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<sst xmlns="http://schemas.openxmlformats.org/spreadsheetml/2006/main" uniqueCount="65">
  <si>
    <t>Study</t>
  </si>
  <si>
    <t>Condition</t>
  </si>
  <si>
    <t>Sensitivity</t>
  </si>
  <si>
    <t>Specificity</t>
  </si>
  <si>
    <t>Total</t>
  </si>
  <si>
    <t>DOI</t>
  </si>
  <si>
    <t>Type</t>
  </si>
  <si>
    <t>Date</t>
  </si>
  <si>
    <t>Assay</t>
  </si>
  <si>
    <t>HIV</t>
  </si>
  <si>
    <t>Smear</t>
  </si>
  <si>
    <t>Point</t>
  </si>
  <si>
    <t>Low</t>
  </si>
  <si>
    <t>High</t>
  </si>
  <si>
    <t>N</t>
  </si>
  <si>
    <t>ax</t>
  </si>
  <si>
    <t>axd</t>
  </si>
  <si>
    <t>legend</t>
  </si>
  <si>
    <r>
      <rPr>
        <u val="single"/>
        <sz val="10"/>
        <color indexed="13"/>
        <rFont val="Helvetica Neue"/>
      </rPr>
      <t>https://doi.org/10.1002/14651858.CD009593.pub5</t>
    </r>
  </si>
  <si>
    <t>Cochrane</t>
  </si>
  <si>
    <t>Xpert Ultra</t>
  </si>
  <si>
    <t>50% HIV+</t>
  </si>
  <si>
    <t>25% S+</t>
  </si>
  <si>
    <t>any HIV</t>
  </si>
  <si>
    <t>overall</t>
  </si>
  <si>
    <t>All</t>
  </si>
  <si>
    <t>Pooled</t>
  </si>
  <si>
    <t>Truenat Plus</t>
  </si>
  <si>
    <r>
      <rPr>
        <u val="single"/>
        <sz val="10"/>
        <color indexed="13"/>
        <rFont val="Helvetica Neue"/>
      </rPr>
      <t>https://doi.org/10.1186/s12879-016-1617-9</t>
    </r>
  </si>
  <si>
    <t>SR-MA</t>
  </si>
  <si>
    <t>Smear microscopy</t>
  </si>
  <si>
    <t>Mixed</t>
  </si>
  <si>
    <t>Ref</t>
  </si>
  <si>
    <t>any HIV/HIV–</t>
  </si>
  <si>
    <t>0, 3</t>
  </si>
  <si>
    <t>All, HIV-</t>
  </si>
  <si>
    <t>HIV–</t>
  </si>
  <si>
    <t>HIV-</t>
  </si>
  <si>
    <r>
      <rPr>
        <u val="single"/>
        <sz val="10"/>
        <color indexed="13"/>
        <rFont val="Helvetica Neue"/>
      </rPr>
      <t>https://doi.org/10.1172/JCI140461</t>
    </r>
  </si>
  <si>
    <t>Prospective</t>
  </si>
  <si>
    <t>AlereLAM</t>
  </si>
  <si>
    <t>70% S+</t>
  </si>
  <si>
    <r>
      <rPr>
        <u val="single"/>
        <sz val="10"/>
        <color indexed="13"/>
        <rFont val="Helvetica Neue"/>
      </rPr>
      <t>https://doi.org/10.1002/14651858.CD011420.pub3</t>
    </r>
  </si>
  <si>
    <t>HIV+</t>
  </si>
  <si>
    <r>
      <rPr>
        <u val="single"/>
        <sz val="10"/>
        <color indexed="13"/>
        <rFont val="Helvetica Neue"/>
      </rPr>
      <t>https://doi.org/10.1016/S2214-109X(23)00135-3</t>
    </r>
  </si>
  <si>
    <t>S-</t>
  </si>
  <si>
    <t>Smear–</t>
  </si>
  <si>
    <t>S+</t>
  </si>
  <si>
    <t>Smear+</t>
  </si>
  <si>
    <r>
      <rPr>
        <u val="single"/>
        <sz val="10"/>
        <color indexed="13"/>
        <rFont val="Helvetica Neue"/>
      </rPr>
      <t>https://doi.org/10.1016/S1473-3099(12)70232-3</t>
    </r>
  </si>
  <si>
    <t>Smear (ZN)</t>
  </si>
  <si>
    <t>Xpert MTB/RIF</t>
  </si>
  <si>
    <t>Smear (FM)</t>
  </si>
  <si>
    <r>
      <rPr>
        <u val="single"/>
        <sz val="10"/>
        <color indexed="13"/>
        <rFont val="Helvetica Neue"/>
      </rPr>
      <t>https://doi.org/10.1183/13993003.00526-2021</t>
    </r>
  </si>
  <si>
    <t>5% HIV+</t>
  </si>
  <si>
    <t>HIV–/any HIV</t>
  </si>
  <si>
    <t>3, 0</t>
  </si>
  <si>
    <t>Truenat MTB</t>
  </si>
  <si>
    <r>
      <rPr>
        <u val="single"/>
        <sz val="10"/>
        <color indexed="13"/>
        <rFont val="Helvetica Neue"/>
      </rPr>
      <t>https://doi.org/10.1128/jcm.00155-22</t>
    </r>
  </si>
  <si>
    <t>30% HIV+</t>
  </si>
  <si>
    <t>80% S+</t>
  </si>
  <si>
    <t>4, 1</t>
  </si>
  <si>
    <t>EclLAM</t>
  </si>
  <si>
    <t>5, 2</t>
  </si>
  <si>
    <r>
      <rPr>
        <u val="single"/>
        <sz val="10"/>
        <color indexed="13"/>
        <rFont val="Helvetica Neue"/>
      </rPr>
      <t>https://erj.ersjournals.com/content/47/3/929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</si>
</sst>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u val="single"/>
      <sz val="10"/>
      <color indexed="13"/>
      <name val="Helvetica Neue"/>
    </font>
    <font>
      <i val="1"/>
      <sz val="10"/>
      <color indexed="8"/>
      <name val="Helvetica Neue"/>
    </font>
    <font>
      <sz val="12"/>
      <color indexed="8"/>
      <name val="Helvetica"/>
    </font>
    <font>
      <sz val="18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  <xf numFmtId="49" fontId="0" fillId="4" borderId="2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 wrapText="1"/>
    </xf>
    <xf numFmtId="15" fontId="0" fillId="4" borderId="1" applyNumberFormat="1" applyFont="1" applyFill="1" applyBorder="1" applyAlignment="1" applyProtection="0">
      <alignment vertical="top" wrapText="1"/>
    </xf>
    <xf numFmtId="0" fontId="0" fillId="4" borderId="1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0" fontId="0" fillId="4" borderId="2" applyNumberFormat="0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0" fontId="5" fillId="4" borderId="1" applyNumberFormat="0" applyFont="1" applyFill="1" applyBorder="1" applyAlignment="1" applyProtection="0">
      <alignment vertical="top" wrapText="1"/>
    </xf>
    <xf numFmtId="0" fontId="0" fillId="4" borderId="3" applyNumberFormat="0" applyFont="1" applyFill="1" applyBorder="1" applyAlignment="1" applyProtection="0">
      <alignment vertical="top" wrapText="1"/>
    </xf>
    <xf numFmtId="17" fontId="0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0" fillId="5" borderId="1" applyNumberFormat="1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9" fontId="0" fillId="4" borderId="5" applyNumberFormat="1" applyFont="1" applyFill="1" applyBorder="1" applyAlignment="1" applyProtection="0">
      <alignment vertical="top" wrapText="1"/>
    </xf>
    <xf numFmtId="0" fontId="0" fillId="4" borderId="5" applyNumberFormat="1" applyFont="1" applyFill="1" applyBorder="1" applyAlignment="1" applyProtection="0">
      <alignment vertical="top" wrapText="1"/>
    </xf>
    <xf numFmtId="0" fontId="6" fillId="4" borderId="5" applyNumberFormat="0" applyFont="1" applyFill="1" applyBorder="1" applyAlignment="1" applyProtection="0">
      <alignment vertical="top" wrapText="1"/>
    </xf>
    <xf numFmtId="0" fontId="5" fillId="4" borderId="5" applyNumberFormat="1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bdc0bf"/>
      <rgbColor rgb="ffffffff"/>
      <rgbColor rgb="ffaaaaaa"/>
      <rgbColor rgb="ff0000ff"/>
      <rgbColor rgb="ffb0eb9a"/>
      <rgbColor rgb="ff878787"/>
      <rgbColor rgb="ff009ef9"/>
      <rgbColor rgb="ff33b4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772"/>
          <c:y val="0.21496"/>
          <c:w val="0.787408"/>
          <c:h val="0.6626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1'!$T$1:$T$2</c:f>
              <c:strCache>
                <c:ptCount val="1"/>
                <c:pt idx="0">
                  <c:v>legend</c:v>
                </c:pt>
              </c:strCache>
            </c:strRef>
          </c:tx>
          <c:spPr>
            <a:solidFill>
              <a:schemeClr val="accent1"/>
            </a:solidFill>
            <a:ln w="47625" cap="flat">
              <a:noFill/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 cap="flat">
                <a:solidFill>
                  <a:srgbClr val="009EF9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33B4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we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y = 1
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R² is undefined.</a:t>
                    </a:r>
                  </a:p>
                </c:rich>
              </c:tx>
            </c:trendlineLbl>
          </c:trendline>
          <c:xVal>
            <c:numRef>
              <c:f>'Sheet 1'!$J$3:$J$42</c:f>
              <c:numCache>
                <c:ptCount val="39"/>
                <c:pt idx="0">
                  <c:v>983.000000</c:v>
                </c:pt>
                <c:pt idx="1">
                  <c:v>557.000000</c:v>
                </c:pt>
                <c:pt idx="2">
                  <c:v>162574.000000</c:v>
                </c:pt>
                <c:pt idx="3">
                  <c:v>229.000000</c:v>
                </c:pt>
                <c:pt idx="4">
                  <c:v>176.000000</c:v>
                </c:pt>
                <c:pt idx="5">
                  <c:v>111.000000</c:v>
                </c:pt>
                <c:pt idx="6">
                  <c:v>1277.000000</c:v>
                </c:pt>
                <c:pt idx="7">
                  <c:v>1339.000000</c:v>
                </c:pt>
                <c:pt idx="8">
                  <c:v>170.000000</c:v>
                </c:pt>
                <c:pt idx="9">
                  <c:v>74.000000</c:v>
                </c:pt>
                <c:pt idx="10">
                  <c:v>378.000000</c:v>
                </c:pt>
                <c:pt idx="11">
                  <c:v>146.500000</c:v>
                </c:pt>
                <c:pt idx="12">
                  <c:v>593.000000</c:v>
                </c:pt>
                <c:pt idx="13">
                  <c:v>410.500000</c:v>
                </c:pt>
                <c:pt idx="14">
                  <c:v>2154.000000</c:v>
                </c:pt>
                <c:pt idx="15">
                  <c:v>983.000000</c:v>
                </c:pt>
                <c:pt idx="16">
                  <c:v>798.000000</c:v>
                </c:pt>
                <c:pt idx="17">
                  <c:v>708.000000</c:v>
                </c:pt>
                <c:pt idx="18">
                  <c:v>598.000000</c:v>
                </c:pt>
                <c:pt idx="19">
                  <c:v>379.000000</c:v>
                </c:pt>
                <c:pt idx="20">
                  <c:v>263.000000</c:v>
                </c:pt>
                <c:pt idx="21">
                  <c:v>263.000000</c:v>
                </c:pt>
                <c:pt idx="22">
                  <c:v>251.000000</c:v>
                </c:pt>
                <c:pt idx="23">
                  <c:v>229.000000</c:v>
                </c:pt>
                <c:pt idx="24">
                  <c:v>204.000000</c:v>
                </c:pt>
                <c:pt idx="25">
                  <c:v>177.000000</c:v>
                </c:pt>
                <c:pt idx="26">
                  <c:v>177.000000</c:v>
                </c:pt>
                <c:pt idx="27">
                  <c:v>176.000000</c:v>
                </c:pt>
                <c:pt idx="28">
                  <c:v>171.000000</c:v>
                </c:pt>
                <c:pt idx="29">
                  <c:v>111.000000</c:v>
                </c:pt>
                <c:pt idx="30">
                  <c:v>109.000000</c:v>
                </c:pt>
                <c:pt idx="31">
                  <c:v>86.000000</c:v>
                </c:pt>
                <c:pt idx="32">
                  <c:v>86.000000</c:v>
                </c:pt>
                <c:pt idx="33">
                  <c:v>74.000000</c:v>
                </c:pt>
                <c:pt idx="34">
                  <c:v>68.000000</c:v>
                </c:pt>
                <c:pt idx="35">
                  <c:v>68.000000</c:v>
                </c:pt>
                <c:pt idx="36">
                  <c:v>47.000000</c:v>
                </c:pt>
                <c:pt idx="37">
                  <c:v>43.000000</c:v>
                </c:pt>
                <c:pt idx="38">
                  <c:v>43.000000</c:v>
                </c:pt>
              </c:numCache>
            </c:numRef>
          </c:xVal>
          <c:yVal>
            <c:numRef>
              <c:f>'Sheet 1'!$T$3:$T$42</c:f>
              <c:numCache>
                <c:ptCount val="4"/>
                <c:pt idx="0">
                  <c:v>1.000000</c:v>
                </c:pt>
                <c:pt idx="1">
                  <c:v>1.000000</c:v>
                </c:pt>
                <c:pt idx="6">
                  <c:v>1.000000</c:v>
                </c:pt>
                <c:pt idx="7">
                  <c:v>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logBase val="10"/>
          <c:orientation val="minMax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</c:val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1235"/>
          <c:y val="0"/>
          <c:w val="0.9"/>
          <c:h val="0.09665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1155821</xdr:colOff>
      <xdr:row>45</xdr:row>
      <xdr:rowOff>66040</xdr:rowOff>
    </xdr:from>
    <xdr:to>
      <xdr:col>4</xdr:col>
      <xdr:colOff>685921</xdr:colOff>
      <xdr:row>60</xdr:row>
      <xdr:rowOff>66040</xdr:rowOff>
    </xdr:to>
    <xdr:graphicFrame>
      <xdr:nvGraphicFramePr>
        <xdr:cNvPr id="2" name="Scatter Chart"/>
        <xdr:cNvGraphicFramePr/>
      </xdr:nvGraphicFramePr>
      <xdr:xfrm>
        <a:off x="1155821" y="11502389"/>
        <a:ext cx="5080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02/14651858.CD009593.pub5" TargetMode="External"/><Relationship Id="rId2" Type="http://schemas.openxmlformats.org/officeDocument/2006/relationships/hyperlink" Target="https://doi.org/10.1186/s12879-016-1617-9" TargetMode="External"/><Relationship Id="rId3" Type="http://schemas.openxmlformats.org/officeDocument/2006/relationships/hyperlink" Target="https://doi.org/10.1002/14651858.CD009593.pub5" TargetMode="External"/><Relationship Id="rId4" Type="http://schemas.openxmlformats.org/officeDocument/2006/relationships/hyperlink" Target="https://doi.org/10.1172/JCI140461" TargetMode="External"/><Relationship Id="rId5" Type="http://schemas.openxmlformats.org/officeDocument/2006/relationships/hyperlink" Target="https://doi.org/10.1002/14651858.CD011420.pub3" TargetMode="External"/><Relationship Id="rId6" Type="http://schemas.openxmlformats.org/officeDocument/2006/relationships/hyperlink" Target="https://doi.org/10.1016/S2214-109X(23)00135-3" TargetMode="External"/><Relationship Id="rId7" Type="http://schemas.openxmlformats.org/officeDocument/2006/relationships/hyperlink" Target="https://doi.org/10.1002/14651858.CD009593.pub5" TargetMode="External"/><Relationship Id="rId8" Type="http://schemas.openxmlformats.org/officeDocument/2006/relationships/hyperlink" Target="https://doi.org/10.1002/14651858.CD009593.pub5" TargetMode="External"/><Relationship Id="rId9" Type="http://schemas.openxmlformats.org/officeDocument/2006/relationships/hyperlink" Target="https://doi.org/10.1002/14651858.CD009593.pub5" TargetMode="External"/><Relationship Id="rId10" Type="http://schemas.openxmlformats.org/officeDocument/2006/relationships/hyperlink" Target="https://doi.org/10.1016/S1473-3099(12)70232-3" TargetMode="External"/><Relationship Id="rId11" Type="http://schemas.openxmlformats.org/officeDocument/2006/relationships/hyperlink" Target="https://doi.org/10.1002/14651858.CD009593.pub5" TargetMode="External"/><Relationship Id="rId12" Type="http://schemas.openxmlformats.org/officeDocument/2006/relationships/hyperlink" Target="https://doi.org/10.1016/S1473-3099(12)70232-3" TargetMode="External"/><Relationship Id="rId13" Type="http://schemas.openxmlformats.org/officeDocument/2006/relationships/hyperlink" Target="https://doi.org/10.1016/S2214-109X(23)00135-3" TargetMode="External"/><Relationship Id="rId14" Type="http://schemas.openxmlformats.org/officeDocument/2006/relationships/hyperlink" Target="https://doi.org/10.1002/14651858.CD009593.pub5" TargetMode="External"/><Relationship Id="rId15" Type="http://schemas.openxmlformats.org/officeDocument/2006/relationships/hyperlink" Target="https://doi.org/10.1002/14651858.CD009593.pub5" TargetMode="External"/><Relationship Id="rId16" Type="http://schemas.openxmlformats.org/officeDocument/2006/relationships/hyperlink" Target="https://doi.org/10.1183/13993003.00526-2021" TargetMode="External"/><Relationship Id="rId17" Type="http://schemas.openxmlformats.org/officeDocument/2006/relationships/hyperlink" Target="https://doi.org/10.1183/13993003.00526-2021" TargetMode="External"/><Relationship Id="rId18" Type="http://schemas.openxmlformats.org/officeDocument/2006/relationships/hyperlink" Target="https://doi.org/10.1128/jcm.00155-22" TargetMode="External"/><Relationship Id="rId19" Type="http://schemas.openxmlformats.org/officeDocument/2006/relationships/hyperlink" Target="https://doi.org/10.1002/14651858.CD009593.pub5" TargetMode="External"/><Relationship Id="rId20" Type="http://schemas.openxmlformats.org/officeDocument/2006/relationships/hyperlink" Target="https://doi.org/10.1128/jcm.00155-22" TargetMode="External"/><Relationship Id="rId21" Type="http://schemas.openxmlformats.org/officeDocument/2006/relationships/hyperlink" Target="https://doi.org/10.1183/13993003.00526-2021" TargetMode="External"/><Relationship Id="rId22" Type="http://schemas.openxmlformats.org/officeDocument/2006/relationships/hyperlink" Target="https://doi.org/10.1183/13993003.00526-2021" TargetMode="External"/><Relationship Id="rId23" Type="http://schemas.openxmlformats.org/officeDocument/2006/relationships/hyperlink" Target="https://doi.org/10.1128/jcm.00155-22" TargetMode="External"/><Relationship Id="rId24" Type="http://schemas.openxmlformats.org/officeDocument/2006/relationships/hyperlink" Target="https://doi.org/10.1002/14651858.CD009593.pub5" TargetMode="External"/><Relationship Id="rId25" Type="http://schemas.openxmlformats.org/officeDocument/2006/relationships/hyperlink" Target="https://doi.org/10.1172/JCI140461" TargetMode="External"/><Relationship Id="rId26" Type="http://schemas.openxmlformats.org/officeDocument/2006/relationships/hyperlink" Target="https://doi.org/10.1016/S2214-109X(23)00135-3" TargetMode="External"/><Relationship Id="rId27" Type="http://schemas.openxmlformats.org/officeDocument/2006/relationships/hyperlink" Target="https://doi.org/10.1183/13993003.00526-2021" TargetMode="External"/><Relationship Id="rId28" Type="http://schemas.openxmlformats.org/officeDocument/2006/relationships/hyperlink" Target="https://doi.org/10.1183/13993003.00526-2021" TargetMode="External"/><Relationship Id="rId29" Type="http://schemas.openxmlformats.org/officeDocument/2006/relationships/hyperlink" Target="https://doi.org/10.1128/jcm.00155-22" TargetMode="External"/><Relationship Id="rId30" Type="http://schemas.openxmlformats.org/officeDocument/2006/relationships/hyperlink" Target="https://doi.org/10.1172/JCI140461" TargetMode="External"/><Relationship Id="rId31" Type="http://schemas.openxmlformats.org/officeDocument/2006/relationships/hyperlink" Target="https://doi.org/10.1172/JCI140461" TargetMode="External"/><Relationship Id="rId32" Type="http://schemas.openxmlformats.org/officeDocument/2006/relationships/hyperlink" Target="https://doi.org/10.1128/jcm.00155-22" TargetMode="External"/><Relationship Id="rId33" Type="http://schemas.openxmlformats.org/officeDocument/2006/relationships/hyperlink" Target="https://doi.org/10.1172/JCI140461" TargetMode="External"/><Relationship Id="rId34" Type="http://schemas.openxmlformats.org/officeDocument/2006/relationships/hyperlink" Target="https://doi.org/10.1172/JCI140461" TargetMode="External"/><Relationship Id="rId35" Type="http://schemas.openxmlformats.org/officeDocument/2006/relationships/hyperlink" Target="https://erj.ersjournals.com/content/47/3/929" TargetMode="External"/><Relationship Id="rId36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42"/>
  <sheetViews>
    <sheetView workbookViewId="0" showGridLines="0" defaultGridColor="1"/>
  </sheetViews>
  <sheetFormatPr defaultColWidth="16.3333" defaultRowHeight="20" customHeight="1" outlineLevelRow="0" outlineLevelCol="0"/>
  <cols>
    <col min="1" max="1" width="39.3516" style="1" customWidth="1"/>
    <col min="2" max="2" width="10.3516" style="1" customWidth="1"/>
    <col min="3" max="3" width="9.35156" style="1" customWidth="1"/>
    <col min="4" max="4" width="13.8516" style="1" customWidth="1"/>
    <col min="5" max="5" width="10.6719" style="1" customWidth="1"/>
    <col min="6" max="6" width="10" style="1" customWidth="1"/>
    <col min="7" max="9" width="6.35156" style="1" customWidth="1"/>
    <col min="10" max="10" width="7.5" style="1" customWidth="1"/>
    <col min="11" max="13" width="6.35156" style="1" customWidth="1"/>
    <col min="14" max="15" width="7.5" style="1" customWidth="1"/>
    <col min="16" max="16" width="10.8516" style="1" customWidth="1"/>
    <col min="17" max="17" width="6.85156" style="1" customWidth="1"/>
    <col min="18" max="18" width="4" style="1" customWidth="1"/>
    <col min="19" max="20" width="7.96094" style="1" customWidth="1"/>
    <col min="21" max="16384" width="16.3516" style="1" customWidth="1"/>
  </cols>
  <sheetData>
    <row r="1" ht="20" customHeight="1">
      <c r="A1" t="s" s="2">
        <v>0</v>
      </c>
      <c r="B1" s="2"/>
      <c r="C1" s="2"/>
      <c r="D1" t="s" s="3">
        <v>1</v>
      </c>
      <c r="E1" s="3"/>
      <c r="F1" s="3"/>
      <c r="G1" t="s" s="3">
        <v>2</v>
      </c>
      <c r="H1" s="4"/>
      <c r="I1" s="4"/>
      <c r="J1" s="4"/>
      <c r="K1" t="s" s="3">
        <v>3</v>
      </c>
      <c r="L1" s="4"/>
      <c r="M1" s="4"/>
      <c r="N1" s="4"/>
      <c r="O1" t="s" s="3">
        <v>4</v>
      </c>
      <c r="P1" s="5"/>
      <c r="Q1" s="5"/>
      <c r="R1" s="5"/>
      <c r="S1" s="5"/>
      <c r="T1" s="5"/>
    </row>
    <row r="2" ht="20.25" customHeight="1">
      <c r="A2" t="s" s="3">
        <v>5</v>
      </c>
      <c r="B2" t="s" s="3">
        <v>6</v>
      </c>
      <c r="C2" t="s" s="3">
        <v>7</v>
      </c>
      <c r="D2" t="s" s="3">
        <v>8</v>
      </c>
      <c r="E2" t="s" s="3">
        <v>9</v>
      </c>
      <c r="F2" t="s" s="3">
        <v>10</v>
      </c>
      <c r="G2" t="s" s="3">
        <v>11</v>
      </c>
      <c r="H2" t="s" s="3">
        <v>12</v>
      </c>
      <c r="I2" t="s" s="3">
        <v>13</v>
      </c>
      <c r="J2" t="s" s="3">
        <v>14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14</v>
      </c>
      <c r="P2" t="s" s="3">
        <v>9</v>
      </c>
      <c r="Q2" t="s" s="3">
        <v>10</v>
      </c>
      <c r="R2" t="s" s="3">
        <v>15</v>
      </c>
      <c r="S2" t="s" s="3">
        <v>16</v>
      </c>
      <c r="T2" t="s" s="3">
        <v>17</v>
      </c>
    </row>
    <row r="3" ht="20" customHeight="1">
      <c r="A3" t="s" s="6">
        <v>18</v>
      </c>
      <c r="B3" t="s" s="7">
        <v>19</v>
      </c>
      <c r="C3" s="8">
        <v>44249</v>
      </c>
      <c r="D3" t="s" s="7">
        <v>20</v>
      </c>
      <c r="E3" t="s" s="7">
        <v>21</v>
      </c>
      <c r="F3" t="s" s="7">
        <v>22</v>
      </c>
      <c r="G3" s="9">
        <v>0.909</v>
      </c>
      <c r="H3" s="9">
        <v>0.862</v>
      </c>
      <c r="I3" s="9">
        <v>0.947</v>
      </c>
      <c r="J3" s="9">
        <v>983</v>
      </c>
      <c r="K3" s="9">
        <v>0.956</v>
      </c>
      <c r="L3" s="9">
        <v>0.93</v>
      </c>
      <c r="M3" s="9">
        <v>0.974</v>
      </c>
      <c r="N3" s="9">
        <v>1851</v>
      </c>
      <c r="O3" s="9">
        <v>2834</v>
      </c>
      <c r="P3" t="s" s="7">
        <v>23</v>
      </c>
      <c r="Q3" t="s" s="7">
        <v>24</v>
      </c>
      <c r="R3" s="9">
        <v>0</v>
      </c>
      <c r="S3" t="s" s="7">
        <v>25</v>
      </c>
      <c r="T3" s="10">
        <v>1</v>
      </c>
    </row>
    <row r="4" ht="20" customHeight="1">
      <c r="A4" s="11"/>
      <c r="B4" t="s" s="7">
        <v>26</v>
      </c>
      <c r="C4" s="12"/>
      <c r="D4" t="s" s="7">
        <v>27</v>
      </c>
      <c r="E4" s="12"/>
      <c r="F4" s="12"/>
      <c r="G4" s="9">
        <f>481.5/J4</f>
        <v>0.864452423698384</v>
      </c>
      <c r="H4" s="9"/>
      <c r="I4" s="9"/>
      <c r="J4" s="9">
        <v>557</v>
      </c>
      <c r="K4" s="9">
        <f>1769/N4</f>
        <v>0.95802870295153</v>
      </c>
      <c r="L4" s="9"/>
      <c r="M4" s="9"/>
      <c r="N4" s="9">
        <v>1846.5</v>
      </c>
      <c r="O4" s="13"/>
      <c r="P4" s="12"/>
      <c r="Q4" s="12"/>
      <c r="R4" s="12"/>
      <c r="S4" t="s" s="7">
        <v>25</v>
      </c>
      <c r="T4" s="10">
        <v>1</v>
      </c>
    </row>
    <row r="5" ht="20" customHeight="1">
      <c r="A5" t="s" s="6">
        <v>28</v>
      </c>
      <c r="B5" t="s" s="7">
        <v>29</v>
      </c>
      <c r="C5" s="8">
        <v>42534</v>
      </c>
      <c r="D5" t="s" s="7">
        <v>30</v>
      </c>
      <c r="E5" t="s" s="7">
        <v>31</v>
      </c>
      <c r="F5" t="s" s="7">
        <v>32</v>
      </c>
      <c r="G5" s="9">
        <v>0.52</v>
      </c>
      <c r="H5" s="9">
        <v>0.4</v>
      </c>
      <c r="I5" s="9">
        <v>0.64</v>
      </c>
      <c r="J5" s="9">
        <v>162574</v>
      </c>
      <c r="K5" s="9">
        <v>0.98</v>
      </c>
      <c r="L5" s="9"/>
      <c r="M5" s="9"/>
      <c r="N5" s="9">
        <v>0</v>
      </c>
      <c r="O5" s="9">
        <v>162574</v>
      </c>
      <c r="P5" t="s" s="7">
        <v>33</v>
      </c>
      <c r="Q5" t="s" s="7">
        <v>24</v>
      </c>
      <c r="R5" t="s" s="7">
        <v>34</v>
      </c>
      <c r="S5" t="s" s="7">
        <v>35</v>
      </c>
      <c r="T5" s="14"/>
    </row>
    <row r="6" ht="20" customHeight="1">
      <c r="A6" t="s" s="6">
        <v>18</v>
      </c>
      <c r="B6" t="s" s="7">
        <v>19</v>
      </c>
      <c r="C6" s="8">
        <v>44249</v>
      </c>
      <c r="D6" t="s" s="7">
        <v>20</v>
      </c>
      <c r="E6" t="s" s="7">
        <v>36</v>
      </c>
      <c r="F6" t="s" s="7">
        <v>22</v>
      </c>
      <c r="G6" s="9">
        <v>0.903</v>
      </c>
      <c r="H6" s="9">
        <v>0.803</v>
      </c>
      <c r="I6" s="9">
        <v>0.956</v>
      </c>
      <c r="J6" s="9">
        <v>229</v>
      </c>
      <c r="K6" s="9">
        <v>0.9429999999999999</v>
      </c>
      <c r="L6" s="9">
        <v>0.798</v>
      </c>
      <c r="M6" s="9">
        <v>0.987</v>
      </c>
      <c r="N6" s="9">
        <v>526</v>
      </c>
      <c r="O6" s="9">
        <v>755</v>
      </c>
      <c r="P6" t="s" s="7">
        <v>36</v>
      </c>
      <c r="Q6" t="s" s="7">
        <v>24</v>
      </c>
      <c r="R6" s="9">
        <v>3</v>
      </c>
      <c r="S6" t="s" s="7">
        <v>37</v>
      </c>
      <c r="T6" s="14"/>
    </row>
    <row r="7" ht="20" customHeight="1">
      <c r="A7" s="11"/>
      <c r="B7" t="s" s="7">
        <v>26</v>
      </c>
      <c r="C7" s="12"/>
      <c r="D7" t="s" s="7">
        <v>27</v>
      </c>
      <c r="E7" t="s" s="7">
        <v>36</v>
      </c>
      <c r="F7" s="12"/>
      <c r="G7" s="9">
        <f>164/J7</f>
        <v>0.931818181818182</v>
      </c>
      <c r="H7" s="9"/>
      <c r="I7" s="9"/>
      <c r="J7" s="9">
        <v>176</v>
      </c>
      <c r="K7" s="9">
        <f>790/N7</f>
        <v>0.9518072289156631</v>
      </c>
      <c r="L7" s="9"/>
      <c r="M7" s="9"/>
      <c r="N7" s="9">
        <v>830</v>
      </c>
      <c r="O7" s="13"/>
      <c r="P7" s="12"/>
      <c r="Q7" s="12"/>
      <c r="R7" s="12"/>
      <c r="S7" t="s" s="7">
        <v>37</v>
      </c>
      <c r="T7" s="14"/>
    </row>
    <row r="8" ht="20" customHeight="1">
      <c r="A8" t="s" s="6">
        <v>38</v>
      </c>
      <c r="B8" t="s" s="7">
        <v>39</v>
      </c>
      <c r="C8" s="8">
        <v>44033</v>
      </c>
      <c r="D8" t="s" s="7">
        <v>40</v>
      </c>
      <c r="E8" t="s" s="7">
        <v>36</v>
      </c>
      <c r="F8" t="s" s="7">
        <v>41</v>
      </c>
      <c r="G8" s="9">
        <v>0.108108108108108</v>
      </c>
      <c r="H8" s="9">
        <v>0.063</v>
      </c>
      <c r="I8" s="9">
        <v>0.18</v>
      </c>
      <c r="J8" s="9">
        <v>111</v>
      </c>
      <c r="K8" s="9">
        <v>0.923371647509579</v>
      </c>
      <c r="L8" s="9">
        <v>0.885</v>
      </c>
      <c r="M8" s="9">
        <v>0.95</v>
      </c>
      <c r="N8" s="9">
        <v>261</v>
      </c>
      <c r="O8" s="9">
        <v>372</v>
      </c>
      <c r="P8" t="s" s="7">
        <v>36</v>
      </c>
      <c r="Q8" t="s" s="7">
        <v>24</v>
      </c>
      <c r="R8" s="9">
        <v>3</v>
      </c>
      <c r="S8" t="s" s="7">
        <v>37</v>
      </c>
      <c r="T8" s="14"/>
    </row>
    <row r="9" ht="20" customHeight="1">
      <c r="A9" t="s" s="6">
        <v>42</v>
      </c>
      <c r="B9" t="s" s="7">
        <v>19</v>
      </c>
      <c r="C9" s="8">
        <v>43759</v>
      </c>
      <c r="D9" t="s" s="7">
        <v>40</v>
      </c>
      <c r="E9" t="s" s="7">
        <v>43</v>
      </c>
      <c r="F9" t="s" s="7">
        <v>22</v>
      </c>
      <c r="G9" s="9">
        <v>0.42</v>
      </c>
      <c r="H9" s="9">
        <v>0.31</v>
      </c>
      <c r="I9" s="9">
        <v>0.55</v>
      </c>
      <c r="J9" s="9">
        <v>1277</v>
      </c>
      <c r="K9" s="9">
        <v>0.91</v>
      </c>
      <c r="L9" s="9">
        <v>0.85</v>
      </c>
      <c r="M9" s="9">
        <v>0.95</v>
      </c>
      <c r="N9" s="9">
        <v>2172</v>
      </c>
      <c r="O9" s="9">
        <v>3449</v>
      </c>
      <c r="P9" t="s" s="7">
        <v>43</v>
      </c>
      <c r="Q9" t="s" s="7">
        <v>24</v>
      </c>
      <c r="R9" s="9">
        <v>6</v>
      </c>
      <c r="S9" t="s" s="7">
        <v>43</v>
      </c>
      <c r="T9" s="10">
        <v>1</v>
      </c>
    </row>
    <row r="10" ht="20" customHeight="1">
      <c r="A10" t="s" s="6">
        <v>44</v>
      </c>
      <c r="B10" t="s" s="7">
        <v>29</v>
      </c>
      <c r="C10" s="15">
        <v>45078</v>
      </c>
      <c r="D10" t="s" s="7">
        <v>30</v>
      </c>
      <c r="E10" t="s" s="7">
        <v>43</v>
      </c>
      <c r="F10" t="s" s="7">
        <v>32</v>
      </c>
      <c r="G10" s="9">
        <f>434/1339</f>
        <v>0.324122479462285</v>
      </c>
      <c r="H10" s="9">
        <v>0.1</v>
      </c>
      <c r="I10" s="9">
        <v>0.55</v>
      </c>
      <c r="J10" s="9">
        <v>1339</v>
      </c>
      <c r="K10" s="9">
        <v>0.98</v>
      </c>
      <c r="L10" s="9"/>
      <c r="M10" s="9"/>
      <c r="N10" s="16">
        <v>0</v>
      </c>
      <c r="O10" s="9">
        <v>1339</v>
      </c>
      <c r="P10" t="s" s="7">
        <v>43</v>
      </c>
      <c r="Q10" t="s" s="7">
        <v>24</v>
      </c>
      <c r="R10" s="9">
        <v>6</v>
      </c>
      <c r="S10" t="s" s="7">
        <v>43</v>
      </c>
      <c r="T10" s="10">
        <v>1</v>
      </c>
    </row>
    <row r="11" ht="20" customHeight="1">
      <c r="A11" t="s" s="6">
        <v>18</v>
      </c>
      <c r="B11" t="s" s="7">
        <v>19</v>
      </c>
      <c r="C11" s="8">
        <v>44249</v>
      </c>
      <c r="D11" t="s" s="7">
        <v>20</v>
      </c>
      <c r="E11" t="s" s="7">
        <v>43</v>
      </c>
      <c r="F11" t="s" s="7">
        <v>22</v>
      </c>
      <c r="G11" s="9">
        <v>0.876</v>
      </c>
      <c r="H11" s="9">
        <v>0.754</v>
      </c>
      <c r="I11" s="9">
        <v>0.9409999999999999</v>
      </c>
      <c r="J11" s="9">
        <v>170</v>
      </c>
      <c r="K11" s="9">
        <v>0.928</v>
      </c>
      <c r="L11" s="9">
        <v>0.823</v>
      </c>
      <c r="M11" s="9">
        <v>0.97</v>
      </c>
      <c r="N11" s="9">
        <v>457</v>
      </c>
      <c r="O11" s="9">
        <v>627</v>
      </c>
      <c r="P11" t="s" s="7">
        <v>43</v>
      </c>
      <c r="Q11" t="s" s="7">
        <v>24</v>
      </c>
      <c r="R11" s="9">
        <v>6</v>
      </c>
      <c r="S11" t="s" s="7">
        <v>43</v>
      </c>
      <c r="T11" s="14"/>
    </row>
    <row r="12" ht="20" customHeight="1">
      <c r="A12" s="11"/>
      <c r="B12" t="s" s="7">
        <v>26</v>
      </c>
      <c r="C12" s="12"/>
      <c r="D12" t="s" s="7">
        <v>27</v>
      </c>
      <c r="E12" t="s" s="7">
        <v>43</v>
      </c>
      <c r="F12" s="12"/>
      <c r="G12" s="9">
        <f>63/J12</f>
        <v>0.851351351351351</v>
      </c>
      <c r="H12" s="9"/>
      <c r="I12" s="9"/>
      <c r="J12" s="9">
        <v>74</v>
      </c>
      <c r="K12" s="9">
        <f>534/N12</f>
        <v>0.960431654676259</v>
      </c>
      <c r="L12" s="9"/>
      <c r="M12" s="9"/>
      <c r="N12" s="9">
        <v>556</v>
      </c>
      <c r="O12" s="13"/>
      <c r="P12" s="12"/>
      <c r="Q12" s="12"/>
      <c r="R12" s="12"/>
      <c r="S12" t="s" s="7">
        <v>43</v>
      </c>
      <c r="T12" s="14"/>
    </row>
    <row r="13" ht="20" customHeight="1">
      <c r="A13" t="s" s="6">
        <v>18</v>
      </c>
      <c r="B13" t="s" s="7">
        <v>19</v>
      </c>
      <c r="C13" s="8">
        <v>44249</v>
      </c>
      <c r="D13" t="s" s="7">
        <v>20</v>
      </c>
      <c r="E13" t="s" s="7">
        <v>21</v>
      </c>
      <c r="F13" t="s" s="7">
        <v>45</v>
      </c>
      <c r="G13" s="9">
        <v>0.775</v>
      </c>
      <c r="H13" s="9">
        <v>0.676</v>
      </c>
      <c r="I13" s="9">
        <v>0.856</v>
      </c>
      <c r="J13" s="9">
        <v>378</v>
      </c>
      <c r="K13" s="9">
        <v>0.958</v>
      </c>
      <c r="L13" s="9">
        <v>0.929</v>
      </c>
      <c r="M13" s="9">
        <v>0.977</v>
      </c>
      <c r="N13" s="9">
        <v>1671</v>
      </c>
      <c r="O13" s="9">
        <v>2049</v>
      </c>
      <c r="P13" t="s" s="7">
        <v>23</v>
      </c>
      <c r="Q13" t="s" s="7">
        <v>46</v>
      </c>
      <c r="R13" s="9">
        <v>2</v>
      </c>
      <c r="S13" t="s" s="7">
        <v>45</v>
      </c>
      <c r="T13" s="14"/>
    </row>
    <row r="14" ht="20" customHeight="1">
      <c r="A14" s="11"/>
      <c r="B14" t="s" s="7">
        <v>26</v>
      </c>
      <c r="C14" s="12"/>
      <c r="D14" t="s" s="7">
        <v>27</v>
      </c>
      <c r="E14" s="12"/>
      <c r="F14" t="s" s="7">
        <v>45</v>
      </c>
      <c r="G14" s="9">
        <f>78.5/J14</f>
        <v>0.535836177474403</v>
      </c>
      <c r="H14" s="9"/>
      <c r="I14" s="9"/>
      <c r="J14" s="9">
        <v>146.5</v>
      </c>
      <c r="K14" s="9">
        <f>1769/N14</f>
        <v>0.95802870295153</v>
      </c>
      <c r="L14" s="9"/>
      <c r="M14" s="9"/>
      <c r="N14" s="9">
        <v>1846.5</v>
      </c>
      <c r="O14" s="13"/>
      <c r="P14" s="12"/>
      <c r="Q14" s="12"/>
      <c r="R14" s="12"/>
      <c r="S14" t="s" s="7">
        <v>45</v>
      </c>
      <c r="T14" s="14"/>
    </row>
    <row r="15" ht="20" customHeight="1">
      <c r="A15" t="s" s="6">
        <v>18</v>
      </c>
      <c r="B15" t="s" s="7">
        <v>19</v>
      </c>
      <c r="C15" s="8">
        <v>44249</v>
      </c>
      <c r="D15" t="s" s="7">
        <v>20</v>
      </c>
      <c r="E15" t="s" s="7">
        <v>21</v>
      </c>
      <c r="F15" t="s" s="7">
        <v>47</v>
      </c>
      <c r="G15" s="9">
        <v>0.993</v>
      </c>
      <c r="H15" s="9">
        <v>0.981</v>
      </c>
      <c r="I15" s="9">
        <v>0.998</v>
      </c>
      <c r="J15" s="9">
        <v>593</v>
      </c>
      <c r="K15" s="9">
        <v>0.956</v>
      </c>
      <c r="L15" s="9">
        <v>0.93</v>
      </c>
      <c r="M15" s="9">
        <v>0.974</v>
      </c>
      <c r="N15" s="9">
        <v>1851</v>
      </c>
      <c r="O15" s="9">
        <v>593</v>
      </c>
      <c r="P15" t="s" s="7">
        <v>23</v>
      </c>
      <c r="Q15" t="s" s="7">
        <v>48</v>
      </c>
      <c r="R15" s="9">
        <v>1</v>
      </c>
      <c r="S15" t="s" s="7">
        <v>47</v>
      </c>
      <c r="T15" s="14"/>
    </row>
    <row r="16" ht="20" customHeight="1">
      <c r="A16" s="11"/>
      <c r="B16" t="s" s="7">
        <v>26</v>
      </c>
      <c r="C16" s="12"/>
      <c r="D16" t="s" s="7">
        <v>27</v>
      </c>
      <c r="E16" s="12"/>
      <c r="F16" t="s" s="7">
        <v>47</v>
      </c>
      <c r="G16" s="9">
        <f>403/J16</f>
        <v>0.981729598051157</v>
      </c>
      <c r="H16" s="9"/>
      <c r="I16" s="9"/>
      <c r="J16" s="9">
        <v>410.5</v>
      </c>
      <c r="K16" s="9">
        <f>1769/N16</f>
        <v>0.95802870295153</v>
      </c>
      <c r="L16" s="9"/>
      <c r="M16" s="9"/>
      <c r="N16" s="9">
        <v>1846.5</v>
      </c>
      <c r="O16" s="13"/>
      <c r="P16" s="12"/>
      <c r="Q16" s="12"/>
      <c r="R16" s="12"/>
      <c r="S16" t="s" s="7">
        <v>47</v>
      </c>
      <c r="T16" s="14"/>
    </row>
    <row r="17" ht="20" customHeight="1">
      <c r="A17" t="s" s="6">
        <v>49</v>
      </c>
      <c r="B17" t="s" s="7">
        <v>29</v>
      </c>
      <c r="C17" s="8">
        <v>41205</v>
      </c>
      <c r="D17" t="s" s="7">
        <v>50</v>
      </c>
      <c r="E17" t="s" s="7">
        <v>33</v>
      </c>
      <c r="F17" t="s" s="7">
        <v>32</v>
      </c>
      <c r="G17" s="9">
        <v>0.64</v>
      </c>
      <c r="H17" s="9">
        <v>0.6</v>
      </c>
      <c r="I17" s="9">
        <v>0.6899999999999999</v>
      </c>
      <c r="J17" s="9">
        <v>2154</v>
      </c>
      <c r="K17" s="9">
        <v>0.98</v>
      </c>
      <c r="L17" s="9">
        <v>0.97</v>
      </c>
      <c r="M17" s="9">
        <v>0.99</v>
      </c>
      <c r="N17" s="9">
        <v>5617</v>
      </c>
      <c r="O17" s="9">
        <v>7771</v>
      </c>
      <c r="P17" t="s" s="7">
        <v>33</v>
      </c>
      <c r="Q17" t="s" s="7">
        <v>24</v>
      </c>
      <c r="R17" t="s" s="7">
        <v>34</v>
      </c>
      <c r="S17" s="12"/>
      <c r="T17" s="14"/>
    </row>
    <row r="18" ht="20.25" customHeight="1">
      <c r="A18" t="s" s="6">
        <v>18</v>
      </c>
      <c r="B18" t="s" s="7">
        <v>19</v>
      </c>
      <c r="C18" s="8">
        <v>44249</v>
      </c>
      <c r="D18" t="s" s="7">
        <v>51</v>
      </c>
      <c r="E18" t="s" s="7">
        <v>21</v>
      </c>
      <c r="F18" t="s" s="7">
        <v>22</v>
      </c>
      <c r="G18" s="9">
        <v>0.847</v>
      </c>
      <c r="H18" s="9">
        <v>0.786</v>
      </c>
      <c r="I18" s="9">
        <v>0.899</v>
      </c>
      <c r="J18" s="9">
        <v>983</v>
      </c>
      <c r="K18" s="9">
        <v>0.984</v>
      </c>
      <c r="L18" s="9">
        <v>0.97</v>
      </c>
      <c r="M18" s="9">
        <v>0.993</v>
      </c>
      <c r="N18" s="9">
        <v>1852</v>
      </c>
      <c r="O18" s="9">
        <v>2835</v>
      </c>
      <c r="P18" t="s" s="7">
        <v>23</v>
      </c>
      <c r="Q18" t="s" s="7">
        <v>24</v>
      </c>
      <c r="R18" s="9">
        <v>0</v>
      </c>
      <c r="S18" s="12"/>
      <c r="T18" s="14"/>
    </row>
    <row r="19" ht="20" customHeight="1">
      <c r="A19" t="s" s="6">
        <v>49</v>
      </c>
      <c r="B19" t="s" s="7">
        <v>29</v>
      </c>
      <c r="C19" s="8">
        <v>41205</v>
      </c>
      <c r="D19" t="s" s="7">
        <v>52</v>
      </c>
      <c r="E19" t="s" s="7">
        <v>33</v>
      </c>
      <c r="F19" t="s" s="7">
        <v>32</v>
      </c>
      <c r="G19" s="9">
        <v>0.73</v>
      </c>
      <c r="H19" s="9">
        <v>0.64</v>
      </c>
      <c r="I19" s="9">
        <v>0.8100000000000001</v>
      </c>
      <c r="J19" s="9">
        <v>798</v>
      </c>
      <c r="K19" s="9">
        <v>0.93</v>
      </c>
      <c r="L19" s="9">
        <v>0.88</v>
      </c>
      <c r="M19" s="9">
        <v>0.97</v>
      </c>
      <c r="N19" s="9">
        <v>2111</v>
      </c>
      <c r="O19" s="9">
        <v>2909</v>
      </c>
      <c r="P19" t="s" s="7">
        <v>33</v>
      </c>
      <c r="Q19" t="s" s="7">
        <v>24</v>
      </c>
      <c r="R19" t="s" s="7">
        <v>34</v>
      </c>
      <c r="S19" s="12"/>
      <c r="T19" s="14"/>
    </row>
    <row r="20" ht="20" customHeight="1">
      <c r="A20" t="s" s="6">
        <v>44</v>
      </c>
      <c r="B20" t="s" s="7">
        <v>29</v>
      </c>
      <c r="C20" s="15">
        <v>45078</v>
      </c>
      <c r="D20" t="s" s="7">
        <v>52</v>
      </c>
      <c r="E20" t="s" s="7">
        <v>43</v>
      </c>
      <c r="F20" t="s" s="7">
        <v>32</v>
      </c>
      <c r="G20" s="9">
        <f>281/708</f>
        <v>0.396892655367232</v>
      </c>
      <c r="H20" s="9"/>
      <c r="I20" s="9"/>
      <c r="J20" s="9">
        <v>708</v>
      </c>
      <c r="K20" s="16"/>
      <c r="L20" s="16"/>
      <c r="M20" s="16"/>
      <c r="N20" s="17"/>
      <c r="O20" s="9">
        <v>1339</v>
      </c>
      <c r="P20" t="s" s="7">
        <v>43</v>
      </c>
      <c r="Q20" t="s" s="7">
        <v>24</v>
      </c>
      <c r="R20" s="9">
        <v>6</v>
      </c>
      <c r="S20" s="12"/>
      <c r="T20" s="14"/>
    </row>
    <row r="21" ht="20" customHeight="1">
      <c r="A21" t="s" s="6">
        <v>18</v>
      </c>
      <c r="B21" t="s" s="7">
        <v>19</v>
      </c>
      <c r="C21" s="8">
        <v>44249</v>
      </c>
      <c r="D21" t="s" s="7">
        <v>51</v>
      </c>
      <c r="E21" t="s" s="7">
        <v>21</v>
      </c>
      <c r="F21" t="s" s="7">
        <v>47</v>
      </c>
      <c r="G21" s="9">
        <v>0.989</v>
      </c>
      <c r="H21" s="9">
        <v>0.975</v>
      </c>
      <c r="I21" s="9">
        <v>0.996</v>
      </c>
      <c r="J21" s="9">
        <v>598</v>
      </c>
      <c r="K21" s="9">
        <v>0.984</v>
      </c>
      <c r="L21" s="9">
        <v>0.97</v>
      </c>
      <c r="M21" s="9">
        <v>0.993</v>
      </c>
      <c r="N21" s="9">
        <v>1852</v>
      </c>
      <c r="O21" s="9">
        <v>598</v>
      </c>
      <c r="P21" t="s" s="7">
        <v>23</v>
      </c>
      <c r="Q21" t="s" s="7">
        <v>48</v>
      </c>
      <c r="R21" s="9">
        <v>1</v>
      </c>
      <c r="S21" s="12"/>
      <c r="T21" s="14"/>
    </row>
    <row r="22" ht="20" customHeight="1">
      <c r="A22" t="s" s="6">
        <v>18</v>
      </c>
      <c r="B22" t="s" s="7">
        <v>19</v>
      </c>
      <c r="C22" s="8">
        <v>44249</v>
      </c>
      <c r="D22" t="s" s="7">
        <v>51</v>
      </c>
      <c r="E22" t="s" s="7">
        <v>21</v>
      </c>
      <c r="F22" t="s" s="7">
        <v>45</v>
      </c>
      <c r="G22" s="9">
        <v>0.606</v>
      </c>
      <c r="H22" s="9">
        <v>0.484</v>
      </c>
      <c r="I22" s="9">
        <v>0.717</v>
      </c>
      <c r="J22" s="9">
        <v>379</v>
      </c>
      <c r="K22" s="9">
        <v>0.988</v>
      </c>
      <c r="L22" s="9">
        <v>0.877</v>
      </c>
      <c r="M22" s="9">
        <v>0.995</v>
      </c>
      <c r="N22" s="9">
        <v>1672</v>
      </c>
      <c r="O22" s="9">
        <v>2051</v>
      </c>
      <c r="P22" t="s" s="7">
        <v>23</v>
      </c>
      <c r="Q22" t="s" s="7">
        <v>46</v>
      </c>
      <c r="R22" s="9">
        <v>2</v>
      </c>
      <c r="S22" s="12"/>
      <c r="T22" s="14"/>
    </row>
    <row r="23" ht="20" customHeight="1">
      <c r="A23" t="s" s="6">
        <v>53</v>
      </c>
      <c r="B23" t="s" s="7">
        <v>39</v>
      </c>
      <c r="C23" s="8">
        <v>44504</v>
      </c>
      <c r="D23" t="s" s="7">
        <v>27</v>
      </c>
      <c r="E23" t="s" s="7">
        <v>54</v>
      </c>
      <c r="F23" t="s" s="7">
        <v>41</v>
      </c>
      <c r="G23" s="9">
        <v>0.798479087452471</v>
      </c>
      <c r="H23" s="9">
        <v>0.746</v>
      </c>
      <c r="I23" s="9">
        <v>0.842</v>
      </c>
      <c r="J23" s="9">
        <v>263</v>
      </c>
      <c r="K23" s="18">
        <v>0.963403476669716</v>
      </c>
      <c r="L23" s="9">
        <v>0.951</v>
      </c>
      <c r="M23" s="9">
        <v>0.973</v>
      </c>
      <c r="N23" s="9">
        <v>1093</v>
      </c>
      <c r="O23" s="9">
        <v>1356</v>
      </c>
      <c r="P23" t="s" s="7">
        <v>55</v>
      </c>
      <c r="Q23" t="s" s="7">
        <v>24</v>
      </c>
      <c r="R23" t="s" s="7">
        <v>56</v>
      </c>
      <c r="S23" s="12"/>
      <c r="T23" s="14"/>
    </row>
    <row r="24" ht="20" customHeight="1">
      <c r="A24" t="s" s="6">
        <v>53</v>
      </c>
      <c r="B24" t="s" s="7">
        <v>39</v>
      </c>
      <c r="C24" s="8">
        <v>44504</v>
      </c>
      <c r="D24" t="s" s="7">
        <v>57</v>
      </c>
      <c r="E24" t="s" s="7">
        <v>54</v>
      </c>
      <c r="F24" t="s" s="7">
        <v>41</v>
      </c>
      <c r="G24" s="9">
        <v>0.730038022813688</v>
      </c>
      <c r="H24" s="9">
        <v>0.673</v>
      </c>
      <c r="I24" s="9">
        <v>0.78</v>
      </c>
      <c r="J24" s="9">
        <v>263</v>
      </c>
      <c r="K24" s="9">
        <v>0.977127172918573</v>
      </c>
      <c r="L24" s="9">
        <v>0.967</v>
      </c>
      <c r="M24" s="9">
        <v>0.985</v>
      </c>
      <c r="N24" s="9">
        <v>1093</v>
      </c>
      <c r="O24" s="9">
        <v>1356</v>
      </c>
      <c r="P24" t="s" s="7">
        <v>55</v>
      </c>
      <c r="Q24" t="s" s="7">
        <v>24</v>
      </c>
      <c r="R24" t="s" s="7">
        <v>56</v>
      </c>
      <c r="S24" s="12"/>
      <c r="T24" s="14"/>
    </row>
    <row r="25" ht="20" customHeight="1">
      <c r="A25" t="s" s="6">
        <v>58</v>
      </c>
      <c r="B25" t="s" s="7">
        <v>39</v>
      </c>
      <c r="C25" s="8">
        <v>44763</v>
      </c>
      <c r="D25" t="s" s="7">
        <v>27</v>
      </c>
      <c r="E25" t="s" s="7">
        <v>59</v>
      </c>
      <c r="F25" t="s" s="7">
        <v>60</v>
      </c>
      <c r="G25" s="9">
        <v>0.908366533864542</v>
      </c>
      <c r="H25" s="9">
        <v>0.86</v>
      </c>
      <c r="I25" s="9">
        <v>0.9399999999999999</v>
      </c>
      <c r="J25" s="9">
        <v>251</v>
      </c>
      <c r="K25" s="18">
        <v>0.9553314121037459</v>
      </c>
      <c r="L25" s="9">
        <v>0.9399999999999999</v>
      </c>
      <c r="M25" s="9">
        <v>0.97</v>
      </c>
      <c r="N25" s="9">
        <v>694</v>
      </c>
      <c r="O25" s="9">
        <v>945</v>
      </c>
      <c r="P25" s="12"/>
      <c r="Q25" s="12"/>
      <c r="R25" s="12"/>
      <c r="S25" s="12"/>
      <c r="T25" s="14"/>
    </row>
    <row r="26" ht="20" customHeight="1">
      <c r="A26" t="s" s="6">
        <v>18</v>
      </c>
      <c r="B26" t="s" s="7">
        <v>19</v>
      </c>
      <c r="C26" s="8">
        <v>44249</v>
      </c>
      <c r="D26" t="s" s="7">
        <v>51</v>
      </c>
      <c r="E26" t="s" s="7">
        <v>36</v>
      </c>
      <c r="F26" t="s" s="7">
        <v>22</v>
      </c>
      <c r="G26" s="9">
        <v>0.89</v>
      </c>
      <c r="H26" s="9">
        <v>0.783</v>
      </c>
      <c r="I26" s="9">
        <v>0.948</v>
      </c>
      <c r="J26" s="9">
        <v>229</v>
      </c>
      <c r="K26" s="9">
        <v>0.981</v>
      </c>
      <c r="L26" s="9">
        <v>0.953</v>
      </c>
      <c r="M26" s="9">
        <v>0.994</v>
      </c>
      <c r="N26" s="9">
        <v>526</v>
      </c>
      <c r="O26" s="9">
        <v>755</v>
      </c>
      <c r="P26" t="s" s="7">
        <v>36</v>
      </c>
      <c r="Q26" t="s" s="7">
        <v>24</v>
      </c>
      <c r="R26" s="9">
        <v>3</v>
      </c>
      <c r="S26" s="12"/>
      <c r="T26" s="14"/>
    </row>
    <row r="27" ht="20" customHeight="1">
      <c r="A27" t="s" s="6">
        <v>58</v>
      </c>
      <c r="B27" t="s" s="7">
        <v>39</v>
      </c>
      <c r="C27" s="8">
        <v>44763</v>
      </c>
      <c r="D27" t="s" s="7">
        <v>27</v>
      </c>
      <c r="E27" t="s" s="7">
        <v>59</v>
      </c>
      <c r="F27" t="s" s="7">
        <v>47</v>
      </c>
      <c r="G27" s="9">
        <v>0.990196078431373</v>
      </c>
      <c r="H27" s="9">
        <v>0.96</v>
      </c>
      <c r="I27" s="9">
        <v>1</v>
      </c>
      <c r="J27" s="9">
        <v>204</v>
      </c>
      <c r="K27" s="18">
        <v>0.9553314121037459</v>
      </c>
      <c r="L27" s="9">
        <v>0.9399999999999999</v>
      </c>
      <c r="M27" s="9">
        <v>0.97</v>
      </c>
      <c r="N27" s="9">
        <v>694</v>
      </c>
      <c r="O27" s="9">
        <v>204</v>
      </c>
      <c r="P27" s="12"/>
      <c r="Q27" s="12"/>
      <c r="R27" s="12"/>
      <c r="S27" s="12"/>
      <c r="T27" s="14"/>
    </row>
    <row r="28" ht="20" customHeight="1">
      <c r="A28" t="s" s="6">
        <v>53</v>
      </c>
      <c r="B28" t="s" s="7">
        <v>39</v>
      </c>
      <c r="C28" s="8">
        <v>44504</v>
      </c>
      <c r="D28" t="s" s="7">
        <v>27</v>
      </c>
      <c r="E28" t="s" s="7">
        <v>54</v>
      </c>
      <c r="F28" t="s" s="7">
        <v>47</v>
      </c>
      <c r="G28" s="9">
        <v>0.96045197740113</v>
      </c>
      <c r="H28" s="9">
        <v>0.921</v>
      </c>
      <c r="I28" s="9">
        <v>0.981</v>
      </c>
      <c r="J28" s="9">
        <v>177</v>
      </c>
      <c r="K28" s="18">
        <v>0.963403476669716</v>
      </c>
      <c r="L28" s="9">
        <v>0.951</v>
      </c>
      <c r="M28" s="9">
        <v>0.973</v>
      </c>
      <c r="N28" s="9">
        <v>1093</v>
      </c>
      <c r="O28" s="9">
        <v>177</v>
      </c>
      <c r="P28" t="s" s="7">
        <v>55</v>
      </c>
      <c r="Q28" t="s" s="7">
        <v>48</v>
      </c>
      <c r="R28" t="s" s="7">
        <v>61</v>
      </c>
      <c r="S28" s="12"/>
      <c r="T28" s="14"/>
    </row>
    <row r="29" ht="20" customHeight="1">
      <c r="A29" t="s" s="6">
        <v>53</v>
      </c>
      <c r="B29" t="s" s="7">
        <v>39</v>
      </c>
      <c r="C29" s="8">
        <v>44504</v>
      </c>
      <c r="D29" t="s" s="7">
        <v>57</v>
      </c>
      <c r="E29" t="s" s="7">
        <v>54</v>
      </c>
      <c r="F29" t="s" s="7">
        <v>47</v>
      </c>
      <c r="G29" s="9">
        <v>0.909604519774011</v>
      </c>
      <c r="H29" s="9">
        <v>0.858</v>
      </c>
      <c r="I29" s="9">
        <v>0.944</v>
      </c>
      <c r="J29" s="9">
        <v>177</v>
      </c>
      <c r="K29" s="9">
        <v>0.977127172918573</v>
      </c>
      <c r="L29" s="9">
        <v>0.967</v>
      </c>
      <c r="M29" s="9">
        <v>0.985</v>
      </c>
      <c r="N29" s="9">
        <v>1093</v>
      </c>
      <c r="O29" s="9">
        <v>177</v>
      </c>
      <c r="P29" t="s" s="7">
        <v>55</v>
      </c>
      <c r="Q29" t="s" s="7">
        <v>48</v>
      </c>
      <c r="R29" t="s" s="7">
        <v>61</v>
      </c>
      <c r="S29" s="12"/>
      <c r="T29" s="14"/>
    </row>
    <row r="30" ht="20" customHeight="1">
      <c r="A30" t="s" s="6">
        <v>58</v>
      </c>
      <c r="B30" t="s" s="7">
        <v>39</v>
      </c>
      <c r="C30" s="8">
        <v>44763</v>
      </c>
      <c r="D30" t="s" s="7">
        <v>27</v>
      </c>
      <c r="E30" t="s" s="7">
        <v>36</v>
      </c>
      <c r="F30" t="s" s="7">
        <v>60</v>
      </c>
      <c r="G30" s="18">
        <v>0.931818181818182</v>
      </c>
      <c r="H30" s="9">
        <v>0.88</v>
      </c>
      <c r="I30" s="9">
        <v>0.96</v>
      </c>
      <c r="J30" s="9">
        <v>176</v>
      </c>
      <c r="K30" s="9">
        <v>0.9518072289156631</v>
      </c>
      <c r="L30" s="9">
        <v>0.93</v>
      </c>
      <c r="M30" s="9">
        <v>0.97</v>
      </c>
      <c r="N30" s="9">
        <v>415</v>
      </c>
      <c r="O30" s="9">
        <v>591</v>
      </c>
      <c r="P30" s="12"/>
      <c r="Q30" s="12"/>
      <c r="R30" s="12"/>
      <c r="S30" s="12"/>
      <c r="T30" s="14"/>
    </row>
    <row r="31" ht="20" customHeight="1">
      <c r="A31" t="s" s="6">
        <v>18</v>
      </c>
      <c r="B31" t="s" s="7">
        <v>19</v>
      </c>
      <c r="C31" s="8">
        <v>44249</v>
      </c>
      <c r="D31" t="s" s="7">
        <v>51</v>
      </c>
      <c r="E31" t="s" s="7">
        <v>43</v>
      </c>
      <c r="F31" t="s" s="7">
        <v>22</v>
      </c>
      <c r="G31" s="9">
        <v>0.749</v>
      </c>
      <c r="H31" s="9">
        <v>0.587</v>
      </c>
      <c r="I31" s="9">
        <v>0.862</v>
      </c>
      <c r="J31" s="9">
        <v>171</v>
      </c>
      <c r="K31" s="9">
        <v>0.997</v>
      </c>
      <c r="L31" s="9">
        <v>0.986</v>
      </c>
      <c r="M31" s="9">
        <v>1</v>
      </c>
      <c r="N31" s="9">
        <v>464</v>
      </c>
      <c r="O31" s="9">
        <v>635</v>
      </c>
      <c r="P31" t="s" s="7">
        <v>43</v>
      </c>
      <c r="Q31" t="s" s="7">
        <v>24</v>
      </c>
      <c r="R31" s="9">
        <v>6</v>
      </c>
      <c r="S31" s="12"/>
      <c r="T31" s="14"/>
    </row>
    <row r="32" ht="20" customHeight="1">
      <c r="A32" t="s" s="6">
        <v>38</v>
      </c>
      <c r="B32" t="s" s="7">
        <v>39</v>
      </c>
      <c r="C32" s="8">
        <v>44033</v>
      </c>
      <c r="D32" t="s" s="7">
        <v>62</v>
      </c>
      <c r="E32" t="s" s="7">
        <v>36</v>
      </c>
      <c r="F32" t="s" s="7">
        <v>41</v>
      </c>
      <c r="G32" s="9">
        <v>0.666666666666667</v>
      </c>
      <c r="H32" s="9">
        <v>0.575</v>
      </c>
      <c r="I32" s="9">
        <v>0.747</v>
      </c>
      <c r="J32" s="9">
        <v>111</v>
      </c>
      <c r="K32" s="9">
        <v>0.980842911877395</v>
      </c>
      <c r="L32" s="9">
        <v>0.956</v>
      </c>
      <c r="M32" s="9">
        <v>0.992</v>
      </c>
      <c r="N32" s="9">
        <v>261</v>
      </c>
      <c r="O32" s="9">
        <v>372</v>
      </c>
      <c r="P32" t="s" s="7">
        <v>36</v>
      </c>
      <c r="Q32" t="s" s="7">
        <v>24</v>
      </c>
      <c r="R32" s="9">
        <v>3</v>
      </c>
      <c r="S32" s="12"/>
      <c r="T32" s="14"/>
    </row>
    <row r="33" ht="20" customHeight="1">
      <c r="A33" t="s" s="6">
        <v>44</v>
      </c>
      <c r="B33" t="s" s="7">
        <v>29</v>
      </c>
      <c r="C33" s="15">
        <v>45078</v>
      </c>
      <c r="D33" t="s" s="7">
        <v>50</v>
      </c>
      <c r="E33" t="s" s="7">
        <v>43</v>
      </c>
      <c r="F33" t="s" s="7">
        <v>32</v>
      </c>
      <c r="G33" s="9">
        <f>13/109</f>
        <v>0.119266055045872</v>
      </c>
      <c r="H33" s="9"/>
      <c r="I33" s="9"/>
      <c r="J33" s="9">
        <v>109</v>
      </c>
      <c r="K33" s="16"/>
      <c r="L33" s="16"/>
      <c r="M33" s="16"/>
      <c r="N33" s="17"/>
      <c r="O33" s="9">
        <v>1339</v>
      </c>
      <c r="P33" t="s" s="7">
        <v>43</v>
      </c>
      <c r="Q33" t="s" s="7">
        <v>24</v>
      </c>
      <c r="R33" s="9">
        <v>6</v>
      </c>
      <c r="S33" s="12"/>
      <c r="T33" s="14"/>
    </row>
    <row r="34" ht="20" customHeight="1">
      <c r="A34" t="s" s="6">
        <v>53</v>
      </c>
      <c r="B34" t="s" s="7">
        <v>39</v>
      </c>
      <c r="C34" s="8">
        <v>44504</v>
      </c>
      <c r="D34" t="s" s="7">
        <v>27</v>
      </c>
      <c r="E34" t="s" s="7">
        <v>54</v>
      </c>
      <c r="F34" t="s" s="7">
        <v>45</v>
      </c>
      <c r="G34" s="9">
        <v>0.465116279069767</v>
      </c>
      <c r="H34" s="9">
        <v>0.364</v>
      </c>
      <c r="I34" s="9">
        <v>0.57</v>
      </c>
      <c r="J34" s="9">
        <v>86</v>
      </c>
      <c r="K34" s="18">
        <v>0.963403476669716</v>
      </c>
      <c r="L34" s="9">
        <v>0.951</v>
      </c>
      <c r="M34" s="9">
        <v>0.973</v>
      </c>
      <c r="N34" s="9">
        <v>1093</v>
      </c>
      <c r="O34" s="9">
        <v>86</v>
      </c>
      <c r="P34" t="s" s="7">
        <v>55</v>
      </c>
      <c r="Q34" t="s" s="7">
        <v>46</v>
      </c>
      <c r="R34" t="s" s="7">
        <v>63</v>
      </c>
      <c r="S34" s="12"/>
      <c r="T34" s="14"/>
    </row>
    <row r="35" ht="20" customHeight="1">
      <c r="A35" t="s" s="6">
        <v>53</v>
      </c>
      <c r="B35" t="s" s="7">
        <v>39</v>
      </c>
      <c r="C35" s="8">
        <v>44504</v>
      </c>
      <c r="D35" t="s" s="7">
        <v>57</v>
      </c>
      <c r="E35" t="s" s="7">
        <v>54</v>
      </c>
      <c r="F35" t="s" s="7">
        <v>45</v>
      </c>
      <c r="G35" s="9">
        <v>0.36046511627907</v>
      </c>
      <c r="H35" s="9">
        <v>0.267</v>
      </c>
      <c r="I35" s="9">
        <v>0.466</v>
      </c>
      <c r="J35" s="9">
        <v>86</v>
      </c>
      <c r="K35" s="9">
        <v>0.977127172918573</v>
      </c>
      <c r="L35" s="9">
        <v>0.967</v>
      </c>
      <c r="M35" s="9">
        <v>0.985</v>
      </c>
      <c r="N35" s="9">
        <v>1093</v>
      </c>
      <c r="O35" s="9">
        <v>86</v>
      </c>
      <c r="P35" t="s" s="7">
        <v>55</v>
      </c>
      <c r="Q35" t="s" s="7">
        <v>46</v>
      </c>
      <c r="R35" t="s" s="7">
        <v>63</v>
      </c>
      <c r="S35" s="12"/>
      <c r="T35" s="14"/>
    </row>
    <row r="36" ht="20" customHeight="1">
      <c r="A36" t="s" s="6">
        <v>58</v>
      </c>
      <c r="B36" t="s" s="7">
        <v>39</v>
      </c>
      <c r="C36" s="8">
        <v>44763</v>
      </c>
      <c r="D36" t="s" s="7">
        <v>27</v>
      </c>
      <c r="E36" t="s" s="7">
        <v>43</v>
      </c>
      <c r="F36" t="s" s="7">
        <v>60</v>
      </c>
      <c r="G36" s="18">
        <v>0.851351351351351</v>
      </c>
      <c r="H36" s="9">
        <v>0.75</v>
      </c>
      <c r="I36" s="9">
        <v>0.92</v>
      </c>
      <c r="J36" s="9">
        <v>74</v>
      </c>
      <c r="K36" s="18">
        <v>0.960431654676259</v>
      </c>
      <c r="L36" s="9">
        <v>0.93</v>
      </c>
      <c r="M36" s="9">
        <v>0.98</v>
      </c>
      <c r="N36" s="9">
        <v>278</v>
      </c>
      <c r="O36" s="9">
        <v>352</v>
      </c>
      <c r="P36" s="12"/>
      <c r="Q36" s="12"/>
      <c r="R36" s="12"/>
      <c r="S36" s="12"/>
      <c r="T36" s="14"/>
    </row>
    <row r="37" ht="20" customHeight="1">
      <c r="A37" t="s" s="6">
        <v>38</v>
      </c>
      <c r="B37" t="s" s="7">
        <v>39</v>
      </c>
      <c r="C37" s="8">
        <v>44033</v>
      </c>
      <c r="D37" t="s" s="7">
        <v>40</v>
      </c>
      <c r="E37" t="s" s="7">
        <v>36</v>
      </c>
      <c r="F37" t="s" s="7">
        <v>47</v>
      </c>
      <c r="G37" s="9">
        <v>0.161764705882353</v>
      </c>
      <c r="H37" s="16"/>
      <c r="I37" s="16"/>
      <c r="J37" s="9">
        <v>68</v>
      </c>
      <c r="K37" s="9">
        <v>0.923371647509579</v>
      </c>
      <c r="L37" s="9">
        <v>0.885</v>
      </c>
      <c r="M37" s="9">
        <v>0.95</v>
      </c>
      <c r="N37" s="9">
        <v>261</v>
      </c>
      <c r="O37" s="9">
        <v>68</v>
      </c>
      <c r="P37" t="s" s="7">
        <v>36</v>
      </c>
      <c r="Q37" t="s" s="7">
        <v>48</v>
      </c>
      <c r="R37" s="9">
        <v>4</v>
      </c>
      <c r="S37" s="12"/>
      <c r="T37" s="14"/>
    </row>
    <row r="38" ht="20" customHeight="1">
      <c r="A38" t="s" s="6">
        <v>38</v>
      </c>
      <c r="B38" t="s" s="7">
        <v>39</v>
      </c>
      <c r="C38" s="8">
        <v>44033</v>
      </c>
      <c r="D38" t="s" s="7">
        <v>62</v>
      </c>
      <c r="E38" t="s" s="7">
        <v>36</v>
      </c>
      <c r="F38" t="s" s="7">
        <v>47</v>
      </c>
      <c r="G38" s="9">
        <v>0.838235294117647</v>
      </c>
      <c r="H38" s="16"/>
      <c r="I38" s="16"/>
      <c r="J38" s="9">
        <v>68</v>
      </c>
      <c r="K38" s="9">
        <v>0.980842911877395</v>
      </c>
      <c r="L38" s="9">
        <v>0.956</v>
      </c>
      <c r="M38" s="9">
        <v>0.992</v>
      </c>
      <c r="N38" s="9">
        <v>261</v>
      </c>
      <c r="O38" s="9">
        <v>68</v>
      </c>
      <c r="P38" t="s" s="7">
        <v>36</v>
      </c>
      <c r="Q38" t="s" s="7">
        <v>48</v>
      </c>
      <c r="R38" s="9">
        <v>4</v>
      </c>
      <c r="S38" s="12"/>
      <c r="T38" s="14"/>
    </row>
    <row r="39" ht="20" customHeight="1">
      <c r="A39" t="s" s="6">
        <v>58</v>
      </c>
      <c r="B39" t="s" s="7">
        <v>39</v>
      </c>
      <c r="C39" s="8">
        <v>44763</v>
      </c>
      <c r="D39" t="s" s="7">
        <v>27</v>
      </c>
      <c r="E39" t="s" s="7">
        <v>21</v>
      </c>
      <c r="F39" t="s" s="7">
        <v>45</v>
      </c>
      <c r="G39" s="18">
        <v>0.531914893617021</v>
      </c>
      <c r="H39" s="9">
        <v>0.38</v>
      </c>
      <c r="I39" s="9">
        <v>0.68</v>
      </c>
      <c r="J39" s="9">
        <v>47</v>
      </c>
      <c r="K39" s="18">
        <v>0.9553314121037459</v>
      </c>
      <c r="L39" s="9">
        <v>0.9399999999999999</v>
      </c>
      <c r="M39" s="9">
        <v>0.97</v>
      </c>
      <c r="N39" s="9">
        <v>694</v>
      </c>
      <c r="O39" s="9">
        <v>47</v>
      </c>
      <c r="P39" s="12"/>
      <c r="Q39" s="12"/>
      <c r="R39" s="12"/>
      <c r="S39" s="12"/>
      <c r="T39" s="14"/>
    </row>
    <row r="40" ht="20" customHeight="1">
      <c r="A40" t="s" s="6">
        <v>38</v>
      </c>
      <c r="B40" t="s" s="7">
        <v>39</v>
      </c>
      <c r="C40" s="8">
        <v>44033</v>
      </c>
      <c r="D40" t="s" s="7">
        <v>40</v>
      </c>
      <c r="E40" t="s" s="7">
        <v>36</v>
      </c>
      <c r="F40" t="s" s="7">
        <v>45</v>
      </c>
      <c r="G40" s="9">
        <f>1/43</f>
        <v>0.0232558139534884</v>
      </c>
      <c r="H40" s="16"/>
      <c r="I40" s="16"/>
      <c r="J40" s="9">
        <v>43</v>
      </c>
      <c r="K40" s="9">
        <v>0.923371647509579</v>
      </c>
      <c r="L40" s="9">
        <v>0.885</v>
      </c>
      <c r="M40" s="9">
        <v>0.95</v>
      </c>
      <c r="N40" s="9">
        <v>261</v>
      </c>
      <c r="O40" s="9">
        <v>68</v>
      </c>
      <c r="P40" t="s" s="7">
        <v>36</v>
      </c>
      <c r="Q40" t="s" s="7">
        <v>46</v>
      </c>
      <c r="R40" s="9">
        <v>5</v>
      </c>
      <c r="S40" s="12"/>
      <c r="T40" s="14"/>
    </row>
    <row r="41" ht="20" customHeight="1">
      <c r="A41" t="s" s="6">
        <v>38</v>
      </c>
      <c r="B41" t="s" s="7">
        <v>39</v>
      </c>
      <c r="C41" s="8">
        <v>44033</v>
      </c>
      <c r="D41" t="s" s="7">
        <v>62</v>
      </c>
      <c r="E41" t="s" s="7">
        <v>36</v>
      </c>
      <c r="F41" t="s" s="7">
        <v>45</v>
      </c>
      <c r="G41" s="9">
        <f>8/43</f>
        <v>0.186046511627907</v>
      </c>
      <c r="H41" s="16"/>
      <c r="I41" s="16"/>
      <c r="J41" s="9">
        <v>43</v>
      </c>
      <c r="K41" s="9">
        <v>0.980842911877395</v>
      </c>
      <c r="L41" s="9">
        <v>0.956</v>
      </c>
      <c r="M41" s="9">
        <v>0.992</v>
      </c>
      <c r="N41" s="9">
        <v>261</v>
      </c>
      <c r="O41" s="9">
        <v>68</v>
      </c>
      <c r="P41" t="s" s="7">
        <v>36</v>
      </c>
      <c r="Q41" t="s" s="7">
        <v>46</v>
      </c>
      <c r="R41" s="9">
        <v>5</v>
      </c>
      <c r="S41" s="12"/>
      <c r="T41" s="14"/>
    </row>
    <row r="42" ht="20" customHeight="1">
      <c r="A42" t="s" s="19">
        <v>64</v>
      </c>
      <c r="B42" t="s" s="20">
        <v>29</v>
      </c>
      <c r="C42" s="21">
        <v>2016</v>
      </c>
      <c r="D42" t="s" s="20">
        <v>52</v>
      </c>
      <c r="E42" t="s" s="20">
        <v>43</v>
      </c>
      <c r="F42" t="s" s="20">
        <v>32</v>
      </c>
      <c r="G42" s="21">
        <v>0.53</v>
      </c>
      <c r="H42" s="21">
        <v>0.428</v>
      </c>
      <c r="I42" s="21">
        <v>0.63</v>
      </c>
      <c r="J42" s="22"/>
      <c r="K42" s="21">
        <v>0.961</v>
      </c>
      <c r="L42" s="21">
        <v>0.86</v>
      </c>
      <c r="M42" s="21">
        <v>0.99</v>
      </c>
      <c r="N42" s="22"/>
      <c r="O42" s="23">
        <v>1320</v>
      </c>
      <c r="P42" t="s" s="20">
        <v>43</v>
      </c>
      <c r="Q42" t="s" s="20">
        <v>24</v>
      </c>
      <c r="R42" s="21">
        <v>6</v>
      </c>
      <c r="S42" s="24"/>
      <c r="T42" s="25"/>
    </row>
  </sheetData>
  <mergeCells count="3">
    <mergeCell ref="G1:J1"/>
    <mergeCell ref="K1:N1"/>
    <mergeCell ref="A1:C1"/>
  </mergeCells>
  <hyperlinks>
    <hyperlink ref="A3" r:id="rId1" location="" tooltip="" display="https://doi.org/10.1002/14651858.CD009593.pub5"/>
    <hyperlink ref="A5" r:id="rId2" location="" tooltip="" display="https://doi.org/10.1186/s12879-016-1617-9"/>
    <hyperlink ref="A6" r:id="rId3" location="" tooltip="" display="https://doi.org/10.1002/14651858.CD009593.pub5"/>
    <hyperlink ref="A8" r:id="rId4" location="" tooltip="" display="https://doi.org/10.1172/JCI140461"/>
    <hyperlink ref="A9" r:id="rId5" location="" tooltip="" display="https://doi.org/10.1002/14651858.CD011420.pub3"/>
    <hyperlink ref="A10" r:id="rId6" location="" tooltip="" display="https://doi.org/10.1016/S2214-109X(23)00135-3"/>
    <hyperlink ref="A11" r:id="rId7" location="" tooltip="" display="https://doi.org/10.1002/14651858.CD009593.pub5"/>
    <hyperlink ref="A13" r:id="rId8" location="" tooltip="" display="https://doi.org/10.1002/14651858.CD009593.pub5"/>
    <hyperlink ref="A15" r:id="rId9" location="" tooltip="" display="https://doi.org/10.1002/14651858.CD009593.pub5"/>
    <hyperlink ref="A17" r:id="rId10" location="" tooltip="" display="https://doi.org/10.1016/S1473-3099(12)70232-3"/>
    <hyperlink ref="A18" r:id="rId11" location="" tooltip="" display="https://doi.org/10.1002/14651858.CD009593.pub5"/>
    <hyperlink ref="A19" r:id="rId12" location="" tooltip="" display="https://doi.org/10.1016/S1473-3099(12)70232-3"/>
    <hyperlink ref="A20" r:id="rId13" location="" tooltip="" display="https://doi.org/10.1016/S2214-109X(23)00135-3"/>
    <hyperlink ref="A21" r:id="rId14" location="" tooltip="" display="https://doi.org/10.1002/14651858.CD009593.pub5"/>
    <hyperlink ref="A22" r:id="rId15" location="" tooltip="" display="https://doi.org/10.1002/14651858.CD009593.pub5"/>
    <hyperlink ref="A23" r:id="rId16" location="" tooltip="" display="https://doi.org/10.1183/13993003.00526-2021"/>
    <hyperlink ref="A24" r:id="rId17" location="" tooltip="" display="https://doi.org/10.1183/13993003.00526-2021"/>
    <hyperlink ref="A25" r:id="rId18" location="" tooltip="" display="https://doi.org/10.1128/jcm.00155-22"/>
    <hyperlink ref="A26" r:id="rId19" location="" tooltip="" display="https://doi.org/10.1002/14651858.CD009593.pub5"/>
    <hyperlink ref="A27" r:id="rId20" location="" tooltip="" display="https://doi.org/10.1128/jcm.00155-22"/>
    <hyperlink ref="A28" r:id="rId21" location="" tooltip="" display="https://doi.org/10.1183/13993003.00526-2021"/>
    <hyperlink ref="A29" r:id="rId22" location="" tooltip="" display="https://doi.org/10.1183/13993003.00526-2021"/>
    <hyperlink ref="A30" r:id="rId23" location="" tooltip="" display="https://doi.org/10.1128/jcm.00155-22"/>
    <hyperlink ref="A31" r:id="rId24" location="" tooltip="" display="https://doi.org/10.1002/14651858.CD009593.pub5"/>
    <hyperlink ref="A32" r:id="rId25" location="" tooltip="" display="https://doi.org/10.1172/JCI140461"/>
    <hyperlink ref="A33" r:id="rId26" location="" tooltip="" display="https://doi.org/10.1016/S2214-109X(23)00135-3"/>
    <hyperlink ref="A34" r:id="rId27" location="" tooltip="" display="https://doi.org/10.1183/13993003.00526-2021"/>
    <hyperlink ref="A35" r:id="rId28" location="" tooltip="" display="https://doi.org/10.1183/13993003.00526-2021"/>
    <hyperlink ref="A36" r:id="rId29" location="" tooltip="" display="https://doi.org/10.1128/jcm.00155-22"/>
    <hyperlink ref="A37" r:id="rId30" location="" tooltip="" display="https://doi.org/10.1172/JCI140461"/>
    <hyperlink ref="A38" r:id="rId31" location="" tooltip="" display="https://doi.org/10.1172/JCI140461"/>
    <hyperlink ref="A39" r:id="rId32" location="" tooltip="" display="https://doi.org/10.1128/jcm.00155-22"/>
    <hyperlink ref="A40" r:id="rId33" location="" tooltip="" display="https://doi.org/10.1172/JCI140461"/>
    <hyperlink ref="A41" r:id="rId34" location="" tooltip="" display="https://doi.org/10.1172/JCI140461"/>
    <hyperlink ref="A42" r:id="rId35" location="" tooltip="" display="https://erj.ersjournals.com/content/47/3/929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