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7635" windowHeight="4635" firstSheet="3" activeTab="4"/>
  </bookViews>
  <sheets>
    <sheet name="Boys" sheetId="1" r:id="rId1"/>
    <sheet name="Girls" sheetId="2" r:id="rId2"/>
    <sheet name="Top 10 code" sheetId="7" r:id="rId3"/>
    <sheet name="Boys Standings" sheetId="3" r:id="rId4"/>
    <sheet name="Girls Standings" sheetId="4" r:id="rId5"/>
    <sheet name="Boys Stats" sheetId="6" r:id="rId6"/>
    <sheet name="Girls Stats" sheetId="5" r:id="rId7"/>
  </sheets>
  <calcPr calcId="145621"/>
</workbook>
</file>

<file path=xl/calcChain.xml><?xml version="1.0" encoding="utf-8"?>
<calcChain xmlns="http://schemas.openxmlformats.org/spreadsheetml/2006/main">
  <c r="R16" i="3" l="1"/>
  <c r="Q16" i="3"/>
  <c r="P16" i="3"/>
  <c r="L16" i="3"/>
  <c r="C16" i="3"/>
  <c r="N16" i="3" s="1"/>
  <c r="B16" i="3"/>
  <c r="D16" i="3" s="1"/>
  <c r="O16" i="3" s="1"/>
  <c r="B18" i="4"/>
  <c r="D18" i="4" s="1"/>
  <c r="C18" i="4"/>
  <c r="M16" i="3" l="1"/>
  <c r="M257" i="6"/>
  <c r="J257" i="6"/>
  <c r="M303" i="6"/>
  <c r="J303" i="6"/>
  <c r="M332" i="6"/>
  <c r="J332" i="6"/>
  <c r="M328" i="6"/>
  <c r="J328" i="6"/>
  <c r="M188" i="5"/>
  <c r="J188" i="5"/>
  <c r="M166" i="5"/>
  <c r="J166" i="5"/>
  <c r="M164" i="5"/>
  <c r="J164" i="5"/>
  <c r="J210" i="5"/>
  <c r="M210" i="5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F1" i="7"/>
  <c r="E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C1" i="7"/>
  <c r="B1" i="7"/>
  <c r="M104" i="6" l="1"/>
  <c r="M30" i="6"/>
  <c r="M317" i="6"/>
  <c r="J317" i="6"/>
  <c r="M330" i="6"/>
  <c r="J330" i="6"/>
  <c r="M193" i="6"/>
  <c r="J193" i="6"/>
  <c r="M85" i="6"/>
  <c r="J85" i="6"/>
  <c r="M150" i="6"/>
  <c r="J150" i="6"/>
  <c r="M102" i="6"/>
  <c r="J102" i="6"/>
  <c r="M133" i="6"/>
  <c r="J133" i="6"/>
  <c r="M213" i="6"/>
  <c r="J213" i="6"/>
  <c r="M210" i="6"/>
  <c r="J210" i="6"/>
  <c r="M217" i="6" l="1"/>
  <c r="J217" i="6"/>
  <c r="M192" i="6"/>
  <c r="M233" i="6"/>
  <c r="J233" i="6"/>
  <c r="J58" i="6"/>
  <c r="M145" i="6"/>
  <c r="J145" i="6"/>
  <c r="M325" i="6"/>
  <c r="J325" i="6"/>
  <c r="M208" i="6"/>
  <c r="J208" i="6"/>
  <c r="M279" i="6"/>
  <c r="J279" i="6"/>
  <c r="M179" i="6"/>
  <c r="J179" i="6"/>
  <c r="M106" i="6"/>
  <c r="J106" i="6"/>
  <c r="M313" i="6"/>
  <c r="J313" i="6"/>
  <c r="M245" i="6"/>
  <c r="J245" i="6"/>
  <c r="M265" i="6"/>
  <c r="J265" i="6"/>
  <c r="M247" i="6"/>
  <c r="J247" i="6"/>
  <c r="D10" i="7" l="1"/>
  <c r="D9" i="7"/>
  <c r="D8" i="7"/>
  <c r="D7" i="7"/>
  <c r="D6" i="7"/>
  <c r="D5" i="7"/>
  <c r="D4" i="7"/>
  <c r="D3" i="7"/>
  <c r="D2" i="7"/>
  <c r="D1" i="7"/>
  <c r="N14" i="2"/>
  <c r="O14" i="2"/>
  <c r="P14" i="2"/>
  <c r="Q14" i="2"/>
  <c r="R14" i="2"/>
  <c r="S14" i="2"/>
  <c r="T14" i="2"/>
  <c r="U14" i="2"/>
  <c r="V14" i="2"/>
  <c r="W14" i="2"/>
  <c r="X14" i="2"/>
  <c r="A10" i="7" l="1"/>
  <c r="A9" i="7"/>
  <c r="A8" i="7"/>
  <c r="A7" i="7"/>
  <c r="A6" i="7"/>
  <c r="A5" i="7"/>
  <c r="A4" i="7"/>
  <c r="A3" i="7"/>
  <c r="A2" i="7"/>
  <c r="A1" i="7"/>
  <c r="M302" i="6"/>
  <c r="J302" i="6"/>
  <c r="M296" i="6"/>
  <c r="J296" i="6"/>
  <c r="M295" i="6" l="1"/>
  <c r="J295" i="6"/>
  <c r="M285" i="6"/>
  <c r="J285" i="6"/>
  <c r="M66" i="6"/>
  <c r="J66" i="6"/>
  <c r="M293" i="6"/>
  <c r="J293" i="6"/>
  <c r="M111" i="6"/>
  <c r="J111" i="6"/>
  <c r="M186" i="6"/>
  <c r="J186" i="6"/>
  <c r="M57" i="6"/>
  <c r="J57" i="6"/>
  <c r="M178" i="6"/>
  <c r="J178" i="6"/>
  <c r="M109" i="6"/>
  <c r="J109" i="6"/>
  <c r="M260" i="6"/>
  <c r="J260" i="6"/>
  <c r="M232" i="6"/>
  <c r="J232" i="6"/>
  <c r="M95" i="6"/>
  <c r="J95" i="6"/>
  <c r="M51" i="6"/>
  <c r="J51" i="6"/>
  <c r="M271" i="6"/>
  <c r="J271" i="6"/>
  <c r="M289" i="6"/>
  <c r="J289" i="6"/>
  <c r="J105" i="6"/>
  <c r="M294" i="6"/>
  <c r="J294" i="6"/>
  <c r="M258" i="6"/>
  <c r="J258" i="6"/>
  <c r="M320" i="6"/>
  <c r="J320" i="6"/>
  <c r="J192" i="6"/>
  <c r="M41" i="6"/>
  <c r="J41" i="6"/>
  <c r="M244" i="6"/>
  <c r="J244" i="6"/>
  <c r="M191" i="5"/>
  <c r="J191" i="5"/>
  <c r="M93" i="5"/>
  <c r="J93" i="5"/>
  <c r="M179" i="5"/>
  <c r="J179" i="5"/>
  <c r="M29" i="5"/>
  <c r="J29" i="5"/>
  <c r="M121" i="5"/>
  <c r="J121" i="5"/>
  <c r="M58" i="5"/>
  <c r="J58" i="5"/>
  <c r="M167" i="5"/>
  <c r="J167" i="5"/>
  <c r="M104" i="5"/>
  <c r="J104" i="5"/>
  <c r="M62" i="5"/>
  <c r="J62" i="5"/>
  <c r="M64" i="5"/>
  <c r="J64" i="5"/>
  <c r="M190" i="5"/>
  <c r="J190" i="5"/>
  <c r="M206" i="5"/>
  <c r="J206" i="5"/>
  <c r="M151" i="5"/>
  <c r="J151" i="5"/>
  <c r="M52" i="5"/>
  <c r="J52" i="5"/>
  <c r="M169" i="5"/>
  <c r="J169" i="5"/>
  <c r="M82" i="5"/>
  <c r="J82" i="5"/>
  <c r="M106" i="5"/>
  <c r="J106" i="5"/>
  <c r="M216" i="5"/>
  <c r="J216" i="5"/>
  <c r="M98" i="5"/>
  <c r="J98" i="5"/>
  <c r="M72" i="5"/>
  <c r="J72" i="5"/>
  <c r="M215" i="5"/>
  <c r="J215" i="5"/>
  <c r="M103" i="5"/>
  <c r="J103" i="5"/>
  <c r="M73" i="5"/>
  <c r="J73" i="5"/>
  <c r="M214" i="5"/>
  <c r="J214" i="5"/>
  <c r="M165" i="5"/>
  <c r="J165" i="5"/>
  <c r="M86" i="5"/>
  <c r="J86" i="5"/>
  <c r="M213" i="5"/>
  <c r="J213" i="5"/>
  <c r="M145" i="5"/>
  <c r="J145" i="5"/>
  <c r="M83" i="5"/>
  <c r="J83" i="5"/>
  <c r="M160" i="5"/>
  <c r="J160" i="5"/>
  <c r="M212" i="5"/>
  <c r="J212" i="5"/>
  <c r="M193" i="5"/>
  <c r="J193" i="5"/>
  <c r="M23" i="5"/>
  <c r="J23" i="5"/>
  <c r="M125" i="5"/>
  <c r="J125" i="5"/>
  <c r="M84" i="5"/>
  <c r="J84" i="5"/>
  <c r="M56" i="5"/>
  <c r="J56" i="5"/>
  <c r="M199" i="5"/>
  <c r="J199" i="5"/>
  <c r="M112" i="5"/>
  <c r="J112" i="5"/>
  <c r="M51" i="5"/>
  <c r="J51" i="5"/>
  <c r="M131" i="5"/>
  <c r="J131" i="5"/>
  <c r="M113" i="5"/>
  <c r="J113" i="5"/>
  <c r="M2" i="5"/>
  <c r="J2" i="5"/>
  <c r="M77" i="5"/>
  <c r="J77" i="5"/>
  <c r="M120" i="5"/>
  <c r="J120" i="5"/>
  <c r="M150" i="5"/>
  <c r="J150" i="5"/>
  <c r="M44" i="5"/>
  <c r="J44" i="5"/>
  <c r="M124" i="5"/>
  <c r="J124" i="5"/>
  <c r="M21" i="5"/>
  <c r="J21" i="5"/>
  <c r="M117" i="5"/>
  <c r="J117" i="5"/>
  <c r="W121" i="5" s="1"/>
  <c r="M114" i="5"/>
  <c r="J114" i="5"/>
  <c r="M32" i="5"/>
  <c r="J32" i="5"/>
  <c r="M7" i="5"/>
  <c r="J7" i="5"/>
  <c r="M66" i="5"/>
  <c r="J66" i="5"/>
  <c r="M200" i="5"/>
  <c r="J200" i="5"/>
  <c r="M36" i="5"/>
  <c r="J36" i="5"/>
  <c r="M174" i="5"/>
  <c r="J174" i="5"/>
  <c r="M126" i="5"/>
  <c r="J126" i="5"/>
  <c r="M176" i="5"/>
  <c r="J176" i="5"/>
  <c r="M90" i="5"/>
  <c r="J90" i="5"/>
  <c r="M122" i="5"/>
  <c r="J122" i="5"/>
  <c r="M107" i="5"/>
  <c r="J107" i="5"/>
  <c r="M17" i="5"/>
  <c r="J17" i="5"/>
  <c r="M170" i="5"/>
  <c r="J170" i="5"/>
  <c r="M33" i="5"/>
  <c r="J33" i="5"/>
  <c r="M24" i="5"/>
  <c r="J24" i="5"/>
  <c r="M20" i="5"/>
  <c r="J20" i="5"/>
  <c r="M39" i="5"/>
  <c r="J39" i="5"/>
  <c r="M148" i="5"/>
  <c r="J148" i="5"/>
  <c r="M157" i="5"/>
  <c r="J157" i="5"/>
  <c r="M95" i="5"/>
  <c r="J95" i="5"/>
  <c r="M19" i="5"/>
  <c r="J19" i="5"/>
  <c r="M123" i="5"/>
  <c r="J123" i="5"/>
  <c r="M18" i="5"/>
  <c r="J18" i="5"/>
  <c r="M110" i="5"/>
  <c r="J110" i="5"/>
  <c r="W110" i="5" s="1"/>
  <c r="M35" i="5"/>
  <c r="J35" i="5"/>
  <c r="M78" i="5"/>
  <c r="J78" i="5"/>
  <c r="M14" i="5"/>
  <c r="J14" i="5"/>
  <c r="M100" i="5"/>
  <c r="J100" i="5"/>
  <c r="M158" i="5"/>
  <c r="J158" i="5"/>
  <c r="M97" i="5"/>
  <c r="J97" i="5"/>
  <c r="M57" i="5"/>
  <c r="J57" i="5"/>
  <c r="W103" i="5" s="1"/>
  <c r="M27" i="5"/>
  <c r="J27" i="5"/>
  <c r="M180" i="5"/>
  <c r="J180" i="5"/>
  <c r="M184" i="5"/>
  <c r="J184" i="5"/>
  <c r="M211" i="5"/>
  <c r="J211" i="5"/>
  <c r="M149" i="5"/>
  <c r="J149" i="5"/>
  <c r="M22" i="5"/>
  <c r="J22" i="5"/>
  <c r="M87" i="5"/>
  <c r="J87" i="5"/>
  <c r="M202" i="5"/>
  <c r="J202" i="5"/>
  <c r="M67" i="5"/>
  <c r="J67" i="5"/>
  <c r="M172" i="5"/>
  <c r="J172" i="5"/>
  <c r="M115" i="5"/>
  <c r="J115" i="5"/>
  <c r="M134" i="5"/>
  <c r="J134" i="5"/>
  <c r="M221" i="5"/>
  <c r="J221" i="5"/>
  <c r="M118" i="5"/>
  <c r="J118" i="5"/>
  <c r="M47" i="5"/>
  <c r="J47" i="5"/>
  <c r="M79" i="5"/>
  <c r="J79" i="5"/>
  <c r="M171" i="5"/>
  <c r="J171" i="5"/>
  <c r="M204" i="5"/>
  <c r="J204" i="5"/>
  <c r="M196" i="5"/>
  <c r="J196" i="5"/>
  <c r="M34" i="5"/>
  <c r="J34" i="5"/>
  <c r="M108" i="5"/>
  <c r="J108" i="5"/>
  <c r="M219" i="5"/>
  <c r="J219" i="5"/>
  <c r="M140" i="5"/>
  <c r="J140" i="5"/>
  <c r="M31" i="5"/>
  <c r="J31" i="5"/>
  <c r="M91" i="5"/>
  <c r="J91" i="5"/>
  <c r="M192" i="5"/>
  <c r="J192" i="5"/>
  <c r="M68" i="5"/>
  <c r="J68" i="5"/>
  <c r="M163" i="5"/>
  <c r="J163" i="5"/>
  <c r="M119" i="5"/>
  <c r="J119" i="5"/>
  <c r="M55" i="5"/>
  <c r="J55" i="5"/>
  <c r="M96" i="5"/>
  <c r="J96" i="5"/>
  <c r="M111" i="5"/>
  <c r="J111" i="5"/>
  <c r="M70" i="5"/>
  <c r="J70" i="5"/>
  <c r="M109" i="5"/>
  <c r="J109" i="5"/>
  <c r="M152" i="5"/>
  <c r="J152" i="5"/>
  <c r="M80" i="5"/>
  <c r="J80" i="5"/>
  <c r="M127" i="5"/>
  <c r="J127" i="5"/>
  <c r="M138" i="5"/>
  <c r="J138" i="5"/>
  <c r="M75" i="5"/>
  <c r="J75" i="5"/>
  <c r="M61" i="5"/>
  <c r="J61" i="5"/>
  <c r="M130" i="5"/>
  <c r="J130" i="5"/>
  <c r="M69" i="5"/>
  <c r="J69" i="5"/>
  <c r="M142" i="5"/>
  <c r="J142" i="5"/>
  <c r="M197" i="5"/>
  <c r="J197" i="5"/>
  <c r="M203" i="5"/>
  <c r="J203" i="5"/>
  <c r="M201" i="5"/>
  <c r="J201" i="5"/>
  <c r="W109" i="5" l="1"/>
  <c r="W27" i="5"/>
  <c r="W106" i="5"/>
  <c r="W100" i="5"/>
  <c r="W108" i="5"/>
  <c r="W113" i="5"/>
  <c r="W164" i="5"/>
  <c r="W104" i="5"/>
  <c r="W197" i="5"/>
  <c r="W127" i="5"/>
  <c r="W196" i="5"/>
  <c r="W107" i="5"/>
  <c r="W125" i="5"/>
  <c r="W214" i="5"/>
  <c r="W163" i="5"/>
  <c r="W166" i="5"/>
  <c r="W199" i="5"/>
  <c r="W160" i="5"/>
  <c r="W219" i="5"/>
  <c r="W221" i="5"/>
  <c r="W157" i="5"/>
  <c r="M189" i="6"/>
  <c r="J189" i="6"/>
  <c r="M182" i="6"/>
  <c r="J182" i="6"/>
  <c r="M225" i="6"/>
  <c r="J225" i="6"/>
  <c r="M220" i="6"/>
  <c r="J220" i="6"/>
  <c r="M237" i="6"/>
  <c r="J237" i="6"/>
  <c r="M216" i="6"/>
  <c r="J216" i="6"/>
  <c r="M184" i="6"/>
  <c r="J184" i="6"/>
  <c r="M166" i="6"/>
  <c r="J166" i="6"/>
  <c r="M71" i="6"/>
  <c r="J71" i="6"/>
  <c r="M249" i="6"/>
  <c r="J249" i="6"/>
  <c r="M90" i="6"/>
  <c r="J90" i="6"/>
  <c r="M149" i="6"/>
  <c r="J149" i="6"/>
  <c r="M305" i="6"/>
  <c r="J305" i="6"/>
  <c r="M65" i="6"/>
  <c r="J65" i="6"/>
  <c r="M191" i="6"/>
  <c r="J191" i="6"/>
  <c r="M277" i="6"/>
  <c r="J277" i="6"/>
  <c r="W328" i="6" s="1"/>
  <c r="M212" i="6"/>
  <c r="J212" i="6"/>
  <c r="M222" i="6"/>
  <c r="J222" i="6"/>
  <c r="M229" i="6"/>
  <c r="J229" i="6"/>
  <c r="M310" i="6"/>
  <c r="J310" i="6"/>
  <c r="M127" i="6"/>
  <c r="J127" i="6"/>
  <c r="M27" i="6"/>
  <c r="J27" i="6"/>
  <c r="M231" i="6"/>
  <c r="J231" i="6"/>
  <c r="M286" i="6"/>
  <c r="J286" i="6"/>
  <c r="M300" i="6"/>
  <c r="J300" i="6"/>
  <c r="M219" i="6"/>
  <c r="J219" i="6"/>
  <c r="M70" i="6"/>
  <c r="J70" i="6"/>
  <c r="M290" i="6"/>
  <c r="J290" i="6"/>
  <c r="M180" i="6"/>
  <c r="J180" i="6"/>
  <c r="M88" i="6"/>
  <c r="J88" i="6"/>
  <c r="M227" i="6"/>
  <c r="J227" i="6"/>
  <c r="M288" i="6"/>
  <c r="J288" i="6"/>
  <c r="M236" i="6"/>
  <c r="J236" i="6"/>
  <c r="M173" i="6"/>
  <c r="J173" i="6"/>
  <c r="M323" i="6"/>
  <c r="J323" i="6"/>
  <c r="M161" i="6"/>
  <c r="J161" i="6"/>
  <c r="M162" i="6"/>
  <c r="J162" i="6"/>
  <c r="M183" i="6"/>
  <c r="J183" i="6"/>
  <c r="M115" i="6"/>
  <c r="J115" i="6"/>
  <c r="M308" i="6"/>
  <c r="J308" i="6"/>
  <c r="W87" i="6" s="1"/>
  <c r="M199" i="6"/>
  <c r="J199" i="6"/>
  <c r="M256" i="6"/>
  <c r="J256" i="6"/>
  <c r="M87" i="6"/>
  <c r="J87" i="6"/>
  <c r="M185" i="6"/>
  <c r="J185" i="6"/>
  <c r="M163" i="6"/>
  <c r="J163" i="6"/>
  <c r="M246" i="6"/>
  <c r="J246" i="6"/>
  <c r="M319" i="6"/>
  <c r="J319" i="6"/>
  <c r="M239" i="6"/>
  <c r="J239" i="6"/>
  <c r="M304" i="6"/>
  <c r="J304" i="6"/>
  <c r="M134" i="6"/>
  <c r="J134" i="6"/>
  <c r="M306" i="6"/>
  <c r="J306" i="6"/>
  <c r="M135" i="6"/>
  <c r="J135" i="6"/>
  <c r="M272" i="6"/>
  <c r="J272" i="6"/>
  <c r="M165" i="6"/>
  <c r="J165" i="6"/>
  <c r="M101" i="6"/>
  <c r="J101" i="6"/>
  <c r="M24" i="6"/>
  <c r="J24" i="6"/>
  <c r="M147" i="6"/>
  <c r="J147" i="6"/>
  <c r="M126" i="6"/>
  <c r="J126" i="6"/>
  <c r="M307" i="6"/>
  <c r="J307" i="6"/>
  <c r="M326" i="6"/>
  <c r="J326" i="6"/>
  <c r="M301" i="6"/>
  <c r="J301" i="6"/>
  <c r="M312" i="6"/>
  <c r="J312" i="6"/>
  <c r="M48" i="6"/>
  <c r="J48" i="6"/>
  <c r="M211" i="6"/>
  <c r="J211" i="6"/>
  <c r="M36" i="6"/>
  <c r="J36" i="6"/>
  <c r="M156" i="6"/>
  <c r="J156" i="6"/>
  <c r="M119" i="6"/>
  <c r="J119" i="6"/>
  <c r="M129" i="6"/>
  <c r="J129" i="6"/>
  <c r="M35" i="6"/>
  <c r="J35" i="6"/>
  <c r="M148" i="6"/>
  <c r="J148" i="6"/>
  <c r="W160" i="6" s="1"/>
  <c r="M75" i="6"/>
  <c r="J75" i="6"/>
  <c r="M197" i="6"/>
  <c r="J197" i="6"/>
  <c r="M110" i="6"/>
  <c r="J110" i="6"/>
  <c r="M68" i="6"/>
  <c r="J68" i="6"/>
  <c r="M33" i="6"/>
  <c r="J33" i="6"/>
  <c r="W33" i="6" s="1"/>
  <c r="M40" i="6"/>
  <c r="J40" i="6"/>
  <c r="M141" i="6"/>
  <c r="J141" i="6"/>
  <c r="M89" i="6"/>
  <c r="J89" i="6"/>
  <c r="M118" i="6"/>
  <c r="J118" i="6"/>
  <c r="M267" i="6"/>
  <c r="J267" i="6"/>
  <c r="M140" i="6"/>
  <c r="J140" i="6"/>
  <c r="M74" i="6"/>
  <c r="J74" i="6"/>
  <c r="M243" i="6"/>
  <c r="J243" i="6"/>
  <c r="M275" i="6"/>
  <c r="J275" i="6"/>
  <c r="M316" i="6"/>
  <c r="J316" i="6"/>
  <c r="M143" i="6"/>
  <c r="J143" i="6"/>
  <c r="M181" i="6"/>
  <c r="J181" i="6"/>
  <c r="J30" i="6"/>
  <c r="M223" i="6"/>
  <c r="J223" i="6"/>
  <c r="M214" i="6"/>
  <c r="J214" i="6"/>
  <c r="M168" i="6"/>
  <c r="J168" i="6"/>
  <c r="M14" i="6"/>
  <c r="J14" i="6"/>
  <c r="M21" i="6"/>
  <c r="J21" i="6"/>
  <c r="M76" i="6"/>
  <c r="J76" i="6"/>
  <c r="M151" i="6"/>
  <c r="J151" i="6"/>
  <c r="M299" i="6"/>
  <c r="J299" i="6"/>
  <c r="M50" i="6"/>
  <c r="J50" i="6"/>
  <c r="M176" i="6"/>
  <c r="J176" i="6"/>
  <c r="M331" i="6"/>
  <c r="J331" i="6"/>
  <c r="M83" i="6"/>
  <c r="J83" i="6"/>
  <c r="M73" i="6"/>
  <c r="J73" i="6"/>
  <c r="M160" i="6"/>
  <c r="J160" i="6"/>
  <c r="M107" i="6"/>
  <c r="J107" i="6"/>
  <c r="M200" i="6"/>
  <c r="J200" i="6"/>
  <c r="M128" i="6"/>
  <c r="J128" i="6"/>
  <c r="M234" i="6"/>
  <c r="J234" i="6"/>
  <c r="M204" i="6"/>
  <c r="J204" i="6"/>
  <c r="M26" i="6"/>
  <c r="J26" i="6"/>
  <c r="M157" i="6"/>
  <c r="J157" i="6"/>
  <c r="W127" i="6" s="1"/>
  <c r="M125" i="6"/>
  <c r="J125" i="6"/>
  <c r="M164" i="6"/>
  <c r="J164" i="6"/>
  <c r="M136" i="6"/>
  <c r="J136" i="6"/>
  <c r="M5" i="6"/>
  <c r="J5" i="6"/>
  <c r="M11" i="6"/>
  <c r="J11" i="6"/>
  <c r="M117" i="6"/>
  <c r="J117" i="6"/>
  <c r="M241" i="6"/>
  <c r="J241" i="6"/>
  <c r="M6" i="6"/>
  <c r="J6" i="6"/>
  <c r="M44" i="6"/>
  <c r="J44" i="6"/>
  <c r="W180" i="6"/>
  <c r="M124" i="6"/>
  <c r="J124" i="6"/>
  <c r="M228" i="6"/>
  <c r="J228" i="6"/>
  <c r="M46" i="6"/>
  <c r="J46" i="6"/>
  <c r="M116" i="6"/>
  <c r="J116" i="6"/>
  <c r="M198" i="6"/>
  <c r="J198" i="6"/>
  <c r="M255" i="6"/>
  <c r="J255" i="6"/>
  <c r="M120" i="6"/>
  <c r="J120" i="6"/>
  <c r="M297" i="6"/>
  <c r="J297" i="6"/>
  <c r="M273" i="6"/>
  <c r="J273" i="6"/>
  <c r="M230" i="6"/>
  <c r="J230" i="6"/>
  <c r="M327" i="6"/>
  <c r="J327" i="6"/>
  <c r="M80" i="6"/>
  <c r="J80" i="6"/>
  <c r="W67" i="6" s="1"/>
  <c r="M97" i="6"/>
  <c r="J97" i="6"/>
  <c r="M86" i="6"/>
  <c r="J86" i="6"/>
  <c r="M314" i="6"/>
  <c r="J314" i="6"/>
  <c r="M238" i="6"/>
  <c r="J238" i="6"/>
  <c r="M28" i="6"/>
  <c r="J28" i="6"/>
  <c r="M3" i="6"/>
  <c r="J3" i="6"/>
  <c r="M207" i="6"/>
  <c r="J207" i="6"/>
  <c r="M52" i="6"/>
  <c r="J52" i="6"/>
  <c r="M221" i="6"/>
  <c r="J221" i="6"/>
  <c r="M298" i="6"/>
  <c r="J298" i="6"/>
  <c r="M34" i="6"/>
  <c r="J34" i="6"/>
  <c r="M37" i="6"/>
  <c r="J37" i="6"/>
  <c r="M20" i="6"/>
  <c r="J20" i="6"/>
  <c r="M281" i="6"/>
  <c r="J281" i="6"/>
  <c r="M194" i="6"/>
  <c r="J194" i="6"/>
  <c r="M153" i="6"/>
  <c r="J153" i="6"/>
  <c r="M218" i="6"/>
  <c r="J218" i="6"/>
  <c r="M18" i="6"/>
  <c r="J18" i="6"/>
  <c r="M55" i="6"/>
  <c r="J55" i="6"/>
  <c r="M16" i="6"/>
  <c r="J16" i="6"/>
  <c r="M67" i="6"/>
  <c r="J67" i="6"/>
  <c r="M142" i="6"/>
  <c r="J142" i="6"/>
  <c r="M82" i="6"/>
  <c r="J82" i="6"/>
  <c r="M2" i="6"/>
  <c r="J2" i="6"/>
  <c r="M315" i="6"/>
  <c r="J315" i="6"/>
  <c r="M309" i="6"/>
  <c r="J309" i="6"/>
  <c r="M45" i="6"/>
  <c r="J45" i="6"/>
  <c r="M56" i="6"/>
  <c r="J56" i="6"/>
  <c r="M123" i="6"/>
  <c r="J123" i="6"/>
  <c r="M138" i="6"/>
  <c r="J138" i="6"/>
  <c r="W123" i="6" s="1"/>
  <c r="M10" i="6"/>
  <c r="J10" i="6"/>
  <c r="M93" i="6"/>
  <c r="J93" i="6"/>
  <c r="M64" i="6"/>
  <c r="J64" i="6"/>
  <c r="M259" i="6"/>
  <c r="J259" i="6"/>
  <c r="M203" i="6"/>
  <c r="J203" i="6"/>
  <c r="M263" i="6"/>
  <c r="J263" i="6"/>
  <c r="M248" i="6"/>
  <c r="J248" i="6"/>
  <c r="M270" i="6"/>
  <c r="J270" i="6"/>
  <c r="M322" i="6"/>
  <c r="J322" i="6"/>
  <c r="M282" i="6"/>
  <c r="J282" i="6"/>
  <c r="M69" i="6"/>
  <c r="J69" i="6"/>
  <c r="M266" i="6"/>
  <c r="J266" i="6"/>
  <c r="M114" i="6"/>
  <c r="J114" i="6"/>
  <c r="M77" i="6"/>
  <c r="J77" i="6"/>
  <c r="M226" i="6"/>
  <c r="J226" i="6"/>
  <c r="M144" i="6"/>
  <c r="J144" i="6"/>
  <c r="M261" i="6"/>
  <c r="J261" i="6"/>
  <c r="M205" i="6"/>
  <c r="J205" i="6"/>
  <c r="M98" i="6"/>
  <c r="J98" i="6"/>
  <c r="M139" i="6"/>
  <c r="J139" i="6"/>
  <c r="M264" i="6"/>
  <c r="J264" i="6"/>
  <c r="M202" i="6"/>
  <c r="J202" i="6"/>
  <c r="M146" i="6"/>
  <c r="J146" i="6"/>
  <c r="M59" i="6"/>
  <c r="J59" i="6"/>
  <c r="M206" i="6"/>
  <c r="J206" i="6"/>
  <c r="W36" i="6" s="1"/>
  <c r="M254" i="6"/>
  <c r="J254" i="6"/>
  <c r="M171" i="6"/>
  <c r="J171" i="6"/>
  <c r="M262" i="6"/>
  <c r="J262" i="6"/>
  <c r="M108" i="6"/>
  <c r="J108" i="6"/>
  <c r="M25" i="6"/>
  <c r="J25" i="6"/>
  <c r="M53" i="6"/>
  <c r="J53" i="6"/>
  <c r="M92" i="6"/>
  <c r="J92" i="6"/>
  <c r="M13" i="6"/>
  <c r="J13" i="6"/>
  <c r="M209" i="6"/>
  <c r="J209" i="6"/>
  <c r="M58" i="6"/>
  <c r="M190" i="6"/>
  <c r="J190" i="6"/>
  <c r="M170" i="6"/>
  <c r="J170" i="6"/>
  <c r="M196" i="6"/>
  <c r="J196" i="6"/>
  <c r="M99" i="6"/>
  <c r="J99" i="6"/>
  <c r="M103" i="6"/>
  <c r="J103" i="6"/>
  <c r="M78" i="6"/>
  <c r="J78" i="6"/>
  <c r="M251" i="6"/>
  <c r="J251" i="6"/>
  <c r="M175" i="6"/>
  <c r="J175" i="6"/>
  <c r="M79" i="6"/>
  <c r="J79" i="6"/>
  <c r="M43" i="6"/>
  <c r="J43" i="6"/>
  <c r="M121" i="6"/>
  <c r="J121" i="6"/>
  <c r="M15" i="6"/>
  <c r="J15" i="6"/>
  <c r="M113" i="6"/>
  <c r="J113" i="6"/>
  <c r="M242" i="6"/>
  <c r="J242" i="6"/>
  <c r="M112" i="6"/>
  <c r="J112" i="6"/>
  <c r="M8" i="6"/>
  <c r="J8" i="6"/>
  <c r="M252" i="6"/>
  <c r="J252" i="6"/>
  <c r="M42" i="6"/>
  <c r="J42" i="6"/>
  <c r="M84" i="6"/>
  <c r="J84" i="6"/>
  <c r="M91" i="6"/>
  <c r="J91" i="6"/>
  <c r="M240" i="6"/>
  <c r="J240" i="6"/>
  <c r="M29" i="6"/>
  <c r="J29" i="6"/>
  <c r="M174" i="6"/>
  <c r="J174" i="6"/>
  <c r="M250" i="6"/>
  <c r="J250" i="6"/>
  <c r="M283" i="6"/>
  <c r="J283" i="6"/>
  <c r="M224" i="6"/>
  <c r="J224" i="6"/>
  <c r="M96" i="6"/>
  <c r="J96" i="6"/>
  <c r="M201" i="6"/>
  <c r="J201" i="6"/>
  <c r="M167" i="6"/>
  <c r="J167" i="6"/>
  <c r="M152" i="6"/>
  <c r="J152" i="6"/>
  <c r="M137" i="6"/>
  <c r="J137" i="6"/>
  <c r="M269" i="6"/>
  <c r="J269" i="6"/>
  <c r="M292" i="6"/>
  <c r="J292" i="6"/>
  <c r="M188" i="6"/>
  <c r="J188" i="6"/>
  <c r="M268" i="6"/>
  <c r="J268" i="6"/>
  <c r="M62" i="6"/>
  <c r="J62" i="6"/>
  <c r="M324" i="6"/>
  <c r="J324" i="6"/>
  <c r="M318" i="6"/>
  <c r="J318" i="6"/>
  <c r="M321" i="6"/>
  <c r="J321" i="6"/>
  <c r="M215" i="6"/>
  <c r="J215" i="6"/>
  <c r="M169" i="6"/>
  <c r="J169" i="6"/>
  <c r="M187" i="6"/>
  <c r="J187" i="6"/>
  <c r="M81" i="6"/>
  <c r="J81" i="6"/>
  <c r="M61" i="6"/>
  <c r="J61" i="6"/>
  <c r="M276" i="6"/>
  <c r="J276" i="6"/>
  <c r="M154" i="6"/>
  <c r="J154" i="6"/>
  <c r="M94" i="6"/>
  <c r="J94" i="6"/>
  <c r="M311" i="6"/>
  <c r="J311" i="6"/>
  <c r="M235" i="6"/>
  <c r="J235" i="6"/>
  <c r="M329" i="6"/>
  <c r="J329" i="6"/>
  <c r="M253" i="6"/>
  <c r="J253" i="6"/>
  <c r="M7" i="6"/>
  <c r="J7" i="6"/>
  <c r="M60" i="6"/>
  <c r="J60" i="6"/>
  <c r="M291" i="6"/>
  <c r="J291" i="6"/>
  <c r="M23" i="6"/>
  <c r="J23" i="6"/>
  <c r="M158" i="6"/>
  <c r="J158" i="6"/>
  <c r="M39" i="6"/>
  <c r="J39" i="6"/>
  <c r="M47" i="6"/>
  <c r="J47" i="6"/>
  <c r="M130" i="6"/>
  <c r="J130" i="6"/>
  <c r="M278" i="6"/>
  <c r="J278" i="6"/>
  <c r="M19" i="6"/>
  <c r="J19" i="6"/>
  <c r="M284" i="6"/>
  <c r="J284" i="6"/>
  <c r="M32" i="6"/>
  <c r="J32" i="6"/>
  <c r="M63" i="6"/>
  <c r="J63" i="6"/>
  <c r="M38" i="6"/>
  <c r="J38" i="6"/>
  <c r="M72" i="6"/>
  <c r="J72" i="6"/>
  <c r="M131" i="6"/>
  <c r="J131" i="6"/>
  <c r="M105" i="6"/>
  <c r="M132" i="6"/>
  <c r="J132" i="6"/>
  <c r="W184" i="6" s="1"/>
  <c r="M54" i="6"/>
  <c r="J54" i="6"/>
  <c r="M274" i="6"/>
  <c r="J274" i="6"/>
  <c r="M280" i="6"/>
  <c r="J280" i="6"/>
  <c r="M155" i="6"/>
  <c r="J155" i="6"/>
  <c r="M159" i="6"/>
  <c r="J159" i="6"/>
  <c r="M287" i="6"/>
  <c r="J287" i="6"/>
  <c r="M22" i="6"/>
  <c r="J22" i="6"/>
  <c r="M100" i="6"/>
  <c r="J100" i="6"/>
  <c r="M31" i="6"/>
  <c r="J31" i="6"/>
  <c r="M177" i="6"/>
  <c r="J177" i="6"/>
  <c r="M4" i="6"/>
  <c r="M49" i="6"/>
  <c r="M12" i="6"/>
  <c r="M195" i="6"/>
  <c r="M9" i="6"/>
  <c r="M17" i="6"/>
  <c r="J4" i="6"/>
  <c r="J49" i="6"/>
  <c r="J12" i="6"/>
  <c r="J104" i="6"/>
  <c r="J195" i="6"/>
  <c r="W176" i="6" s="1"/>
  <c r="J9" i="6"/>
  <c r="J17" i="6"/>
  <c r="M122" i="6"/>
  <c r="J122" i="6"/>
  <c r="M172" i="6"/>
  <c r="J172" i="6"/>
  <c r="W168" i="6" l="1"/>
  <c r="W172" i="6"/>
  <c r="W169" i="6"/>
  <c r="W329" i="6"/>
  <c r="W39" i="6"/>
  <c r="W331" i="6"/>
  <c r="W177" i="6"/>
  <c r="W170" i="6"/>
  <c r="W81" i="6"/>
  <c r="W20" i="6"/>
  <c r="W326" i="6"/>
  <c r="W263" i="6"/>
  <c r="W46" i="6"/>
  <c r="W75" i="6"/>
  <c r="W317" i="6"/>
  <c r="W13" i="6"/>
  <c r="W321" i="6"/>
  <c r="W327" i="6"/>
  <c r="W330" i="6"/>
  <c r="W88" i="6"/>
  <c r="W29" i="6"/>
  <c r="W181" i="6"/>
  <c r="W52" i="6"/>
  <c r="W136" i="6"/>
  <c r="W188" i="6"/>
  <c r="W325" i="6"/>
  <c r="W332" i="6"/>
  <c r="W196" i="6"/>
  <c r="W319" i="6"/>
  <c r="W38" i="6"/>
  <c r="W41" i="6"/>
  <c r="W191" i="6"/>
  <c r="W324" i="6"/>
  <c r="W323" i="6"/>
  <c r="W318" i="6"/>
  <c r="W320" i="6"/>
  <c r="W322" i="6"/>
  <c r="W51" i="6"/>
  <c r="W90" i="6"/>
  <c r="W182" i="6"/>
  <c r="W19" i="6"/>
  <c r="W44" i="6"/>
  <c r="W50" i="6"/>
  <c r="W179" i="6"/>
  <c r="W145" i="6"/>
  <c r="W9" i="6"/>
  <c r="W6" i="6"/>
  <c r="W43" i="6"/>
  <c r="W45" i="6"/>
  <c r="W53" i="6"/>
  <c r="W92" i="6"/>
  <c r="W316" i="6"/>
  <c r="W162" i="6"/>
  <c r="W134" i="6"/>
  <c r="W4" i="6"/>
  <c r="W80" i="6"/>
  <c r="W84" i="6"/>
  <c r="W308" i="6"/>
  <c r="W286" i="6"/>
  <c r="W69" i="6"/>
  <c r="W3" i="6"/>
  <c r="W7" i="6"/>
  <c r="W10" i="6"/>
  <c r="W34" i="6"/>
  <c r="W175" i="6"/>
  <c r="W11" i="6"/>
  <c r="W140" i="6"/>
  <c r="W25" i="6"/>
  <c r="W31" i="6"/>
  <c r="W77" i="6"/>
  <c r="W167" i="6"/>
  <c r="W305" i="6"/>
  <c r="W72" i="6"/>
  <c r="W71" i="6"/>
  <c r="W85" i="6"/>
  <c r="W183" i="6"/>
  <c r="W189" i="6"/>
  <c r="W22" i="6"/>
  <c r="W273" i="6"/>
  <c r="W47" i="6"/>
  <c r="W141" i="6"/>
  <c r="W143" i="6"/>
  <c r="W157" i="6"/>
  <c r="W166" i="6"/>
  <c r="W82" i="6"/>
  <c r="W312" i="6"/>
  <c r="W142" i="6"/>
  <c r="W253" i="6"/>
  <c r="W49" i="6"/>
  <c r="W161" i="6"/>
  <c r="W16" i="6"/>
  <c r="W12" i="6"/>
  <c r="W74" i="6"/>
  <c r="W83" i="6"/>
  <c r="W158" i="6"/>
  <c r="W155" i="6"/>
  <c r="W94" i="6"/>
  <c r="W18" i="6"/>
  <c r="W5" i="6"/>
  <c r="W283" i="6"/>
  <c r="W153" i="6"/>
  <c r="W131" i="6"/>
  <c r="W62" i="6"/>
  <c r="W26" i="6"/>
  <c r="W30" i="6"/>
  <c r="W35" i="6"/>
  <c r="W266" i="6"/>
  <c r="W258" i="6"/>
  <c r="W270" i="6"/>
  <c r="W147" i="6"/>
  <c r="W244" i="6"/>
  <c r="W76" i="6"/>
  <c r="W65" i="6"/>
  <c r="W215" i="6"/>
  <c r="W219" i="6"/>
  <c r="W133" i="6"/>
  <c r="W118" i="6"/>
  <c r="W139" i="6"/>
  <c r="W8" i="6"/>
  <c r="W14" i="6"/>
  <c r="W17" i="6"/>
  <c r="W262" i="6"/>
  <c r="W282" i="6"/>
  <c r="W125" i="6"/>
  <c r="W216" i="6"/>
  <c r="W68" i="6"/>
  <c r="W86" i="6"/>
  <c r="W287" i="6"/>
  <c r="W64" i="6"/>
  <c r="W23" i="6"/>
  <c r="W100" i="6"/>
  <c r="W285" i="6"/>
  <c r="W130" i="6"/>
  <c r="W217" i="6"/>
  <c r="W59" i="6"/>
  <c r="W255" i="6"/>
  <c r="W291" i="6"/>
  <c r="W257" i="6"/>
  <c r="W254" i="6"/>
  <c r="W137" i="6"/>
  <c r="W275" i="6"/>
  <c r="W279" i="6"/>
  <c r="W206" i="6"/>
  <c r="W15" i="6"/>
  <c r="W151" i="6"/>
  <c r="W171" i="6"/>
  <c r="W32" i="6"/>
  <c r="W135" i="6"/>
  <c r="W150" i="6"/>
  <c r="W252" i="6"/>
  <c r="W173" i="6"/>
  <c r="W78" i="6"/>
  <c r="W42" i="6"/>
  <c r="W288" i="6"/>
  <c r="W301" i="6"/>
  <c r="W48" i="6"/>
  <c r="W89" i="6"/>
  <c r="W259" i="6"/>
  <c r="W122" i="6"/>
  <c r="W280" i="6"/>
  <c r="W281" i="6"/>
  <c r="W249" i="6"/>
  <c r="W165" i="6"/>
  <c r="W129" i="6"/>
  <c r="W284" i="6"/>
  <c r="W300" i="6"/>
  <c r="W315" i="6"/>
  <c r="W278" i="6"/>
  <c r="W267" i="6"/>
  <c r="W299" i="6"/>
  <c r="W310" i="6"/>
  <c r="W79" i="6"/>
  <c r="W164" i="6"/>
  <c r="W294" i="6"/>
  <c r="W307" i="6"/>
  <c r="W57" i="6"/>
  <c r="W178" i="6"/>
  <c r="W251" i="6"/>
  <c r="W126" i="6"/>
  <c r="W295" i="6"/>
  <c r="W309" i="6"/>
  <c r="W261" i="6"/>
  <c r="W73" i="6"/>
  <c r="W128" i="6"/>
  <c r="W37" i="6"/>
  <c r="W27" i="6"/>
  <c r="W54" i="6"/>
  <c r="W156" i="6"/>
  <c r="W91" i="6"/>
  <c r="W290" i="6"/>
  <c r="W303" i="6"/>
  <c r="W293" i="6"/>
  <c r="W306" i="6"/>
  <c r="W148" i="6"/>
  <c r="W174" i="6"/>
  <c r="W298" i="6"/>
  <c r="W314" i="6"/>
  <c r="W289" i="6"/>
  <c r="W302" i="6"/>
  <c r="W297" i="6"/>
  <c r="W313" i="6"/>
  <c r="W296" i="6"/>
  <c r="W311" i="6"/>
  <c r="W292" i="6"/>
  <c r="W304" i="6"/>
  <c r="W132" i="6"/>
  <c r="W93" i="6"/>
  <c r="W28" i="6"/>
  <c r="W56" i="6"/>
  <c r="W98" i="6"/>
  <c r="W40" i="6"/>
  <c r="W239" i="6"/>
  <c r="W144" i="6"/>
  <c r="W194" i="6"/>
  <c r="W159" i="6"/>
  <c r="W119" i="6"/>
  <c r="W264" i="6"/>
  <c r="W124" i="6"/>
  <c r="W272" i="6"/>
  <c r="W113" i="6"/>
  <c r="W109" i="6"/>
  <c r="W96" i="6"/>
  <c r="W102" i="6"/>
  <c r="W24" i="6"/>
  <c r="W55" i="6"/>
  <c r="W209" i="6"/>
  <c r="W146" i="6"/>
  <c r="W248" i="6"/>
  <c r="W138" i="6"/>
  <c r="W103" i="6"/>
  <c r="W99" i="6"/>
  <c r="W238" i="6"/>
  <c r="W237" i="6"/>
  <c r="W117" i="6"/>
  <c r="W231" i="6"/>
  <c r="W108" i="6"/>
  <c r="W247" i="6"/>
  <c r="W197" i="6"/>
  <c r="W210" i="6"/>
  <c r="W240" i="6"/>
  <c r="W256" i="6"/>
  <c r="W226" i="6"/>
  <c r="W106" i="6"/>
  <c r="W60" i="6"/>
  <c r="W63" i="6"/>
  <c r="W66" i="6"/>
  <c r="W232" i="6"/>
  <c r="W234" i="6"/>
  <c r="W95" i="6"/>
  <c r="W236" i="6"/>
  <c r="W204" i="6"/>
  <c r="W114" i="6"/>
  <c r="W200" i="6"/>
  <c r="W185" i="6"/>
  <c r="W190" i="6"/>
  <c r="W203" i="6"/>
  <c r="W205" i="6"/>
  <c r="W208" i="6"/>
  <c r="W116" i="6"/>
  <c r="W241" i="6"/>
  <c r="W21" i="6"/>
  <c r="W61" i="6"/>
  <c r="W222" i="6"/>
  <c r="W105" i="6"/>
  <c r="W233" i="6"/>
  <c r="W227" i="6"/>
  <c r="W111" i="6"/>
  <c r="W107" i="6"/>
  <c r="W199" i="6"/>
  <c r="W101" i="6"/>
  <c r="W245" i="6"/>
  <c r="W112" i="6"/>
  <c r="W271" i="6"/>
  <c r="W120" i="6"/>
  <c r="W149" i="6"/>
  <c r="W195" i="6"/>
  <c r="W152" i="6"/>
  <c r="W230" i="6"/>
  <c r="W163" i="6"/>
  <c r="W220" i="6"/>
  <c r="W211" i="6"/>
  <c r="W187" i="6"/>
  <c r="W193" i="6"/>
  <c r="W202" i="6"/>
  <c r="W212" i="6"/>
  <c r="W274" i="6"/>
  <c r="W277" i="6"/>
  <c r="W250" i="6"/>
  <c r="W214" i="6"/>
  <c r="W276" i="6"/>
  <c r="W260" i="6"/>
  <c r="W268" i="6"/>
  <c r="W97" i="6"/>
  <c r="W225" i="6"/>
  <c r="W104" i="6"/>
  <c r="W58" i="6"/>
  <c r="W246" i="6"/>
  <c r="W207" i="6"/>
  <c r="W229" i="6"/>
  <c r="W115" i="6"/>
  <c r="W70" i="6"/>
  <c r="W198" i="6"/>
  <c r="W269" i="6"/>
  <c r="W110" i="6"/>
  <c r="W218" i="6"/>
  <c r="W121" i="6"/>
  <c r="W213" i="6"/>
  <c r="W221" i="6"/>
  <c r="W235" i="6"/>
  <c r="W154" i="6"/>
  <c r="W186" i="6"/>
  <c r="W228" i="6"/>
  <c r="W201" i="6"/>
  <c r="W192" i="6"/>
  <c r="W265" i="6"/>
  <c r="W223" i="6"/>
  <c r="W243" i="6"/>
  <c r="W224" i="6"/>
  <c r="W242" i="6"/>
  <c r="M156" i="5"/>
  <c r="J156" i="5"/>
  <c r="M116" i="5"/>
  <c r="J116" i="5"/>
  <c r="M218" i="5"/>
  <c r="J218" i="5"/>
  <c r="M217" i="5"/>
  <c r="J217" i="5"/>
  <c r="M181" i="5"/>
  <c r="J181" i="5"/>
  <c r="W167" i="5" s="1"/>
  <c r="M178" i="5"/>
  <c r="J178" i="5"/>
  <c r="W165" i="5" s="1"/>
  <c r="M153" i="5"/>
  <c r="J153" i="5"/>
  <c r="M144" i="5"/>
  <c r="J144" i="5"/>
  <c r="W130" i="5" s="1"/>
  <c r="M60" i="5"/>
  <c r="J60" i="5"/>
  <c r="M146" i="5"/>
  <c r="J146" i="5"/>
  <c r="M101" i="5"/>
  <c r="J101" i="5"/>
  <c r="W101" i="5" s="1"/>
  <c r="M43" i="5"/>
  <c r="J43" i="5"/>
  <c r="M40" i="5"/>
  <c r="J40" i="5"/>
  <c r="M177" i="5"/>
  <c r="J177" i="5"/>
  <c r="W169" i="5" s="1"/>
  <c r="M161" i="5"/>
  <c r="J161" i="5"/>
  <c r="W161" i="5" s="1"/>
  <c r="M10" i="5"/>
  <c r="J10" i="5"/>
  <c r="M15" i="5"/>
  <c r="J15" i="5"/>
  <c r="M133" i="5"/>
  <c r="J133" i="5"/>
  <c r="M143" i="5"/>
  <c r="J143" i="5"/>
  <c r="W143" i="5" s="1"/>
  <c r="M71" i="5"/>
  <c r="J71" i="5"/>
  <c r="M168" i="5"/>
  <c r="J168" i="5"/>
  <c r="M38" i="5"/>
  <c r="J38" i="5"/>
  <c r="M102" i="5"/>
  <c r="J102" i="5"/>
  <c r="W102" i="5" s="1"/>
  <c r="M92" i="5"/>
  <c r="J92" i="5"/>
  <c r="M205" i="5"/>
  <c r="J205" i="5"/>
  <c r="M88" i="5"/>
  <c r="J88" i="5"/>
  <c r="M37" i="5"/>
  <c r="J37" i="5"/>
  <c r="M99" i="5"/>
  <c r="J99" i="5"/>
  <c r="W99" i="5" s="1"/>
  <c r="M105" i="5"/>
  <c r="J105" i="5"/>
  <c r="W105" i="5" s="1"/>
  <c r="M65" i="5"/>
  <c r="J65" i="5"/>
  <c r="M28" i="5"/>
  <c r="J28" i="5"/>
  <c r="M155" i="5"/>
  <c r="J155" i="5"/>
  <c r="W144" i="5" s="1"/>
  <c r="M129" i="5"/>
  <c r="J129" i="5"/>
  <c r="M187" i="5"/>
  <c r="J187" i="5"/>
  <c r="M132" i="5"/>
  <c r="J132" i="5"/>
  <c r="M49" i="5"/>
  <c r="J49" i="5"/>
  <c r="W58" i="5" s="1"/>
  <c r="M154" i="5"/>
  <c r="J154" i="5"/>
  <c r="W154" i="5" s="1"/>
  <c r="M194" i="5"/>
  <c r="J194" i="5"/>
  <c r="W194" i="5" s="1"/>
  <c r="M9" i="5"/>
  <c r="J9" i="5"/>
  <c r="M162" i="5"/>
  <c r="J162" i="5"/>
  <c r="M4" i="5"/>
  <c r="J4" i="5"/>
  <c r="M12" i="5"/>
  <c r="J12" i="5"/>
  <c r="M136" i="5"/>
  <c r="J136" i="5"/>
  <c r="W119" i="5" s="1"/>
  <c r="M147" i="5"/>
  <c r="J147" i="5"/>
  <c r="M59" i="5"/>
  <c r="J59" i="5"/>
  <c r="M42" i="5"/>
  <c r="J42" i="5"/>
  <c r="M208" i="5"/>
  <c r="J208" i="5"/>
  <c r="M54" i="5"/>
  <c r="J54" i="5"/>
  <c r="M137" i="5"/>
  <c r="J137" i="5"/>
  <c r="M128" i="5"/>
  <c r="J128" i="5"/>
  <c r="M198" i="5"/>
  <c r="J198" i="5"/>
  <c r="M189" i="5"/>
  <c r="J189" i="5"/>
  <c r="W211" i="5" s="1"/>
  <c r="M74" i="5"/>
  <c r="J74" i="5"/>
  <c r="M220" i="5"/>
  <c r="J220" i="5"/>
  <c r="M183" i="5"/>
  <c r="J183" i="5"/>
  <c r="W168" i="5" s="1"/>
  <c r="M94" i="5"/>
  <c r="J94" i="5"/>
  <c r="W78" i="5" s="1"/>
  <c r="M48" i="5"/>
  <c r="J48" i="5"/>
  <c r="M85" i="5"/>
  <c r="J85" i="5"/>
  <c r="M81" i="5"/>
  <c r="J81" i="5"/>
  <c r="M63" i="5"/>
  <c r="J63" i="5"/>
  <c r="M89" i="5"/>
  <c r="J89" i="5"/>
  <c r="M46" i="5"/>
  <c r="J46" i="5"/>
  <c r="M26" i="5"/>
  <c r="J26" i="5"/>
  <c r="M41" i="5"/>
  <c r="J41" i="5"/>
  <c r="M135" i="5"/>
  <c r="J135" i="5"/>
  <c r="M185" i="5"/>
  <c r="J185" i="5"/>
  <c r="M175" i="5"/>
  <c r="J175" i="5"/>
  <c r="M50" i="5"/>
  <c r="J50" i="5"/>
  <c r="M13" i="5"/>
  <c r="J13" i="5"/>
  <c r="M139" i="5"/>
  <c r="J139" i="5"/>
  <c r="M159" i="5"/>
  <c r="J159" i="5"/>
  <c r="W159" i="5" s="1"/>
  <c r="M173" i="5"/>
  <c r="J173" i="5"/>
  <c r="W162" i="5" s="1"/>
  <c r="M195" i="5"/>
  <c r="J195" i="5"/>
  <c r="M45" i="5"/>
  <c r="J45" i="5"/>
  <c r="M182" i="5"/>
  <c r="J182" i="5"/>
  <c r="M3" i="5"/>
  <c r="J3" i="5"/>
  <c r="M30" i="5"/>
  <c r="J30" i="5"/>
  <c r="M207" i="5"/>
  <c r="J207" i="5"/>
  <c r="W171" i="5" s="1"/>
  <c r="M25" i="5"/>
  <c r="J25" i="5"/>
  <c r="M11" i="5"/>
  <c r="M186" i="5"/>
  <c r="M209" i="5"/>
  <c r="M8" i="5"/>
  <c r="M16" i="5"/>
  <c r="M53" i="5"/>
  <c r="M76" i="5"/>
  <c r="J11" i="5"/>
  <c r="J186" i="5"/>
  <c r="J209" i="5"/>
  <c r="J8" i="5"/>
  <c r="J16" i="5"/>
  <c r="J53" i="5"/>
  <c r="J76" i="5"/>
  <c r="W42" i="5" s="1"/>
  <c r="M5" i="5"/>
  <c r="J5" i="5"/>
  <c r="W14" i="5"/>
  <c r="W15" i="5"/>
  <c r="M141" i="5"/>
  <c r="J141" i="5"/>
  <c r="J6" i="5"/>
  <c r="M6" i="5"/>
  <c r="W2" i="6"/>
  <c r="W186" i="5" l="1"/>
  <c r="W111" i="5"/>
  <c r="W128" i="5"/>
  <c r="W189" i="5"/>
  <c r="W195" i="5"/>
  <c r="W198" i="5"/>
  <c r="W6" i="5"/>
  <c r="W210" i="5"/>
  <c r="W220" i="5"/>
  <c r="W116" i="5"/>
  <c r="W181" i="5"/>
  <c r="W185" i="5"/>
  <c r="W205" i="5"/>
  <c r="W146" i="5"/>
  <c r="W152" i="5"/>
  <c r="W184" i="5"/>
  <c r="W206" i="5"/>
  <c r="W149" i="5"/>
  <c r="W98" i="5"/>
  <c r="W208" i="5"/>
  <c r="W133" i="5"/>
  <c r="W132" i="5"/>
  <c r="W192" i="5"/>
  <c r="W215" i="5"/>
  <c r="W151" i="5"/>
  <c r="W120" i="5"/>
  <c r="W153" i="5"/>
  <c r="W34" i="5"/>
  <c r="W201" i="5"/>
  <c r="W112" i="5"/>
  <c r="W207" i="5"/>
  <c r="W193" i="5"/>
  <c r="W216" i="5"/>
  <c r="W204" i="5"/>
  <c r="W183" i="5"/>
  <c r="W150" i="5"/>
  <c r="W129" i="5"/>
  <c r="W33" i="5"/>
  <c r="W57" i="5"/>
  <c r="W47" i="5"/>
  <c r="W203" i="5"/>
  <c r="W156" i="5"/>
  <c r="W114" i="5"/>
  <c r="W182" i="5"/>
  <c r="W176" i="5"/>
  <c r="W147" i="5"/>
  <c r="W136" i="5"/>
  <c r="W53" i="5"/>
  <c r="W138" i="5"/>
  <c r="W202" i="5"/>
  <c r="W155" i="5"/>
  <c r="W141" i="5"/>
  <c r="W191" i="5"/>
  <c r="W94" i="5"/>
  <c r="W142" i="5"/>
  <c r="W96" i="5"/>
  <c r="W32" i="5"/>
  <c r="W174" i="5"/>
  <c r="W135" i="5"/>
  <c r="W179" i="5"/>
  <c r="W24" i="5"/>
  <c r="W139" i="5"/>
  <c r="W36" i="5"/>
  <c r="W178" i="5"/>
  <c r="W180" i="5"/>
  <c r="W45" i="5"/>
  <c r="W122" i="5"/>
  <c r="W70" i="5"/>
  <c r="W41" i="5"/>
  <c r="W134" i="5"/>
  <c r="W43" i="5"/>
  <c r="W190" i="5"/>
  <c r="W38" i="5"/>
  <c r="W95" i="5"/>
  <c r="W7" i="5"/>
  <c r="W31" i="5"/>
  <c r="W117" i="5"/>
  <c r="W172" i="5"/>
  <c r="W21" i="5"/>
  <c r="W173" i="5"/>
  <c r="W54" i="5"/>
  <c r="W148" i="5"/>
  <c r="W209" i="5"/>
  <c r="W90" i="5"/>
  <c r="W212" i="5"/>
  <c r="W124" i="5"/>
  <c r="W213" i="5"/>
  <c r="W28" i="5"/>
  <c r="W118" i="5"/>
  <c r="W140" i="5"/>
  <c r="W188" i="5"/>
  <c r="W115" i="5"/>
  <c r="W218" i="5"/>
  <c r="W158" i="5"/>
  <c r="W137" i="5"/>
  <c r="W61" i="5"/>
  <c r="W170" i="5"/>
  <c r="W71" i="5"/>
  <c r="W177" i="5"/>
  <c r="W49" i="5"/>
  <c r="W200" i="5"/>
  <c r="W68" i="5"/>
  <c r="W175" i="5"/>
  <c r="W126" i="5"/>
  <c r="W29" i="5"/>
  <c r="W131" i="5"/>
  <c r="W187" i="5"/>
  <c r="W217" i="5"/>
  <c r="W145" i="5"/>
  <c r="W97" i="5"/>
  <c r="W123" i="5"/>
  <c r="W52" i="5"/>
  <c r="W2" i="5"/>
  <c r="W25" i="5"/>
  <c r="W55" i="5"/>
  <c r="W75" i="5"/>
  <c r="W11" i="5"/>
  <c r="W16" i="5"/>
  <c r="W66" i="5"/>
  <c r="W91" i="5"/>
  <c r="W37" i="5"/>
  <c r="W48" i="5"/>
  <c r="W51" i="5"/>
  <c r="W3" i="5"/>
  <c r="W64" i="5"/>
  <c r="W20" i="5"/>
  <c r="W26" i="5"/>
  <c r="W10" i="5"/>
  <c r="W79" i="5"/>
  <c r="W87" i="5"/>
  <c r="W86" i="5"/>
  <c r="W69" i="5"/>
  <c r="W62" i="5"/>
  <c r="W19" i="5"/>
  <c r="W89" i="5"/>
  <c r="W39" i="5"/>
  <c r="W92" i="5"/>
  <c r="W84" i="5"/>
  <c r="W77" i="5"/>
  <c r="W85" i="5"/>
  <c r="W82" i="5"/>
  <c r="W4" i="5"/>
  <c r="W18" i="5"/>
  <c r="W23" i="5"/>
  <c r="W81" i="5"/>
  <c r="W35" i="5"/>
  <c r="W30" i="5"/>
  <c r="W40" i="5"/>
  <c r="W46" i="5"/>
  <c r="W60" i="5"/>
  <c r="W76" i="5"/>
  <c r="W80" i="5"/>
  <c r="W59" i="5"/>
  <c r="W12" i="5"/>
  <c r="W88" i="5"/>
  <c r="W44" i="5"/>
  <c r="W56" i="5"/>
  <c r="W93" i="5"/>
  <c r="W83" i="5"/>
  <c r="W50" i="5"/>
  <c r="W17" i="5"/>
  <c r="W8" i="5"/>
  <c r="W63" i="5"/>
  <c r="W67" i="5"/>
  <c r="W72" i="5"/>
  <c r="W13" i="5"/>
  <c r="W65" i="5"/>
  <c r="W74" i="5"/>
  <c r="W9" i="5"/>
  <c r="W5" i="5"/>
  <c r="W22" i="5"/>
  <c r="W73" i="5"/>
  <c r="N13" i="2"/>
  <c r="O13" i="2"/>
  <c r="P13" i="2"/>
  <c r="Q13" i="2"/>
  <c r="R13" i="2"/>
  <c r="S13" i="2"/>
  <c r="T13" i="2"/>
  <c r="U13" i="2"/>
  <c r="V13" i="2"/>
  <c r="W13" i="2"/>
  <c r="X13" i="2"/>
  <c r="N12" i="1"/>
  <c r="O12" i="1"/>
  <c r="P12" i="1"/>
  <c r="Q12" i="1"/>
  <c r="R12" i="1"/>
  <c r="S12" i="1"/>
  <c r="T12" i="1"/>
  <c r="U12" i="1"/>
  <c r="V12" i="1"/>
  <c r="W12" i="1"/>
  <c r="X12" i="1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C2" i="3"/>
  <c r="B2" i="3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D11" i="4" l="1"/>
  <c r="D12" i="4"/>
  <c r="D16" i="4"/>
  <c r="D20" i="4"/>
  <c r="D28" i="4"/>
  <c r="O28" i="4" l="1"/>
  <c r="D9" i="4"/>
  <c r="R36" i="4"/>
  <c r="Q36" i="4"/>
  <c r="P36" i="4"/>
  <c r="N36" i="4"/>
  <c r="M36" i="4"/>
  <c r="L36" i="4"/>
  <c r="D36" i="4"/>
  <c r="O36" i="4" s="1"/>
  <c r="R35" i="4"/>
  <c r="Q35" i="4"/>
  <c r="P35" i="4"/>
  <c r="N35" i="4"/>
  <c r="M35" i="4"/>
  <c r="L35" i="4"/>
  <c r="D35" i="4"/>
  <c r="O35" i="4" s="1"/>
  <c r="R27" i="4"/>
  <c r="Q27" i="4"/>
  <c r="P27" i="4"/>
  <c r="N27" i="4"/>
  <c r="M27" i="4"/>
  <c r="L27" i="4"/>
  <c r="D27" i="4"/>
  <c r="O27" i="4" s="1"/>
  <c r="R34" i="4"/>
  <c r="Q34" i="4"/>
  <c r="P34" i="4"/>
  <c r="N34" i="4"/>
  <c r="M34" i="4"/>
  <c r="L34" i="4"/>
  <c r="D34" i="4"/>
  <c r="O34" i="4" s="1"/>
  <c r="R25" i="4"/>
  <c r="Q25" i="4"/>
  <c r="P25" i="4"/>
  <c r="N25" i="4"/>
  <c r="M25" i="4"/>
  <c r="L25" i="4"/>
  <c r="D25" i="4"/>
  <c r="O25" i="4" s="1"/>
  <c r="R33" i="4"/>
  <c r="Q33" i="4"/>
  <c r="P33" i="4"/>
  <c r="N33" i="4"/>
  <c r="M33" i="4"/>
  <c r="L33" i="4"/>
  <c r="D33" i="4"/>
  <c r="O33" i="4" s="1"/>
  <c r="R32" i="4"/>
  <c r="Q32" i="4"/>
  <c r="P32" i="4"/>
  <c r="N32" i="4"/>
  <c r="M32" i="4"/>
  <c r="L32" i="4"/>
  <c r="D32" i="4"/>
  <c r="O32" i="4" s="1"/>
  <c r="R31" i="4"/>
  <c r="Q31" i="4"/>
  <c r="P31" i="4"/>
  <c r="N31" i="4"/>
  <c r="M31" i="4"/>
  <c r="L31" i="4"/>
  <c r="D31" i="4"/>
  <c r="O31" i="4" s="1"/>
  <c r="R30" i="4"/>
  <c r="Q30" i="4"/>
  <c r="P30" i="4"/>
  <c r="N30" i="4"/>
  <c r="M30" i="4"/>
  <c r="L30" i="4"/>
  <c r="D30" i="4"/>
  <c r="O30" i="4" s="1"/>
  <c r="R29" i="4"/>
  <c r="Q29" i="4"/>
  <c r="P29" i="4"/>
  <c r="N29" i="4"/>
  <c r="M29" i="4"/>
  <c r="L29" i="4"/>
  <c r="D29" i="4"/>
  <c r="O29" i="4" s="1"/>
  <c r="R28" i="4"/>
  <c r="Q28" i="4"/>
  <c r="P28" i="4"/>
  <c r="N28" i="4"/>
  <c r="M28" i="4"/>
  <c r="L28" i="4"/>
  <c r="R18" i="4"/>
  <c r="Q18" i="4"/>
  <c r="P18" i="4"/>
  <c r="N18" i="4"/>
  <c r="M18" i="4"/>
  <c r="L18" i="4"/>
  <c r="O18" i="4"/>
  <c r="R26" i="4"/>
  <c r="Q26" i="4"/>
  <c r="P26" i="4"/>
  <c r="N26" i="4"/>
  <c r="M26" i="4"/>
  <c r="L26" i="4"/>
  <c r="D26" i="4"/>
  <c r="O26" i="4" s="1"/>
  <c r="R24" i="4"/>
  <c r="Q24" i="4"/>
  <c r="P24" i="4"/>
  <c r="N24" i="4"/>
  <c r="M24" i="4"/>
  <c r="L24" i="4"/>
  <c r="D24" i="4"/>
  <c r="O24" i="4" s="1"/>
  <c r="R23" i="4"/>
  <c r="Q23" i="4"/>
  <c r="P23" i="4"/>
  <c r="N23" i="4"/>
  <c r="M23" i="4"/>
  <c r="L23" i="4"/>
  <c r="D23" i="4"/>
  <c r="O23" i="4" s="1"/>
  <c r="R22" i="4"/>
  <c r="Q22" i="4"/>
  <c r="P22" i="4"/>
  <c r="N22" i="4"/>
  <c r="M22" i="4"/>
  <c r="L22" i="4"/>
  <c r="D22" i="4"/>
  <c r="O22" i="4" s="1"/>
  <c r="R21" i="4"/>
  <c r="Q21" i="4"/>
  <c r="P21" i="4"/>
  <c r="N21" i="4"/>
  <c r="M21" i="4"/>
  <c r="L21" i="4"/>
  <c r="D21" i="4"/>
  <c r="O21" i="4" s="1"/>
  <c r="R20" i="4"/>
  <c r="Q20" i="4"/>
  <c r="P20" i="4"/>
  <c r="N20" i="4"/>
  <c r="M20" i="4"/>
  <c r="L20" i="4"/>
  <c r="O20" i="4"/>
  <c r="R19" i="4"/>
  <c r="Q19" i="4"/>
  <c r="P19" i="4"/>
  <c r="N19" i="4"/>
  <c r="M19" i="4"/>
  <c r="L19" i="4"/>
  <c r="D19" i="4"/>
  <c r="O19" i="4" s="1"/>
  <c r="R17" i="4"/>
  <c r="Q17" i="4"/>
  <c r="P17" i="4"/>
  <c r="N17" i="4"/>
  <c r="M17" i="4"/>
  <c r="L17" i="4"/>
  <c r="D17" i="4"/>
  <c r="O17" i="4" s="1"/>
  <c r="R13" i="4"/>
  <c r="Q13" i="4"/>
  <c r="P13" i="4"/>
  <c r="N13" i="4"/>
  <c r="M13" i="4"/>
  <c r="L13" i="4"/>
  <c r="D13" i="4"/>
  <c r="O13" i="4" s="1"/>
  <c r="R16" i="4"/>
  <c r="Q16" i="4"/>
  <c r="P16" i="4"/>
  <c r="N16" i="4"/>
  <c r="M16" i="4"/>
  <c r="L16" i="4"/>
  <c r="O16" i="4"/>
  <c r="R15" i="4"/>
  <c r="Q15" i="4"/>
  <c r="P15" i="4"/>
  <c r="N15" i="4"/>
  <c r="M15" i="4"/>
  <c r="L15" i="4"/>
  <c r="D15" i="4"/>
  <c r="O15" i="4" s="1"/>
  <c r="R14" i="4"/>
  <c r="Q14" i="4"/>
  <c r="P14" i="4"/>
  <c r="N14" i="4"/>
  <c r="M14" i="4"/>
  <c r="L14" i="4"/>
  <c r="D14" i="4"/>
  <c r="O14" i="4" s="1"/>
  <c r="R12" i="4"/>
  <c r="Q12" i="4"/>
  <c r="P12" i="4"/>
  <c r="N12" i="4"/>
  <c r="M12" i="4"/>
  <c r="L12" i="4"/>
  <c r="O12" i="4"/>
  <c r="R11" i="4"/>
  <c r="Q11" i="4"/>
  <c r="P11" i="4"/>
  <c r="N11" i="4"/>
  <c r="M11" i="4"/>
  <c r="L11" i="4"/>
  <c r="O11" i="4"/>
  <c r="R10" i="4"/>
  <c r="Q10" i="4"/>
  <c r="P10" i="4"/>
  <c r="N10" i="4"/>
  <c r="M10" i="4"/>
  <c r="L10" i="4"/>
  <c r="D10" i="4"/>
  <c r="O10" i="4" s="1"/>
  <c r="R6" i="4"/>
  <c r="Q6" i="4"/>
  <c r="P6" i="4"/>
  <c r="N6" i="4"/>
  <c r="M6" i="4"/>
  <c r="L6" i="4"/>
  <c r="D6" i="4"/>
  <c r="O6" i="4" s="1"/>
  <c r="R5" i="4"/>
  <c r="Q5" i="4"/>
  <c r="P5" i="4"/>
  <c r="N5" i="4"/>
  <c r="M5" i="4"/>
  <c r="L5" i="4"/>
  <c r="D5" i="4"/>
  <c r="O5" i="4" s="1"/>
  <c r="R9" i="4"/>
  <c r="Q9" i="4"/>
  <c r="P9" i="4"/>
  <c r="N9" i="4"/>
  <c r="M9" i="4"/>
  <c r="L9" i="4"/>
  <c r="O9" i="4"/>
  <c r="R4" i="4"/>
  <c r="Q4" i="4"/>
  <c r="P4" i="4"/>
  <c r="N4" i="4"/>
  <c r="M4" i="4"/>
  <c r="L4" i="4"/>
  <c r="D4" i="4"/>
  <c r="O4" i="4" s="1"/>
  <c r="R8" i="4"/>
  <c r="Q8" i="4"/>
  <c r="P8" i="4"/>
  <c r="N8" i="4"/>
  <c r="M8" i="4"/>
  <c r="L8" i="4"/>
  <c r="D8" i="4"/>
  <c r="O8" i="4" s="1"/>
  <c r="R7" i="4"/>
  <c r="Q7" i="4"/>
  <c r="P7" i="4"/>
  <c r="N7" i="4"/>
  <c r="M7" i="4"/>
  <c r="L7" i="4"/>
  <c r="D7" i="4"/>
  <c r="O7" i="4" s="1"/>
  <c r="R3" i="4"/>
  <c r="Q3" i="4"/>
  <c r="P3" i="4"/>
  <c r="N3" i="4"/>
  <c r="M3" i="4"/>
  <c r="L3" i="4"/>
  <c r="D3" i="4"/>
  <c r="O3" i="4" s="1"/>
  <c r="R2" i="4"/>
  <c r="Q2" i="4"/>
  <c r="P2" i="4"/>
  <c r="N2" i="4"/>
  <c r="M2" i="4"/>
  <c r="L2" i="4"/>
  <c r="D2" i="4"/>
  <c r="O2" i="4" s="1"/>
  <c r="L10" i="3"/>
  <c r="R10" i="3"/>
  <c r="Q10" i="3"/>
  <c r="P10" i="3"/>
  <c r="D10" i="3"/>
  <c r="O10" i="3" s="1"/>
  <c r="N10" i="3"/>
  <c r="M10" i="3"/>
  <c r="D3" i="3"/>
  <c r="O3" i="3" s="1"/>
  <c r="D4" i="3"/>
  <c r="O4" i="3" s="1"/>
  <c r="D5" i="3"/>
  <c r="O5" i="3" s="1"/>
  <c r="D6" i="3"/>
  <c r="O6" i="3" s="1"/>
  <c r="D7" i="3"/>
  <c r="O7" i="3" s="1"/>
  <c r="D8" i="3"/>
  <c r="O8" i="3" s="1"/>
  <c r="D9" i="3"/>
  <c r="O9" i="3" s="1"/>
  <c r="D11" i="3"/>
  <c r="O11" i="3" s="1"/>
  <c r="D12" i="3"/>
  <c r="O12" i="3" s="1"/>
  <c r="D13" i="3"/>
  <c r="O13" i="3" s="1"/>
  <c r="D14" i="3"/>
  <c r="O14" i="3" s="1"/>
  <c r="D15" i="3"/>
  <c r="O15" i="3" s="1"/>
  <c r="D17" i="3"/>
  <c r="O17" i="3" s="1"/>
  <c r="D18" i="3"/>
  <c r="O18" i="3" s="1"/>
  <c r="D19" i="3"/>
  <c r="O19" i="3" s="1"/>
  <c r="D20" i="3"/>
  <c r="O20" i="3" s="1"/>
  <c r="D21" i="3"/>
  <c r="O21" i="3" s="1"/>
  <c r="D22" i="3"/>
  <c r="O22" i="3" s="1"/>
  <c r="D23" i="3"/>
  <c r="O23" i="3" s="1"/>
  <c r="D24" i="3"/>
  <c r="O24" i="3" s="1"/>
  <c r="D25" i="3"/>
  <c r="O25" i="3" s="1"/>
  <c r="D26" i="3"/>
  <c r="O26" i="3" s="1"/>
  <c r="D27" i="3"/>
  <c r="O27" i="3" s="1"/>
  <c r="D28" i="3"/>
  <c r="O28" i="3" s="1"/>
  <c r="D29" i="3"/>
  <c r="O29" i="3" s="1"/>
  <c r="D30" i="3"/>
  <c r="O30" i="3" s="1"/>
  <c r="D31" i="3"/>
  <c r="O31" i="3" s="1"/>
  <c r="D32" i="3"/>
  <c r="O32" i="3" s="1"/>
  <c r="D33" i="3"/>
  <c r="O33" i="3" s="1"/>
  <c r="D34" i="3"/>
  <c r="O34" i="3" s="1"/>
  <c r="D35" i="3"/>
  <c r="O35" i="3" s="1"/>
  <c r="D36" i="3"/>
  <c r="O36" i="3" s="1"/>
  <c r="D2" i="3"/>
  <c r="O2" i="3" s="1"/>
  <c r="L3" i="3"/>
  <c r="M3" i="3"/>
  <c r="N3" i="3"/>
  <c r="P3" i="3"/>
  <c r="Q3" i="3"/>
  <c r="R3" i="3"/>
  <c r="L4" i="3"/>
  <c r="M4" i="3"/>
  <c r="N4" i="3"/>
  <c r="P4" i="3"/>
  <c r="Q4" i="3"/>
  <c r="R4" i="3"/>
  <c r="L5" i="3"/>
  <c r="M5" i="3"/>
  <c r="N5" i="3"/>
  <c r="P5" i="3"/>
  <c r="Q5" i="3"/>
  <c r="R5" i="3"/>
  <c r="L6" i="3"/>
  <c r="M6" i="3"/>
  <c r="N6" i="3"/>
  <c r="P6" i="3"/>
  <c r="Q6" i="3"/>
  <c r="R6" i="3"/>
  <c r="L7" i="3"/>
  <c r="M7" i="3"/>
  <c r="N7" i="3"/>
  <c r="P7" i="3"/>
  <c r="Q7" i="3"/>
  <c r="R7" i="3"/>
  <c r="L8" i="3"/>
  <c r="M8" i="3"/>
  <c r="N8" i="3"/>
  <c r="P8" i="3"/>
  <c r="Q8" i="3"/>
  <c r="R8" i="3"/>
  <c r="L9" i="3"/>
  <c r="M9" i="3"/>
  <c r="N9" i="3"/>
  <c r="P9" i="3"/>
  <c r="Q9" i="3"/>
  <c r="R9" i="3"/>
  <c r="L11" i="3"/>
  <c r="M11" i="3"/>
  <c r="N11" i="3"/>
  <c r="P11" i="3"/>
  <c r="Q11" i="3"/>
  <c r="R11" i="3"/>
  <c r="L12" i="3"/>
  <c r="M12" i="3"/>
  <c r="N12" i="3"/>
  <c r="P12" i="3"/>
  <c r="Q12" i="3"/>
  <c r="R12" i="3"/>
  <c r="L13" i="3"/>
  <c r="M13" i="3"/>
  <c r="N13" i="3"/>
  <c r="P13" i="3"/>
  <c r="Q13" i="3"/>
  <c r="R13" i="3"/>
  <c r="L14" i="3"/>
  <c r="M14" i="3"/>
  <c r="N14" i="3"/>
  <c r="P14" i="3"/>
  <c r="Q14" i="3"/>
  <c r="R14" i="3"/>
  <c r="L15" i="3"/>
  <c r="M15" i="3"/>
  <c r="N15" i="3"/>
  <c r="P15" i="3"/>
  <c r="Q15" i="3"/>
  <c r="R15" i="3"/>
  <c r="L17" i="3"/>
  <c r="M17" i="3"/>
  <c r="N17" i="3"/>
  <c r="P17" i="3"/>
  <c r="Q17" i="3"/>
  <c r="R17" i="3"/>
  <c r="L18" i="3"/>
  <c r="M18" i="3"/>
  <c r="N18" i="3"/>
  <c r="P18" i="3"/>
  <c r="Q18" i="3"/>
  <c r="R18" i="3"/>
  <c r="L19" i="3"/>
  <c r="M19" i="3"/>
  <c r="N19" i="3"/>
  <c r="P19" i="3"/>
  <c r="Q19" i="3"/>
  <c r="R19" i="3"/>
  <c r="L20" i="3"/>
  <c r="M20" i="3"/>
  <c r="N20" i="3"/>
  <c r="P20" i="3"/>
  <c r="Q20" i="3"/>
  <c r="R20" i="3"/>
  <c r="L21" i="3"/>
  <c r="M21" i="3"/>
  <c r="N21" i="3"/>
  <c r="P21" i="3"/>
  <c r="Q21" i="3"/>
  <c r="R21" i="3"/>
  <c r="L22" i="3"/>
  <c r="M22" i="3"/>
  <c r="N22" i="3"/>
  <c r="P22" i="3"/>
  <c r="Q22" i="3"/>
  <c r="R22" i="3"/>
  <c r="L23" i="3"/>
  <c r="M23" i="3"/>
  <c r="N23" i="3"/>
  <c r="P23" i="3"/>
  <c r="Q23" i="3"/>
  <c r="R23" i="3"/>
  <c r="L24" i="3"/>
  <c r="M24" i="3"/>
  <c r="N24" i="3"/>
  <c r="P24" i="3"/>
  <c r="Q24" i="3"/>
  <c r="R24" i="3"/>
  <c r="L25" i="3"/>
  <c r="M25" i="3"/>
  <c r="N25" i="3"/>
  <c r="P25" i="3"/>
  <c r="Q25" i="3"/>
  <c r="R25" i="3"/>
  <c r="L26" i="3"/>
  <c r="M26" i="3"/>
  <c r="N26" i="3"/>
  <c r="P26" i="3"/>
  <c r="Q26" i="3"/>
  <c r="R26" i="3"/>
  <c r="L27" i="3"/>
  <c r="M27" i="3"/>
  <c r="N27" i="3"/>
  <c r="P27" i="3"/>
  <c r="Q27" i="3"/>
  <c r="R27" i="3"/>
  <c r="L28" i="3"/>
  <c r="M28" i="3"/>
  <c r="N28" i="3"/>
  <c r="P28" i="3"/>
  <c r="Q28" i="3"/>
  <c r="R28" i="3"/>
  <c r="L29" i="3"/>
  <c r="M29" i="3"/>
  <c r="N29" i="3"/>
  <c r="P29" i="3"/>
  <c r="Q29" i="3"/>
  <c r="R29" i="3"/>
  <c r="L30" i="3"/>
  <c r="M30" i="3"/>
  <c r="N30" i="3"/>
  <c r="P30" i="3"/>
  <c r="Q30" i="3"/>
  <c r="R30" i="3"/>
  <c r="L31" i="3"/>
  <c r="M31" i="3"/>
  <c r="N31" i="3"/>
  <c r="P31" i="3"/>
  <c r="Q31" i="3"/>
  <c r="R31" i="3"/>
  <c r="L32" i="3"/>
  <c r="M32" i="3"/>
  <c r="N32" i="3"/>
  <c r="P32" i="3"/>
  <c r="Q32" i="3"/>
  <c r="R32" i="3"/>
  <c r="L33" i="3"/>
  <c r="M33" i="3"/>
  <c r="N33" i="3"/>
  <c r="P33" i="3"/>
  <c r="Q33" i="3"/>
  <c r="R33" i="3"/>
  <c r="L34" i="3"/>
  <c r="M34" i="3"/>
  <c r="N34" i="3"/>
  <c r="P34" i="3"/>
  <c r="Q34" i="3"/>
  <c r="R34" i="3"/>
  <c r="L35" i="3"/>
  <c r="M35" i="3"/>
  <c r="N35" i="3"/>
  <c r="P35" i="3"/>
  <c r="Q35" i="3"/>
  <c r="R35" i="3"/>
  <c r="L36" i="3"/>
  <c r="M36" i="3"/>
  <c r="N36" i="3"/>
  <c r="P36" i="3"/>
  <c r="Q36" i="3"/>
  <c r="R36" i="3"/>
  <c r="L2" i="3"/>
  <c r="R2" i="3"/>
  <c r="Q2" i="3"/>
  <c r="P2" i="3"/>
  <c r="N2" i="3"/>
  <c r="M2" i="3"/>
  <c r="N12" i="2"/>
  <c r="O12" i="2"/>
  <c r="P12" i="2"/>
  <c r="Q12" i="2"/>
  <c r="R12" i="2"/>
  <c r="S12" i="2"/>
  <c r="T12" i="2"/>
  <c r="U12" i="2"/>
  <c r="V12" i="2"/>
  <c r="W12" i="2"/>
  <c r="X12" i="2"/>
  <c r="X11" i="1" l="1"/>
  <c r="W11" i="1"/>
  <c r="V11" i="1"/>
  <c r="U11" i="1"/>
  <c r="T11" i="1"/>
  <c r="S11" i="1"/>
  <c r="R11" i="1"/>
  <c r="Q11" i="1"/>
  <c r="P11" i="1"/>
  <c r="O11" i="1"/>
  <c r="N11" i="1"/>
  <c r="X10" i="1"/>
  <c r="W10" i="1"/>
  <c r="V10" i="1"/>
  <c r="U10" i="1"/>
  <c r="T10" i="1"/>
  <c r="S10" i="1"/>
  <c r="R10" i="1"/>
  <c r="Q10" i="1"/>
  <c r="P10" i="1"/>
  <c r="O10" i="1"/>
  <c r="N10" i="1"/>
  <c r="X9" i="1"/>
  <c r="W9" i="1"/>
  <c r="V9" i="1"/>
  <c r="U9" i="1"/>
  <c r="T9" i="1"/>
  <c r="S9" i="1"/>
  <c r="R9" i="1"/>
  <c r="Q9" i="1"/>
  <c r="P9" i="1"/>
  <c r="O9" i="1"/>
  <c r="N9" i="1"/>
  <c r="X8" i="1"/>
  <c r="W8" i="1"/>
  <c r="V8" i="1"/>
  <c r="U8" i="1"/>
  <c r="T8" i="1"/>
  <c r="S8" i="1"/>
  <c r="R8" i="1"/>
  <c r="Q8" i="1"/>
  <c r="P8" i="1"/>
  <c r="O8" i="1"/>
  <c r="N8" i="1"/>
  <c r="X7" i="1"/>
  <c r="W7" i="1"/>
  <c r="V7" i="1"/>
  <c r="U7" i="1"/>
  <c r="T7" i="1"/>
  <c r="S7" i="1"/>
  <c r="R7" i="1"/>
  <c r="Q7" i="1"/>
  <c r="P7" i="1"/>
  <c r="O7" i="1"/>
  <c r="N7" i="1"/>
  <c r="X6" i="1"/>
  <c r="W6" i="1"/>
  <c r="V6" i="1"/>
  <c r="U6" i="1"/>
  <c r="T6" i="1"/>
  <c r="S6" i="1"/>
  <c r="R6" i="1"/>
  <c r="Q6" i="1"/>
  <c r="P6" i="1"/>
  <c r="O6" i="1"/>
  <c r="N6" i="1"/>
  <c r="X5" i="1"/>
  <c r="W5" i="1"/>
  <c r="V5" i="1"/>
  <c r="U5" i="1"/>
  <c r="T5" i="1"/>
  <c r="S5" i="1"/>
  <c r="R5" i="1"/>
  <c r="Q5" i="1"/>
  <c r="P5" i="1"/>
  <c r="O5" i="1"/>
  <c r="N5" i="1"/>
  <c r="X4" i="1"/>
  <c r="W4" i="1"/>
  <c r="V4" i="1"/>
  <c r="U4" i="1"/>
  <c r="T4" i="1"/>
  <c r="S4" i="1"/>
  <c r="R4" i="1"/>
  <c r="Q4" i="1"/>
  <c r="P4" i="1"/>
  <c r="O4" i="1"/>
  <c r="N4" i="1"/>
  <c r="X3" i="1"/>
  <c r="W3" i="1"/>
  <c r="V3" i="1"/>
  <c r="U3" i="1"/>
  <c r="T3" i="1"/>
  <c r="S3" i="1"/>
  <c r="R3" i="1"/>
  <c r="Q3" i="1"/>
  <c r="P3" i="1"/>
  <c r="O3" i="1"/>
  <c r="N3" i="1"/>
  <c r="X2" i="1"/>
  <c r="W2" i="1"/>
  <c r="V2" i="1"/>
  <c r="U2" i="1"/>
  <c r="T2" i="1"/>
  <c r="S2" i="1"/>
  <c r="R2" i="1"/>
  <c r="Q2" i="1"/>
  <c r="P2" i="1"/>
  <c r="O2" i="1"/>
  <c r="N2" i="1"/>
  <c r="X11" i="2"/>
  <c r="W11" i="2"/>
  <c r="V11" i="2"/>
  <c r="U11" i="2"/>
  <c r="T11" i="2"/>
  <c r="S11" i="2"/>
  <c r="R11" i="2"/>
  <c r="Q11" i="2"/>
  <c r="P11" i="2"/>
  <c r="O11" i="2"/>
  <c r="N11" i="2"/>
  <c r="X10" i="2"/>
  <c r="W10" i="2"/>
  <c r="V10" i="2"/>
  <c r="U10" i="2"/>
  <c r="T10" i="2"/>
  <c r="S10" i="2"/>
  <c r="R10" i="2"/>
  <c r="Q10" i="2"/>
  <c r="P10" i="2"/>
  <c r="O10" i="2"/>
  <c r="N10" i="2"/>
  <c r="X9" i="2"/>
  <c r="W9" i="2"/>
  <c r="V9" i="2"/>
  <c r="U9" i="2"/>
  <c r="T9" i="2"/>
  <c r="S9" i="2"/>
  <c r="R9" i="2"/>
  <c r="Q9" i="2"/>
  <c r="P9" i="2"/>
  <c r="O9" i="2"/>
  <c r="N9" i="2"/>
  <c r="X8" i="2"/>
  <c r="W8" i="2"/>
  <c r="V8" i="2"/>
  <c r="U8" i="2"/>
  <c r="T8" i="2"/>
  <c r="S8" i="2"/>
  <c r="R8" i="2"/>
  <c r="Q8" i="2"/>
  <c r="P8" i="2"/>
  <c r="O8" i="2"/>
  <c r="N8" i="2"/>
  <c r="X7" i="2"/>
  <c r="W7" i="2"/>
  <c r="V7" i="2"/>
  <c r="U7" i="2"/>
  <c r="T7" i="2"/>
  <c r="S7" i="2"/>
  <c r="R7" i="2"/>
  <c r="Q7" i="2"/>
  <c r="P7" i="2"/>
  <c r="O7" i="2"/>
  <c r="N7" i="2"/>
  <c r="X6" i="2"/>
  <c r="W6" i="2"/>
  <c r="V6" i="2"/>
  <c r="U6" i="2"/>
  <c r="T6" i="2"/>
  <c r="S6" i="2"/>
  <c r="R6" i="2"/>
  <c r="Q6" i="2"/>
  <c r="P6" i="2"/>
  <c r="O6" i="2"/>
  <c r="N6" i="2"/>
  <c r="X5" i="2"/>
  <c r="W5" i="2"/>
  <c r="V5" i="2"/>
  <c r="U5" i="2"/>
  <c r="T5" i="2"/>
  <c r="S5" i="2"/>
  <c r="R5" i="2"/>
  <c r="Q5" i="2"/>
  <c r="P5" i="2"/>
  <c r="O5" i="2"/>
  <c r="N5" i="2"/>
  <c r="X4" i="2"/>
  <c r="W4" i="2"/>
  <c r="V4" i="2"/>
  <c r="U4" i="2"/>
  <c r="T4" i="2"/>
  <c r="S4" i="2"/>
  <c r="R4" i="2"/>
  <c r="Q4" i="2"/>
  <c r="P4" i="2"/>
  <c r="O4" i="2"/>
  <c r="N4" i="2"/>
  <c r="X3" i="2"/>
  <c r="W3" i="2"/>
  <c r="V3" i="2"/>
  <c r="U3" i="2"/>
  <c r="T3" i="2"/>
  <c r="S3" i="2"/>
  <c r="R3" i="2"/>
  <c r="Q3" i="2"/>
  <c r="P3" i="2"/>
  <c r="O3" i="2"/>
  <c r="N3" i="2"/>
  <c r="X2" i="2"/>
  <c r="W2" i="2"/>
  <c r="V2" i="2"/>
  <c r="U2" i="2"/>
  <c r="T2" i="2"/>
  <c r="S2" i="2"/>
  <c r="R2" i="2"/>
  <c r="Q2" i="2"/>
  <c r="P2" i="2"/>
  <c r="O2" i="2"/>
  <c r="N2" i="2"/>
  <c r="X1" i="2"/>
  <c r="W1" i="2"/>
  <c r="V1" i="2"/>
  <c r="U1" i="2"/>
  <c r="T1" i="2"/>
  <c r="S1" i="2"/>
  <c r="R1" i="2"/>
  <c r="Q1" i="2"/>
  <c r="P1" i="2"/>
  <c r="O1" i="2"/>
  <c r="N1" i="2"/>
  <c r="X1" i="1"/>
  <c r="N1" i="1"/>
  <c r="W1" i="1"/>
  <c r="V1" i="1"/>
  <c r="U1" i="1"/>
  <c r="T1" i="1"/>
  <c r="S1" i="1"/>
  <c r="R1" i="1"/>
  <c r="Q1" i="1"/>
  <c r="P1" i="1"/>
  <c r="O1" i="1"/>
</calcChain>
</file>

<file path=xl/sharedStrings.xml><?xml version="1.0" encoding="utf-8"?>
<sst xmlns="http://schemas.openxmlformats.org/spreadsheetml/2006/main" count="1492" uniqueCount="704">
  <si>
    <t>Team</t>
  </si>
  <si>
    <t>Dec. 9</t>
  </si>
  <si>
    <t>Oak Park</t>
  </si>
  <si>
    <t>Kildonan-East</t>
  </si>
  <si>
    <t>St. Paul's</t>
  </si>
  <si>
    <t>Garden City</t>
  </si>
  <si>
    <t>Glenlawn</t>
  </si>
  <si>
    <t>John Taylor</t>
  </si>
  <si>
    <t>MBCI</t>
  </si>
  <si>
    <t>Dakota</t>
  </si>
  <si>
    <t>Sisler</t>
  </si>
  <si>
    <t>Kelvin</t>
  </si>
  <si>
    <t>Vincent Massey (WPG)</t>
  </si>
  <si>
    <t>Miles Macdonell</t>
  </si>
  <si>
    <t>Selkirk</t>
  </si>
  <si>
    <t>Westwood</t>
  </si>
  <si>
    <t>Sturgeon Heights</t>
  </si>
  <si>
    <t>Fort Richmond</t>
  </si>
  <si>
    <t>Dec. 16</t>
  </si>
  <si>
    <t>Maples</t>
  </si>
  <si>
    <t>Murdoch MacKay</t>
  </si>
  <si>
    <t>River East</t>
  </si>
  <si>
    <t>Transcona</t>
  </si>
  <si>
    <t>West Kildonan</t>
  </si>
  <si>
    <t>J.H. Bruns</t>
  </si>
  <si>
    <t>Steinbach</t>
  </si>
  <si>
    <t>Vincent Massey</t>
  </si>
  <si>
    <t>Daniel McIntyre</t>
  </si>
  <si>
    <t>Elmwood</t>
  </si>
  <si>
    <t>Gordon Bell</t>
  </si>
  <si>
    <t>Grant Park</t>
  </si>
  <si>
    <t>Portage</t>
  </si>
  <si>
    <t>Shaftesbury</t>
  </si>
  <si>
    <t>St. John's</t>
  </si>
  <si>
    <t>Tec Voc</t>
  </si>
  <si>
    <t>Crocus Plains</t>
  </si>
  <si>
    <t>Wins</t>
  </si>
  <si>
    <t>Losses</t>
  </si>
  <si>
    <t>Pct.</t>
  </si>
  <si>
    <t>Conference</t>
  </si>
  <si>
    <t>KPAC</t>
  </si>
  <si>
    <t>SCAC</t>
  </si>
  <si>
    <t>WWAC-WAC-1</t>
  </si>
  <si>
    <t>WWAC-WAC-2</t>
  </si>
  <si>
    <t>Zone 15</t>
  </si>
  <si>
    <t>GCC</t>
  </si>
  <si>
    <t>Fighting Gophers</t>
  </si>
  <si>
    <t>KEC</t>
  </si>
  <si>
    <t>Reivers</t>
  </si>
  <si>
    <t>MC</t>
  </si>
  <si>
    <t>Marauders</t>
  </si>
  <si>
    <t>Hawks</t>
  </si>
  <si>
    <t>MMC</t>
  </si>
  <si>
    <t>Buckeyes</t>
  </si>
  <si>
    <t>MMCI</t>
  </si>
  <si>
    <t>Clansmen</t>
  </si>
  <si>
    <t>REC</t>
  </si>
  <si>
    <t>Kodiaks</t>
  </si>
  <si>
    <t>LS</t>
  </si>
  <si>
    <t>Royals</t>
  </si>
  <si>
    <t>TCI</t>
  </si>
  <si>
    <t>Titans</t>
  </si>
  <si>
    <t>WKC</t>
  </si>
  <si>
    <t>Wolverines</t>
  </si>
  <si>
    <t>DCI</t>
  </si>
  <si>
    <t>Lancers</t>
  </si>
  <si>
    <t>GCI</t>
  </si>
  <si>
    <t>Lions</t>
  </si>
  <si>
    <t>JHB</t>
  </si>
  <si>
    <t>Broncos</t>
  </si>
  <si>
    <t>SJR</t>
  </si>
  <si>
    <t>SRSS</t>
  </si>
  <si>
    <t>Sabres</t>
  </si>
  <si>
    <t>FRC</t>
  </si>
  <si>
    <t>Centurions</t>
  </si>
  <si>
    <t>JTC</t>
  </si>
  <si>
    <t>Pipers</t>
  </si>
  <si>
    <t>KHS</t>
  </si>
  <si>
    <t>Clippers</t>
  </si>
  <si>
    <t>OPHS</t>
  </si>
  <si>
    <t>Raiders</t>
  </si>
  <si>
    <t>SiHS</t>
  </si>
  <si>
    <t>Spartans</t>
  </si>
  <si>
    <t>SPHS</t>
  </si>
  <si>
    <t>Crusaders</t>
  </si>
  <si>
    <t>VMC</t>
  </si>
  <si>
    <t>Trojans</t>
  </si>
  <si>
    <t>DMCI</t>
  </si>
  <si>
    <t>Maroons</t>
  </si>
  <si>
    <t>EHS</t>
  </si>
  <si>
    <t>Giants</t>
  </si>
  <si>
    <t>GBHS</t>
  </si>
  <si>
    <t>Panthers</t>
  </si>
  <si>
    <t>GPHS</t>
  </si>
  <si>
    <t>Pirates</t>
  </si>
  <si>
    <t>PCI</t>
  </si>
  <si>
    <t>ShHS</t>
  </si>
  <si>
    <t>SJHS</t>
  </si>
  <si>
    <t>Tigers</t>
  </si>
  <si>
    <t>SHC</t>
  </si>
  <si>
    <t>Huskies</t>
  </si>
  <si>
    <t>TVHS</t>
  </si>
  <si>
    <t>Hornets</t>
  </si>
  <si>
    <t>WWC</t>
  </si>
  <si>
    <t>Warriors</t>
  </si>
  <si>
    <t>CPRS</t>
  </si>
  <si>
    <t>Plainsmen</t>
  </si>
  <si>
    <t>VMHS</t>
  </si>
  <si>
    <t>Vikings</t>
  </si>
  <si>
    <t>Springfield</t>
  </si>
  <si>
    <t>SCI</t>
  </si>
  <si>
    <t>KPAC-1</t>
  </si>
  <si>
    <t>KPAC-2</t>
  </si>
  <si>
    <t>Jeanne-Sauv&amp;eacute;</t>
  </si>
  <si>
    <t>CJS</t>
  </si>
  <si>
    <t>Olympiens</t>
  </si>
  <si>
    <t>WMC</t>
  </si>
  <si>
    <t>St. Mary's</t>
  </si>
  <si>
    <t>SMA</t>
  </si>
  <si>
    <t>Flames</t>
  </si>
  <si>
    <t>Non-Conf</t>
  </si>
  <si>
    <t>Jan. 6</t>
  </si>
  <si>
    <t>T10</t>
  </si>
  <si>
    <t>##</t>
  </si>
  <si>
    <t>Name</t>
  </si>
  <si>
    <t>G</t>
  </si>
  <si>
    <t>FGM</t>
  </si>
  <si>
    <t>FGA</t>
  </si>
  <si>
    <t>3PM</t>
  </si>
  <si>
    <t>3PA</t>
  </si>
  <si>
    <t>FTM</t>
  </si>
  <si>
    <t>FTA</t>
  </si>
  <si>
    <t>PTS</t>
  </si>
  <si>
    <t>ORB</t>
  </si>
  <si>
    <t>DRB</t>
  </si>
  <si>
    <t>TR</t>
  </si>
  <si>
    <t>PF</t>
  </si>
  <si>
    <t>AST</t>
  </si>
  <si>
    <t>TO</t>
  </si>
  <si>
    <t>BS</t>
  </si>
  <si>
    <t>ST</t>
  </si>
  <si>
    <t>DA</t>
  </si>
  <si>
    <t>MIN</t>
  </si>
  <si>
    <t>Princess Arceo</t>
  </si>
  <si>
    <t>Marie Maano</t>
  </si>
  <si>
    <t>Haley Lavarias</t>
  </si>
  <si>
    <t>Jessica Ruggles</t>
  </si>
  <si>
    <t>Marwel Parayaoan</t>
  </si>
  <si>
    <t>Gale Renton</t>
  </si>
  <si>
    <t>Brittanie Parisien</t>
  </si>
  <si>
    <t>Kyla Balfour</t>
  </si>
  <si>
    <t>Jasmine Almosara</t>
  </si>
  <si>
    <t>Jada Gibbs</t>
  </si>
  <si>
    <t>Charisse Ahmad</t>
  </si>
  <si>
    <t>Jhorina Altasin</t>
  </si>
  <si>
    <t>Sompong Sana</t>
  </si>
  <si>
    <t>Jayvee Altasin</t>
  </si>
  <si>
    <t>Anna Gomez</t>
  </si>
  <si>
    <t>Angelique Marcial</t>
  </si>
  <si>
    <t>Charry Mangaya</t>
  </si>
  <si>
    <t>Khlowae Elegado</t>
  </si>
  <si>
    <t>Hazel Turdanes</t>
  </si>
  <si>
    <t>Marysa Peters</t>
  </si>
  <si>
    <t>Joydlyn Rojas</t>
  </si>
  <si>
    <t>Abigail Ramos</t>
  </si>
  <si>
    <t>Pam Stoyko</t>
  </si>
  <si>
    <t>Tara Abbasi</t>
  </si>
  <si>
    <t>Alyssa Broschuk</t>
  </si>
  <si>
    <t>Sara Fergus</t>
  </si>
  <si>
    <t>Kassy Parke-Wilson</t>
  </si>
  <si>
    <t>Jeanelle Hauser</t>
  </si>
  <si>
    <t>Katarina Gomes</t>
  </si>
  <si>
    <t>Nardos Omer</t>
  </si>
  <si>
    <t>Emily Tham</t>
  </si>
  <si>
    <t>Morgan Steeves</t>
  </si>
  <si>
    <t>Lauren Niemen</t>
  </si>
  <si>
    <t>Caitlin Madden</t>
  </si>
  <si>
    <t>Flo Macalalad</t>
  </si>
  <si>
    <t>Hazel Ramirez</t>
  </si>
  <si>
    <t>Laura Sachvie</t>
  </si>
  <si>
    <t>Quinn Forzley</t>
  </si>
  <si>
    <t>Gabby Karabin</t>
  </si>
  <si>
    <t>Danielle McKenzie</t>
  </si>
  <si>
    <t>Melanie William</t>
  </si>
  <si>
    <t>Samantha Cattani</t>
  </si>
  <si>
    <t>Mehak Sha</t>
  </si>
  <si>
    <t>Bailey Koop</t>
  </si>
  <si>
    <t>Esther Nwaerondu</t>
  </si>
  <si>
    <t>Sabrina Phommaranth</t>
  </si>
  <si>
    <t>Essence Dennis</t>
  </si>
  <si>
    <t>Rhoda Oteno</t>
  </si>
  <si>
    <t>Martina Akot</t>
  </si>
  <si>
    <t>Tyrel Satiya</t>
  </si>
  <si>
    <t>Jade Vilela</t>
  </si>
  <si>
    <t>Parmjot Singh</t>
  </si>
  <si>
    <t>Saida Said</t>
  </si>
  <si>
    <t>Sarah Klymchuck</t>
  </si>
  <si>
    <t>Carlita Vasquez</t>
  </si>
  <si>
    <t>Natasha Neudorf Penner</t>
  </si>
  <si>
    <t>Mekiah Yonda</t>
  </si>
  <si>
    <t>Natasha Neustaedter Barg</t>
  </si>
  <si>
    <t>Hannah Enns</t>
  </si>
  <si>
    <t>Hillary Rempel</t>
  </si>
  <si>
    <t>Joya Reynar</t>
  </si>
  <si>
    <t>Ellen McGregor</t>
  </si>
  <si>
    <t>Lydia Balsillie</t>
  </si>
  <si>
    <t>Erika Gustafson Fish</t>
  </si>
  <si>
    <t>Natalie Pesun</t>
  </si>
  <si>
    <t>Laura Lucas</t>
  </si>
  <si>
    <t>Kaycee Hunt</t>
  </si>
  <si>
    <t>Jessica Ahmed</t>
  </si>
  <si>
    <t>Emma McAllister</t>
  </si>
  <si>
    <t>Trish Kanu</t>
  </si>
  <si>
    <t>Quinn Jorundson</t>
  </si>
  <si>
    <t>Maggie Van Eerd Cook</t>
  </si>
  <si>
    <t>Coral Moss</t>
  </si>
  <si>
    <t>Robelie Aaron</t>
  </si>
  <si>
    <t>Theresa Van Eerd Cook</t>
  </si>
  <si>
    <t>Maria Ruiz</t>
  </si>
  <si>
    <t>Melissa Halfdanson</t>
  </si>
  <si>
    <t>Erin Hare</t>
  </si>
  <si>
    <t>Corina Dublin</t>
  </si>
  <si>
    <t>Shania Rodgers</t>
  </si>
  <si>
    <t>Christine Leslie</t>
  </si>
  <si>
    <t>Leah Warren</t>
  </si>
  <si>
    <t>Kendra VanderGraaf</t>
  </si>
  <si>
    <t>Mahek Gill</t>
  </si>
  <si>
    <t>Grace Caper</t>
  </si>
  <si>
    <t>Grace Klassen</t>
  </si>
  <si>
    <t>Katie Friesen</t>
  </si>
  <si>
    <t>Lizzy Rempel</t>
  </si>
  <si>
    <t>Michelle Yoo</t>
  </si>
  <si>
    <t>Chandeep Brar</t>
  </si>
  <si>
    <t>Rouj Majok</t>
  </si>
  <si>
    <t>Dharmjit Dhillon</t>
  </si>
  <si>
    <t>Davinder Pandher</t>
  </si>
  <si>
    <t>Karanjit Gill</t>
  </si>
  <si>
    <t>Anuna Ojwato</t>
  </si>
  <si>
    <t>Deng Garang</t>
  </si>
  <si>
    <t>Emmanuel Akot</t>
  </si>
  <si>
    <t>Raj Sidhu</t>
  </si>
  <si>
    <t>Shubkarma Khosa</t>
  </si>
  <si>
    <t>David Magugu</t>
  </si>
  <si>
    <t>Edin Peco</t>
  </si>
  <si>
    <t>Arpad Farkas</t>
  </si>
  <si>
    <t>Calvin Diaz</t>
  </si>
  <si>
    <t>Nick Laping</t>
  </si>
  <si>
    <t>Pete Huletey</t>
  </si>
  <si>
    <t>Aaron Sawbo</t>
  </si>
  <si>
    <t>Tommy Semchysyn</t>
  </si>
  <si>
    <t>Dylan Dragojevic</t>
  </si>
  <si>
    <t>Milo Karahalios</t>
  </si>
  <si>
    <t>Joel Adu Quaye</t>
  </si>
  <si>
    <t>Ryan Johnson</t>
  </si>
  <si>
    <t>Cody Cranston</t>
  </si>
  <si>
    <t>Cam O'Hara</t>
  </si>
  <si>
    <t>Ethan Cardinal</t>
  </si>
  <si>
    <t>Michael Ogoms</t>
  </si>
  <si>
    <t>Hikaru Uchida</t>
  </si>
  <si>
    <t>Louis Makot</t>
  </si>
  <si>
    <t>Tristan Patson</t>
  </si>
  <si>
    <t>Robel Feneshion</t>
  </si>
  <si>
    <t>Zack Giesbrecht</t>
  </si>
  <si>
    <t>Cole Armstrong</t>
  </si>
  <si>
    <t>Jason Quaiser</t>
  </si>
  <si>
    <t>Josh Gandier</t>
  </si>
  <si>
    <t>Caleb Dorrington</t>
  </si>
  <si>
    <t>Risto Zimbakov</t>
  </si>
  <si>
    <t>James Wagner</t>
  </si>
  <si>
    <t>Kanen Ling</t>
  </si>
  <si>
    <t>Tae Won Kim</t>
  </si>
  <si>
    <t>Matthew Kirby</t>
  </si>
  <si>
    <t>Nathaniel Laurea</t>
  </si>
  <si>
    <t>Matthew Hebert</t>
  </si>
  <si>
    <t>Erin Balmaceda</t>
  </si>
  <si>
    <t>Charles Pacag</t>
  </si>
  <si>
    <t>Brian Carmona</t>
  </si>
  <si>
    <t>Skylar Cooper</t>
  </si>
  <si>
    <t>Julian Bondoc</t>
  </si>
  <si>
    <t>Mukhtar Ahmed</t>
  </si>
  <si>
    <t>Rudy Daniels</t>
  </si>
  <si>
    <t>Dino Jou</t>
  </si>
  <si>
    <t>Julian Swirsky</t>
  </si>
  <si>
    <t>Thomas Ternent</t>
  </si>
  <si>
    <t>Kyle Martens</t>
  </si>
  <si>
    <t>TJ Sawatzky</t>
  </si>
  <si>
    <t>Ezra Wiens</t>
  </si>
  <si>
    <t>Nic Klassen</t>
  </si>
  <si>
    <t>CJ Knelsen</t>
  </si>
  <si>
    <t>Abram Razon</t>
  </si>
  <si>
    <t>Braxton Phommarath</t>
  </si>
  <si>
    <t>Oluwatinufe Fola-Bolumole</t>
  </si>
  <si>
    <t>Malachi Kamstra</t>
  </si>
  <si>
    <t>Mark Dizon</t>
  </si>
  <si>
    <t>Scott Funk</t>
  </si>
  <si>
    <t>Nic Fontaine</t>
  </si>
  <si>
    <t>Lucas Thiessen</t>
  </si>
  <si>
    <t>Hanny Meskel</t>
  </si>
  <si>
    <t>David Smallwood</t>
  </si>
  <si>
    <t>Zach Knight</t>
  </si>
  <si>
    <t>Macho Bockru</t>
  </si>
  <si>
    <t>Colby Kyliuk</t>
  </si>
  <si>
    <t>Kevin Reimer</t>
  </si>
  <si>
    <t>Zain Shah</t>
  </si>
  <si>
    <t>Daniel Dekleva</t>
  </si>
  <si>
    <t>Brady Kilmury</t>
  </si>
  <si>
    <t>Nick Petterson</t>
  </si>
  <si>
    <t>Zeru Kindle</t>
  </si>
  <si>
    <t>Marcel Arruda-Welch</t>
  </si>
  <si>
    <t>Christian De Leon</t>
  </si>
  <si>
    <t>Arbee Pablo</t>
  </si>
  <si>
    <t>Mathew Welby</t>
  </si>
  <si>
    <t>Kam Ghuman</t>
  </si>
  <si>
    <t>Christian Phillips</t>
  </si>
  <si>
    <t>Trezon Morcilla</t>
  </si>
  <si>
    <t>Jacob Penner</t>
  </si>
  <si>
    <t>Dylan Tagle</t>
  </si>
  <si>
    <t>Brandon Lavallee</t>
  </si>
  <si>
    <t>Edsel Clarete</t>
  </si>
  <si>
    <t>Riley Velasco</t>
  </si>
  <si>
    <t>Kyle Silva</t>
  </si>
  <si>
    <t>Angelo Asino</t>
  </si>
  <si>
    <t>Ishaka Jordan</t>
  </si>
  <si>
    <t>Earl Cruz</t>
  </si>
  <si>
    <t>Carl Jamora</t>
  </si>
  <si>
    <t>Bryan Perez</t>
  </si>
  <si>
    <t>Devon Deluz</t>
  </si>
  <si>
    <t>Anthony Reyes</t>
  </si>
  <si>
    <t>Dom Merano</t>
  </si>
  <si>
    <t>Robin Apuya</t>
  </si>
  <si>
    <t>Lennard Hipolito</t>
  </si>
  <si>
    <t>Chol Majur</t>
  </si>
  <si>
    <t>Domenico Crucetti</t>
  </si>
  <si>
    <t>Gabriel Pembele</t>
  </si>
  <si>
    <t>Mark Castillo</t>
  </si>
  <si>
    <t>Carlo Supan</t>
  </si>
  <si>
    <t>Kirsten Alcantara</t>
  </si>
  <si>
    <t>Kaizz Sulit</t>
  </si>
  <si>
    <t>Raymond Deang</t>
  </si>
  <si>
    <t>Daniel Magpantay</t>
  </si>
  <si>
    <t>Karl Ramirez</t>
  </si>
  <si>
    <t>Matthew Medina</t>
  </si>
  <si>
    <t>Guy Hooke</t>
  </si>
  <si>
    <t>Michael Saceda</t>
  </si>
  <si>
    <t>Noah Horobetz-Simpson</t>
  </si>
  <si>
    <t>Sahibdeep Sekhon</t>
  </si>
  <si>
    <t>Dylan Charles-Cabral</t>
  </si>
  <si>
    <t>Nick Ducharme</t>
  </si>
  <si>
    <t>Billy Habinski</t>
  </si>
  <si>
    <t>Rey Jr. Liberato</t>
  </si>
  <si>
    <t>Ardee Sanguyo</t>
  </si>
  <si>
    <t>Nathan Kroft</t>
  </si>
  <si>
    <t>Anoush Sepehri</t>
  </si>
  <si>
    <t>Ryan Eisbrenner</t>
  </si>
  <si>
    <t>Sandeep Brar</t>
  </si>
  <si>
    <t>Manny Wood</t>
  </si>
  <si>
    <t>Jeremy Gunn</t>
  </si>
  <si>
    <t>Vaelan Sriranjan</t>
  </si>
  <si>
    <t>Jagman Brar</t>
  </si>
  <si>
    <t>Charn Brar</t>
  </si>
  <si>
    <t>Brendan Boswick</t>
  </si>
  <si>
    <t>Torrez McKoy</t>
  </si>
  <si>
    <t>Dryden Wall</t>
  </si>
  <si>
    <t>Hunter Ward</t>
  </si>
  <si>
    <t>Karn Chahal</t>
  </si>
  <si>
    <t>Andrew Komishon</t>
  </si>
  <si>
    <t>Reese Antonishin</t>
  </si>
  <si>
    <t>Antoine Salvano-Leblanc</t>
  </si>
  <si>
    <t>Greg McKnight</t>
  </si>
  <si>
    <t>Balraj Hothi</t>
  </si>
  <si>
    <t>Brandon Dyck</t>
  </si>
  <si>
    <t>Alex Marshall</t>
  </si>
  <si>
    <t>Arman Iranpour</t>
  </si>
  <si>
    <t>Jeff Kim</t>
  </si>
  <si>
    <t>Brandon Gates</t>
  </si>
  <si>
    <t>Reymar Paragas</t>
  </si>
  <si>
    <t>Josh Ascension</t>
  </si>
  <si>
    <t>Reagan Tran</t>
  </si>
  <si>
    <t>Carlos Lopez</t>
  </si>
  <si>
    <t>Daniel Sackey</t>
  </si>
  <si>
    <t>Tristan Francis</t>
  </si>
  <si>
    <t>Kieran Hall</t>
  </si>
  <si>
    <t>Seth Black</t>
  </si>
  <si>
    <t>Kyle Johnston</t>
  </si>
  <si>
    <t>Riley Schaus</t>
  </si>
  <si>
    <t>Michael Olive</t>
  </si>
  <si>
    <t>Shawn Eisler</t>
  </si>
  <si>
    <t>Dylan Williamson</t>
  </si>
  <si>
    <t>Ben Janzen</t>
  </si>
  <si>
    <t>Shane Schmitz</t>
  </si>
  <si>
    <t>Kevin Hwang</t>
  </si>
  <si>
    <t>Justin Buhr</t>
  </si>
  <si>
    <t>Steven Fawcett</t>
  </si>
  <si>
    <t>Eric Schepp</t>
  </si>
  <si>
    <t>Shane Jaggard</t>
  </si>
  <si>
    <t>Sam Greenberg</t>
  </si>
  <si>
    <t>Jared Asselin</t>
  </si>
  <si>
    <t>Daniel Thiessen</t>
  </si>
  <si>
    <t>Kieran McGrath</t>
  </si>
  <si>
    <t>Testimony Aregbesola</t>
  </si>
  <si>
    <t>Evan Barker</t>
  </si>
  <si>
    <t>Patrick Flaten</t>
  </si>
  <si>
    <t>Keiran Zziwa</t>
  </si>
  <si>
    <t>Ali Bakhtiari</t>
  </si>
  <si>
    <t>Jesse Casey</t>
  </si>
  <si>
    <t>Francis Umandap</t>
  </si>
  <si>
    <t>Terrel Feakes</t>
  </si>
  <si>
    <t>Carter Malegus</t>
  </si>
  <si>
    <t>Kelvin Lai</t>
  </si>
  <si>
    <t>Aaron Mitchell-Dueck</t>
  </si>
  <si>
    <t>Jerome Manguba</t>
  </si>
  <si>
    <t>Jorden Roberts</t>
  </si>
  <si>
    <t>Shane Bighetty</t>
  </si>
  <si>
    <t>Evan Abram</t>
  </si>
  <si>
    <t>Bryden Bukich</t>
  </si>
  <si>
    <t>Julian Burtniak</t>
  </si>
  <si>
    <t>Amninder Bajwa</t>
  </si>
  <si>
    <t>Enoch Adeloye</t>
  </si>
  <si>
    <t>Abdi Amin</t>
  </si>
  <si>
    <t>Bobby Stoney</t>
  </si>
  <si>
    <t>Foebas dela Paz</t>
  </si>
  <si>
    <t>Arpan Singh</t>
  </si>
  <si>
    <t>Stefan Tosovic</t>
  </si>
  <si>
    <t>Jaden Harms</t>
  </si>
  <si>
    <t>Mark Hriakov</t>
  </si>
  <si>
    <t>Josef Quintana</t>
  </si>
  <si>
    <t>Brandon Labute</t>
  </si>
  <si>
    <t>Arsalan Zaheer</t>
  </si>
  <si>
    <t>John Orapa</t>
  </si>
  <si>
    <t>T.J. Bassan</t>
  </si>
  <si>
    <t>Cole Scobbie</t>
  </si>
  <si>
    <t>Kurt Baxter</t>
  </si>
  <si>
    <t>Zadok Miller</t>
  </si>
  <si>
    <t>Nathan Marcellin</t>
  </si>
  <si>
    <t>Riley Goodbrandson</t>
  </si>
  <si>
    <t>Kevin Martin</t>
  </si>
  <si>
    <t>Connor Tompkins</t>
  </si>
  <si>
    <t>Brayden Chartrand</t>
  </si>
  <si>
    <t>Jon Kuz</t>
  </si>
  <si>
    <t>Mikael Clegg</t>
  </si>
  <si>
    <t>Mason Foreman</t>
  </si>
  <si>
    <t>Jaired Garing</t>
  </si>
  <si>
    <t>Bikram Gill</t>
  </si>
  <si>
    <t>Miles Lisan</t>
  </si>
  <si>
    <t>Nicholson Dela Pena</t>
  </si>
  <si>
    <t>Michael Grivisic</t>
  </si>
  <si>
    <t>Eric Braganza</t>
  </si>
  <si>
    <t>Harsimran Assi</t>
  </si>
  <si>
    <t>Brian Casimiro</t>
  </si>
  <si>
    <t>Markus Lisan</t>
  </si>
  <si>
    <t>Frankie Tocci</t>
  </si>
  <si>
    <t>Simern Sidhu</t>
  </si>
  <si>
    <t>Joseph Licopa</t>
  </si>
  <si>
    <t>Knu Justine Vedua</t>
  </si>
  <si>
    <t>Gian Tullao</t>
  </si>
  <si>
    <t>Diego Dominguez</t>
  </si>
  <si>
    <t>Avontay Williams</t>
  </si>
  <si>
    <t>Paulo Aviles</t>
  </si>
  <si>
    <t>Jerome Restar</t>
  </si>
  <si>
    <t>Justine De Leon</t>
  </si>
  <si>
    <t>Mark Kevin Guarano</t>
  </si>
  <si>
    <t>Mohammed Mansaray</t>
  </si>
  <si>
    <t>Carl Alfonso</t>
  </si>
  <si>
    <t>Blaise Kivi</t>
  </si>
  <si>
    <t>Taylor Still</t>
  </si>
  <si>
    <t>Owen Dimaano</t>
  </si>
  <si>
    <t>Tyler Still</t>
  </si>
  <si>
    <t>Junior Zaki</t>
  </si>
  <si>
    <t>Bryce Litke</t>
  </si>
  <si>
    <t>J.J. Cortes</t>
  </si>
  <si>
    <t>Adrian Yasay</t>
  </si>
  <si>
    <t>Charles DeGuzman</t>
  </si>
  <si>
    <t>Matthew Nachtigall</t>
  </si>
  <si>
    <t>Alex Guertin</t>
  </si>
  <si>
    <t>Blake Bauer</t>
  </si>
  <si>
    <t>Jaillan Gajes</t>
  </si>
  <si>
    <t>Arvin Goraya</t>
  </si>
  <si>
    <t>Jordan Magri</t>
  </si>
  <si>
    <t>Seth Cathers</t>
  </si>
  <si>
    <t>Dustin Pedneault</t>
  </si>
  <si>
    <t>Riley Unrau</t>
  </si>
  <si>
    <t>Josh Horsa</t>
  </si>
  <si>
    <t>Miggy Sian</t>
  </si>
  <si>
    <t>Brandon McKenzie</t>
  </si>
  <si>
    <t>Thomas Moroz</t>
  </si>
  <si>
    <t>Igor Reva</t>
  </si>
  <si>
    <t>Luke Giesbrecht</t>
  </si>
  <si>
    <t>Dale Penner</t>
  </si>
  <si>
    <t>Seth Friesen</t>
  </si>
  <si>
    <t>Cassidy Obijaku</t>
  </si>
  <si>
    <t>Hanak Zerihun</t>
  </si>
  <si>
    <t>Cole Tokaryk</t>
  </si>
  <si>
    <t>Tyler Colquhoun</t>
  </si>
  <si>
    <t>Mitch Reschke</t>
  </si>
  <si>
    <t>Josh Nowosad</t>
  </si>
  <si>
    <t>Augustine Laranang</t>
  </si>
  <si>
    <t>Nick Yang</t>
  </si>
  <si>
    <t>Steven Wong</t>
  </si>
  <si>
    <t>Brendan O'Dowda</t>
  </si>
  <si>
    <t>Adam Thurlbeck</t>
  </si>
  <si>
    <t>Gareth Hammond</t>
  </si>
  <si>
    <t>Ethan Duncan</t>
  </si>
  <si>
    <t>Josh Koldon</t>
  </si>
  <si>
    <t>Andrew Gillingham</t>
  </si>
  <si>
    <t>Evan Koenig</t>
  </si>
  <si>
    <t>Kevin Ireland</t>
  </si>
  <si>
    <t>Sam Berektab</t>
  </si>
  <si>
    <t>Carson Benn</t>
  </si>
  <si>
    <t>Dilapo Ogungbemi</t>
  </si>
  <si>
    <t>Dom King</t>
  </si>
  <si>
    <t>Zach Parke-Wilson</t>
  </si>
  <si>
    <t>Jordan Lalonde</t>
  </si>
  <si>
    <t>Elliot Radford</t>
  </si>
  <si>
    <t>Birhanu Yitna</t>
  </si>
  <si>
    <t>Adam Rush</t>
  </si>
  <si>
    <t>Jan. 13</t>
  </si>
  <si>
    <t>Sarah Boyd</t>
  </si>
  <si>
    <t>Lauren Burke</t>
  </si>
  <si>
    <t>Kelsey Thompson</t>
  </si>
  <si>
    <t>Richelle Recksiedler</t>
  </si>
  <si>
    <t>Taylor Goodbrandson</t>
  </si>
  <si>
    <t>Rachel Mandryk</t>
  </si>
  <si>
    <t>Dakota Massey</t>
  </si>
  <si>
    <t>Ashtyn Hodges</t>
  </si>
  <si>
    <t>Brittney Fey</t>
  </si>
  <si>
    <t>Morgan Raposo</t>
  </si>
  <si>
    <t>Carlee Barylski</t>
  </si>
  <si>
    <t>Madison Gamache</t>
  </si>
  <si>
    <t>Tamara Fedorchuk</t>
  </si>
  <si>
    <t>Jessica Friesen</t>
  </si>
  <si>
    <t>Danielle Hallson</t>
  </si>
  <si>
    <t>Kayla McCarthy</t>
  </si>
  <si>
    <t>Sentilla Bubb</t>
  </si>
  <si>
    <t>Aashna Bansal</t>
  </si>
  <si>
    <t>Shannan Maranan</t>
  </si>
  <si>
    <t>Jollyann Huertas</t>
  </si>
  <si>
    <t>Tiffany Peape</t>
  </si>
  <si>
    <t>Angel Malapit</t>
  </si>
  <si>
    <t>Kyia Giles</t>
  </si>
  <si>
    <t>Geselle Dela Merced</t>
  </si>
  <si>
    <t>Maureen Mendoza</t>
  </si>
  <si>
    <t>Kristiann Leighton</t>
  </si>
  <si>
    <t>Kyanna Giles</t>
  </si>
  <si>
    <t>Jasmine Murphy</t>
  </si>
  <si>
    <t>Nataleigh Bittern</t>
  </si>
  <si>
    <t>Ciara Cabildo</t>
  </si>
  <si>
    <t>Liyanah Serapio</t>
  </si>
  <si>
    <t>Jessica Marx-Houndle</t>
  </si>
  <si>
    <t>Nicole Craig</t>
  </si>
  <si>
    <t>Bettina Shyllon</t>
  </si>
  <si>
    <t>Rachel Singleton</t>
  </si>
  <si>
    <t>Shemenu Dayassa</t>
  </si>
  <si>
    <t>Brittany Kaminski</t>
  </si>
  <si>
    <t>Meagan Cancilla</t>
  </si>
  <si>
    <t>Lexi Veltri</t>
  </si>
  <si>
    <t>Hailey Witt</t>
  </si>
  <si>
    <t>Brianna Hayward</t>
  </si>
  <si>
    <t>Delaney Nickerson</t>
  </si>
  <si>
    <t>Sam Novak</t>
  </si>
  <si>
    <t>Brittany Moniz</t>
  </si>
  <si>
    <t>Maybelle Fajardo</t>
  </si>
  <si>
    <t>Jenica Madrid</t>
  </si>
  <si>
    <t>Jenisa Mozo</t>
  </si>
  <si>
    <t>Jasmine Dela Cruz</t>
  </si>
  <si>
    <t>Jessica Abagon</t>
  </si>
  <si>
    <t>Anna Lam</t>
  </si>
  <si>
    <t>Kristin Manibo</t>
  </si>
  <si>
    <t>Charmaine Mendoza</t>
  </si>
  <si>
    <t>Alyshia Da Silva</t>
  </si>
  <si>
    <t>Jade Laing</t>
  </si>
  <si>
    <t>Mac Scherger</t>
  </si>
  <si>
    <t>Laura Boyle</t>
  </si>
  <si>
    <t>Lana Mackie</t>
  </si>
  <si>
    <t>Quinn Wonitowy</t>
  </si>
  <si>
    <t>Laryssa Yakimoski</t>
  </si>
  <si>
    <t>Kamila Wood</t>
  </si>
  <si>
    <t>Brita Enns-Kutcy</t>
  </si>
  <si>
    <t>Haille Bujan</t>
  </si>
  <si>
    <t>Cassandra Bienarz</t>
  </si>
  <si>
    <t>Ariel Kiliwnik</t>
  </si>
  <si>
    <t>Victoria Gutscher</t>
  </si>
  <si>
    <t>Rhianna Nelson</t>
  </si>
  <si>
    <t>Paige Blanca</t>
  </si>
  <si>
    <t>Kirsten Biggar</t>
  </si>
  <si>
    <t>Ashley Hickel</t>
  </si>
  <si>
    <t>Kaelin Gruhn</t>
  </si>
  <si>
    <t>Amy Irvine</t>
  </si>
  <si>
    <t>Meghan Mollons</t>
  </si>
  <si>
    <t>Kaelei Knutson</t>
  </si>
  <si>
    <t>Kayla Hosegood</t>
  </si>
  <si>
    <t>Megan Florence</t>
  </si>
  <si>
    <t>Keylyn Filewich</t>
  </si>
  <si>
    <t>Carina Sosnowski</t>
  </si>
  <si>
    <t>Lynley Traill</t>
  </si>
  <si>
    <t>Leena Debusschere</t>
  </si>
  <si>
    <t>Deidre Bartlett</t>
  </si>
  <si>
    <t>Jodie Sobiak</t>
  </si>
  <si>
    <t>Jessica Dyck</t>
  </si>
  <si>
    <t>Kaylee Mitchell</t>
  </si>
  <si>
    <t>Kirsten Balness</t>
  </si>
  <si>
    <t>Alison Zajac</t>
  </si>
  <si>
    <t>Jordan Tully</t>
  </si>
  <si>
    <t>Sydney Hunter</t>
  </si>
  <si>
    <t>Abby Wilcoxson</t>
  </si>
  <si>
    <t>Annaka Webber</t>
  </si>
  <si>
    <t>Carley Jewell</t>
  </si>
  <si>
    <t>Katrina Stratton</t>
  </si>
  <si>
    <t>Shelby Sinclair</t>
  </si>
  <si>
    <t>Katelyn Campbell</t>
  </si>
  <si>
    <t>Madisann Relph</t>
  </si>
  <si>
    <t>Addison Martin</t>
  </si>
  <si>
    <t>Rachel Morden</t>
  </si>
  <si>
    <t>Emelda Nnadi</t>
  </si>
  <si>
    <t>Tori Macdonald</t>
  </si>
  <si>
    <t>Michelle Leung</t>
  </si>
  <si>
    <t>Amanda Antymniuk</t>
  </si>
  <si>
    <t>Kiaunne Durrant-Bell</t>
  </si>
  <si>
    <t>Keziah Brothers</t>
  </si>
  <si>
    <t>Carina McLennan</t>
  </si>
  <si>
    <t>Kendra Meleshko</t>
  </si>
  <si>
    <t>Madison Fyvie</t>
  </si>
  <si>
    <t>Jade Sharpe</t>
  </si>
  <si>
    <t>Kyanna McKeever</t>
  </si>
  <si>
    <t>Brittany Palmer</t>
  </si>
  <si>
    <t>Robyn Anderson</t>
  </si>
  <si>
    <t>Lilly Jia</t>
  </si>
  <si>
    <t>Vanessa Hogue</t>
  </si>
  <si>
    <t>Kiana Sharpe</t>
  </si>
  <si>
    <t>Abby Medina</t>
  </si>
  <si>
    <t>Sage Starkell</t>
  </si>
  <si>
    <t>Mahilet Meshesha</t>
  </si>
  <si>
    <t>Chantel Bersanca</t>
  </si>
  <si>
    <t>Ashley Coss</t>
  </si>
  <si>
    <t>Stephanie Boyko</t>
  </si>
  <si>
    <t>Danica Dekleva</t>
  </si>
  <si>
    <t>Stefanie Kornberger</t>
  </si>
  <si>
    <t>Maddy Wiley</t>
  </si>
  <si>
    <t>Nicole Bittern</t>
  </si>
  <si>
    <t>Madi Ridgen</t>
  </si>
  <si>
    <t>Madiana Mondeh</t>
  </si>
  <si>
    <t>Ashton Vankoughnett</t>
  </si>
  <si>
    <t>Sydney Urwin</t>
  </si>
  <si>
    <t>Jenny Duguay</t>
  </si>
  <si>
    <t>Michael Raaflaub</t>
  </si>
  <si>
    <t>Maged Hesso</t>
  </si>
  <si>
    <t>Walid Khoudeda</t>
  </si>
  <si>
    <t>Renaer Villapane</t>
  </si>
  <si>
    <t>Kulwinder Sharma</t>
  </si>
  <si>
    <t>Harpreet Saini</t>
  </si>
  <si>
    <t>William Nulian</t>
  </si>
  <si>
    <t>Andre Ellison</t>
  </si>
  <si>
    <t>Nik Zorcic</t>
  </si>
  <si>
    <t>Wyatt Tait</t>
  </si>
  <si>
    <t>Victor Lee</t>
  </si>
  <si>
    <t>Amadeus Lackmanec</t>
  </si>
  <si>
    <t>Ethan Diakow</t>
  </si>
  <si>
    <t>Chris Howell</t>
  </si>
  <si>
    <t>William Sesay</t>
  </si>
  <si>
    <t>Jaret Andre</t>
  </si>
  <si>
    <t>William Kohler</t>
  </si>
  <si>
    <t>Ryan Wolfe</t>
  </si>
  <si>
    <t>Roger Milne</t>
  </si>
  <si>
    <t>Stephen Moyer</t>
  </si>
  <si>
    <t>Bruce Chen</t>
  </si>
  <si>
    <t>Elson Bocalan</t>
  </si>
  <si>
    <t>Justin Moya</t>
  </si>
  <si>
    <t>Jan. 20</t>
  </si>
  <si>
    <t>Jan. 27</t>
  </si>
  <si>
    <t>Feb. 3</t>
  </si>
  <si>
    <t>Feb. 10</t>
  </si>
  <si>
    <t>Shazod Lahl</t>
  </si>
  <si>
    <t>Davis Kos-Whicher</t>
  </si>
  <si>
    <t>Brett Hill</t>
  </si>
  <si>
    <t>Kyle Jansen</t>
  </si>
  <si>
    <t>Sterling Swail</t>
  </si>
  <si>
    <t>Matt Veldman</t>
  </si>
  <si>
    <t>Chris Dyker</t>
  </si>
  <si>
    <t>Yvanno Chuckrey</t>
  </si>
  <si>
    <t>Zach Taylor</t>
  </si>
  <si>
    <t>Kim Mompepe</t>
  </si>
  <si>
    <t>Kamau Kiano</t>
  </si>
  <si>
    <t>Michael Rempel Boschman</t>
  </si>
  <si>
    <t>Feb. 17</t>
  </si>
  <si>
    <t>Lojang Geremiah</t>
  </si>
  <si>
    <t>Ray Wang</t>
  </si>
  <si>
    <t>Yoseph Weldeareguy</t>
  </si>
  <si>
    <t>Nicholas Blandford</t>
  </si>
  <si>
    <t>Andrew Hector</t>
  </si>
  <si>
    <t>Samir Attazada</t>
  </si>
  <si>
    <t>Colin Schroeder</t>
  </si>
  <si>
    <t>Noah Buhr</t>
  </si>
  <si>
    <t>Brandon Arano</t>
  </si>
  <si>
    <t>Feb. 24</t>
  </si>
  <si>
    <t>Andrea Jimeno</t>
  </si>
  <si>
    <t>Kanwal Marahar</t>
  </si>
  <si>
    <t>Britney Blunderfield</t>
  </si>
  <si>
    <t>Emily Woods</t>
  </si>
  <si>
    <t>Alec Mojica</t>
  </si>
  <si>
    <t>Nico Maitland</t>
  </si>
  <si>
    <t>Tiernan Marshall</t>
  </si>
  <si>
    <t>Manny Stewart</t>
  </si>
  <si>
    <t>Northlands Parkway</t>
  </si>
  <si>
    <t>NPC</t>
  </si>
  <si>
    <t>Nighthawks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</si>
</sst>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6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workbookViewId="0"/>
  </sheetViews>
  <sheetFormatPr defaultRowHeight="15" x14ac:dyDescent="0.25"/>
  <cols>
    <col min="1" max="1" width="13.28515625" bestFit="1" customWidth="1"/>
  </cols>
  <sheetData>
    <row r="1" spans="1:24" x14ac:dyDescent="0.25">
      <c r="A1" t="s">
        <v>0</v>
      </c>
      <c r="B1" t="s">
        <v>1</v>
      </c>
      <c r="C1" t="s">
        <v>18</v>
      </c>
      <c r="D1" t="s">
        <v>121</v>
      </c>
      <c r="E1" t="s">
        <v>515</v>
      </c>
      <c r="F1" t="s">
        <v>666</v>
      </c>
      <c r="G1" t="s">
        <v>667</v>
      </c>
      <c r="H1" t="s">
        <v>668</v>
      </c>
      <c r="I1" t="s">
        <v>669</v>
      </c>
      <c r="J1" t="s">
        <v>682</v>
      </c>
      <c r="K1" t="s">
        <v>692</v>
      </c>
      <c r="N1" t="str">
        <f>"&lt;tr&gt;&lt;th&gt;"&amp;A1&amp;"&lt;/th&gt;"</f>
        <v>&lt;tr&gt;&lt;th&gt;Team&lt;/th&gt;</v>
      </c>
      <c r="O1" t="str">
        <f t="shared" ref="O1:W1" si="0">"&lt;th&gt;"&amp;B1&amp;"&lt;/th&gt;"</f>
        <v>&lt;th&gt;Dec. 9&lt;/th&gt;</v>
      </c>
      <c r="P1" t="str">
        <f t="shared" si="0"/>
        <v>&lt;th&gt;Dec. 16&lt;/th&gt;</v>
      </c>
      <c r="Q1" t="str">
        <f t="shared" si="0"/>
        <v>&lt;th&gt;Jan. 6&lt;/th&gt;</v>
      </c>
      <c r="R1" t="str">
        <f t="shared" si="0"/>
        <v>&lt;th&gt;Jan. 13&lt;/th&gt;</v>
      </c>
      <c r="S1" t="str">
        <f t="shared" si="0"/>
        <v>&lt;th&gt;Jan. 20&lt;/th&gt;</v>
      </c>
      <c r="T1" t="str">
        <f t="shared" si="0"/>
        <v>&lt;th&gt;Jan. 27&lt;/th&gt;</v>
      </c>
      <c r="U1" t="str">
        <f t="shared" si="0"/>
        <v>&lt;th&gt;Feb. 3&lt;/th&gt;</v>
      </c>
      <c r="V1" t="str">
        <f t="shared" si="0"/>
        <v>&lt;th&gt;Feb. 10&lt;/th&gt;</v>
      </c>
      <c r="W1" t="str">
        <f t="shared" si="0"/>
        <v>&lt;th&gt;Feb. 17&lt;/th&gt;</v>
      </c>
      <c r="X1" t="str">
        <f>"&lt;th&gt;"&amp;K1&amp;"&lt;/th&gt;&lt;/tr&gt;"</f>
        <v>&lt;th&gt;Feb. 24&lt;/th&gt;&lt;/tr&gt;</v>
      </c>
    </row>
    <row r="2" spans="1:24" x14ac:dyDescent="0.25">
      <c r="A2" t="s">
        <v>3</v>
      </c>
      <c r="B2">
        <v>2</v>
      </c>
      <c r="C2">
        <v>2</v>
      </c>
      <c r="D2">
        <v>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N2" t="str">
        <f t="shared" ref="N2:N11" si="1">"&lt;tr&gt;&lt;td&gt;"&amp;A2&amp;"&lt;/td&gt;"</f>
        <v>&lt;tr&gt;&lt;td&gt;Kildonan-East&lt;/td&gt;</v>
      </c>
      <c r="O2" t="str">
        <f t="shared" ref="O2:O11" si="2">"&lt;td&gt;"&amp;B2&amp;"&lt;/td&gt;"</f>
        <v>&lt;td&gt;2&lt;/td&gt;</v>
      </c>
      <c r="P2" t="str">
        <f t="shared" ref="P2:P11" si="3">"&lt;td&gt;"&amp;C2&amp;"&lt;/td&gt;"</f>
        <v>&lt;td&gt;2&lt;/td&gt;</v>
      </c>
      <c r="Q2" t="str">
        <f t="shared" ref="Q2:Q11" si="4">"&lt;td&gt;"&amp;D2&amp;"&lt;/td&gt;"</f>
        <v>&lt;td&gt;3&lt;/td&gt;</v>
      </c>
      <c r="R2" t="str">
        <f t="shared" ref="R2:R11" si="5">"&lt;td&gt;"&amp;E2&amp;"&lt;/td&gt;"</f>
        <v>&lt;td&gt;1&lt;/td&gt;</v>
      </c>
      <c r="S2" t="str">
        <f t="shared" ref="S2:S11" si="6">"&lt;td&gt;"&amp;F2&amp;"&lt;/td&gt;"</f>
        <v>&lt;td&gt;1&lt;/td&gt;</v>
      </c>
      <c r="T2" t="str">
        <f t="shared" ref="T2:T11" si="7">"&lt;td&gt;"&amp;G2&amp;"&lt;/td&gt;"</f>
        <v>&lt;td&gt;1&lt;/td&gt;</v>
      </c>
      <c r="U2" t="str">
        <f t="shared" ref="U2:U11" si="8">"&lt;td&gt;"&amp;H2&amp;"&lt;/td&gt;"</f>
        <v>&lt;td&gt;1&lt;/td&gt;</v>
      </c>
      <c r="V2" t="str">
        <f t="shared" ref="V2:V11" si="9">"&lt;td&gt;"&amp;I2&amp;"&lt;/td&gt;"</f>
        <v>&lt;td&gt;1&lt;/td&gt;</v>
      </c>
      <c r="W2" t="str">
        <f t="shared" ref="W2:W11" si="10">"&lt;td&gt;"&amp;J2&amp;"&lt;/td&gt;"</f>
        <v>&lt;td&gt;1&lt;/td&gt;</v>
      </c>
      <c r="X2" t="str">
        <f t="shared" ref="X2:X11" si="11">"&lt;td&gt;"&amp;K2&amp;"&lt;/td&gt;&lt;/tr&gt;"</f>
        <v>&lt;td&gt;1&lt;/td&gt;&lt;/tr&gt;</v>
      </c>
    </row>
    <row r="3" spans="1:24" x14ac:dyDescent="0.25">
      <c r="A3" t="s">
        <v>2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N3" t="str">
        <f t="shared" si="1"/>
        <v>&lt;tr&gt;&lt;td&gt;Oak Park&lt;/td&gt;</v>
      </c>
      <c r="O3" t="str">
        <f t="shared" si="2"/>
        <v>&lt;td&gt;1&lt;/td&gt;</v>
      </c>
      <c r="P3" t="str">
        <f t="shared" si="3"/>
        <v>&lt;td&gt;1&lt;/td&gt;</v>
      </c>
      <c r="Q3" t="str">
        <f t="shared" si="4"/>
        <v>&lt;td&gt;1&lt;/td&gt;</v>
      </c>
      <c r="R3" t="str">
        <f t="shared" si="5"/>
        <v>&lt;td&gt;2&lt;/td&gt;</v>
      </c>
      <c r="S3" t="str">
        <f t="shared" si="6"/>
        <v>&lt;td&gt;2&lt;/td&gt;</v>
      </c>
      <c r="T3" t="str">
        <f t="shared" si="7"/>
        <v>&lt;td&gt;2&lt;/td&gt;</v>
      </c>
      <c r="U3" t="str">
        <f t="shared" si="8"/>
        <v>&lt;td&gt;2&lt;/td&gt;</v>
      </c>
      <c r="V3" t="str">
        <f t="shared" si="9"/>
        <v>&lt;td&gt;2&lt;/td&gt;</v>
      </c>
      <c r="W3" t="str">
        <f t="shared" si="10"/>
        <v>&lt;td&gt;2&lt;/td&gt;</v>
      </c>
      <c r="X3" t="str">
        <f t="shared" si="11"/>
        <v>&lt;td&gt;2&lt;/td&gt;&lt;/tr&gt;</v>
      </c>
    </row>
    <row r="4" spans="1:24" x14ac:dyDescent="0.25">
      <c r="A4" t="s">
        <v>5</v>
      </c>
      <c r="B4">
        <v>4</v>
      </c>
      <c r="C4">
        <v>4</v>
      </c>
      <c r="D4">
        <v>2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N4" t="str">
        <f t="shared" si="1"/>
        <v>&lt;tr&gt;&lt;td&gt;Garden City&lt;/td&gt;</v>
      </c>
      <c r="O4" t="str">
        <f t="shared" si="2"/>
        <v>&lt;td&gt;4&lt;/td&gt;</v>
      </c>
      <c r="P4" t="str">
        <f t="shared" si="3"/>
        <v>&lt;td&gt;4&lt;/td&gt;</v>
      </c>
      <c r="Q4" t="str">
        <f t="shared" si="4"/>
        <v>&lt;td&gt;2&lt;/td&gt;</v>
      </c>
      <c r="R4" t="str">
        <f t="shared" si="5"/>
        <v>&lt;td&gt;3&lt;/td&gt;</v>
      </c>
      <c r="S4" t="str">
        <f t="shared" si="6"/>
        <v>&lt;td&gt;3&lt;/td&gt;</v>
      </c>
      <c r="T4" t="str">
        <f t="shared" si="7"/>
        <v>&lt;td&gt;3&lt;/td&gt;</v>
      </c>
      <c r="U4" t="str">
        <f t="shared" si="8"/>
        <v>&lt;td&gt;3&lt;/td&gt;</v>
      </c>
      <c r="V4" t="str">
        <f t="shared" si="9"/>
        <v>&lt;td&gt;3&lt;/td&gt;</v>
      </c>
      <c r="W4" t="str">
        <f t="shared" si="10"/>
        <v>&lt;td&gt;3&lt;/td&gt;</v>
      </c>
      <c r="X4" t="str">
        <f t="shared" si="11"/>
        <v>&lt;td&gt;3&lt;/td&gt;&lt;/tr&gt;</v>
      </c>
    </row>
    <row r="5" spans="1:24" x14ac:dyDescent="0.25">
      <c r="A5" t="s">
        <v>4</v>
      </c>
      <c r="B5">
        <v>3</v>
      </c>
      <c r="C5">
        <v>5</v>
      </c>
      <c r="D5">
        <v>5</v>
      </c>
      <c r="E5">
        <v>5</v>
      </c>
      <c r="F5">
        <v>6</v>
      </c>
      <c r="G5">
        <v>6</v>
      </c>
      <c r="H5">
        <v>6</v>
      </c>
      <c r="I5">
        <v>5</v>
      </c>
      <c r="J5">
        <v>5</v>
      </c>
      <c r="K5">
        <v>4</v>
      </c>
      <c r="N5" t="str">
        <f t="shared" si="1"/>
        <v>&lt;tr&gt;&lt;td&gt;St. Paul's&lt;/td&gt;</v>
      </c>
      <c r="O5" t="str">
        <f t="shared" si="2"/>
        <v>&lt;td&gt;3&lt;/td&gt;</v>
      </c>
      <c r="P5" t="str">
        <f t="shared" si="3"/>
        <v>&lt;td&gt;5&lt;/td&gt;</v>
      </c>
      <c r="Q5" t="str">
        <f t="shared" si="4"/>
        <v>&lt;td&gt;5&lt;/td&gt;</v>
      </c>
      <c r="R5" t="str">
        <f t="shared" si="5"/>
        <v>&lt;td&gt;5&lt;/td&gt;</v>
      </c>
      <c r="S5" t="str">
        <f t="shared" si="6"/>
        <v>&lt;td&gt;6&lt;/td&gt;</v>
      </c>
      <c r="T5" t="str">
        <f t="shared" si="7"/>
        <v>&lt;td&gt;6&lt;/td&gt;</v>
      </c>
      <c r="U5" t="str">
        <f t="shared" si="8"/>
        <v>&lt;td&gt;6&lt;/td&gt;</v>
      </c>
      <c r="V5" t="str">
        <f t="shared" si="9"/>
        <v>&lt;td&gt;5&lt;/td&gt;</v>
      </c>
      <c r="W5" t="str">
        <f t="shared" si="10"/>
        <v>&lt;td&gt;5&lt;/td&gt;</v>
      </c>
      <c r="X5" t="str">
        <f t="shared" si="11"/>
        <v>&lt;td&gt;4&lt;/td&gt;&lt;/tr&gt;</v>
      </c>
    </row>
    <row r="6" spans="1:24" x14ac:dyDescent="0.25">
      <c r="A6" t="s">
        <v>7</v>
      </c>
      <c r="B6">
        <v>6</v>
      </c>
      <c r="C6">
        <v>3</v>
      </c>
      <c r="D6">
        <v>4</v>
      </c>
      <c r="E6">
        <v>4</v>
      </c>
      <c r="F6">
        <v>5</v>
      </c>
      <c r="G6">
        <v>5</v>
      </c>
      <c r="H6">
        <v>5</v>
      </c>
      <c r="I6">
        <v>4</v>
      </c>
      <c r="J6">
        <v>4</v>
      </c>
      <c r="K6">
        <v>5</v>
      </c>
      <c r="N6" t="str">
        <f t="shared" si="1"/>
        <v>&lt;tr&gt;&lt;td&gt;John Taylor&lt;/td&gt;</v>
      </c>
      <c r="O6" t="str">
        <f t="shared" si="2"/>
        <v>&lt;td&gt;6&lt;/td&gt;</v>
      </c>
      <c r="P6" t="str">
        <f t="shared" si="3"/>
        <v>&lt;td&gt;3&lt;/td&gt;</v>
      </c>
      <c r="Q6" t="str">
        <f t="shared" si="4"/>
        <v>&lt;td&gt;4&lt;/td&gt;</v>
      </c>
      <c r="R6" t="str">
        <f t="shared" si="5"/>
        <v>&lt;td&gt;4&lt;/td&gt;</v>
      </c>
      <c r="S6" t="str">
        <f t="shared" si="6"/>
        <v>&lt;td&gt;5&lt;/td&gt;</v>
      </c>
      <c r="T6" t="str">
        <f t="shared" si="7"/>
        <v>&lt;td&gt;5&lt;/td&gt;</v>
      </c>
      <c r="U6" t="str">
        <f t="shared" si="8"/>
        <v>&lt;td&gt;5&lt;/td&gt;</v>
      </c>
      <c r="V6" t="str">
        <f t="shared" si="9"/>
        <v>&lt;td&gt;4&lt;/td&gt;</v>
      </c>
      <c r="W6" t="str">
        <f t="shared" si="10"/>
        <v>&lt;td&gt;4&lt;/td&gt;</v>
      </c>
      <c r="X6" t="str">
        <f t="shared" si="11"/>
        <v>&lt;td&gt;5&lt;/td&gt;&lt;/tr&gt;</v>
      </c>
    </row>
    <row r="7" spans="1:24" x14ac:dyDescent="0.25">
      <c r="A7" t="s">
        <v>11</v>
      </c>
      <c r="B7">
        <v>10</v>
      </c>
      <c r="C7">
        <v>8</v>
      </c>
      <c r="D7">
        <v>7</v>
      </c>
      <c r="E7">
        <v>9</v>
      </c>
      <c r="F7">
        <v>8</v>
      </c>
      <c r="G7">
        <v>8</v>
      </c>
      <c r="H7">
        <v>8</v>
      </c>
      <c r="I7">
        <v>6</v>
      </c>
      <c r="J7">
        <v>6</v>
      </c>
      <c r="K7">
        <v>6</v>
      </c>
      <c r="N7" t="str">
        <f t="shared" si="1"/>
        <v>&lt;tr&gt;&lt;td&gt;Kelvin&lt;/td&gt;</v>
      </c>
      <c r="O7" t="str">
        <f t="shared" si="2"/>
        <v>&lt;td&gt;10&lt;/td&gt;</v>
      </c>
      <c r="P7" t="str">
        <f t="shared" si="3"/>
        <v>&lt;td&gt;8&lt;/td&gt;</v>
      </c>
      <c r="Q7" t="str">
        <f t="shared" si="4"/>
        <v>&lt;td&gt;7&lt;/td&gt;</v>
      </c>
      <c r="R7" t="str">
        <f t="shared" si="5"/>
        <v>&lt;td&gt;9&lt;/td&gt;</v>
      </c>
      <c r="S7" t="str">
        <f t="shared" si="6"/>
        <v>&lt;td&gt;8&lt;/td&gt;</v>
      </c>
      <c r="T7" t="str">
        <f t="shared" si="7"/>
        <v>&lt;td&gt;8&lt;/td&gt;</v>
      </c>
      <c r="U7" t="str">
        <f t="shared" si="8"/>
        <v>&lt;td&gt;8&lt;/td&gt;</v>
      </c>
      <c r="V7" t="str">
        <f t="shared" si="9"/>
        <v>&lt;td&gt;6&lt;/td&gt;</v>
      </c>
      <c r="W7" t="str">
        <f t="shared" si="10"/>
        <v>&lt;td&gt;6&lt;/td&gt;</v>
      </c>
      <c r="X7" t="str">
        <f t="shared" si="11"/>
        <v>&lt;td&gt;6&lt;/td&gt;&lt;/tr&gt;</v>
      </c>
    </row>
    <row r="8" spans="1:24" x14ac:dyDescent="0.25">
      <c r="A8" t="s">
        <v>6</v>
      </c>
      <c r="B8">
        <v>5</v>
      </c>
      <c r="C8">
        <v>9</v>
      </c>
      <c r="D8">
        <v>8</v>
      </c>
      <c r="E8">
        <v>7</v>
      </c>
      <c r="F8">
        <v>9</v>
      </c>
      <c r="G8">
        <v>9</v>
      </c>
      <c r="H8">
        <v>9</v>
      </c>
      <c r="I8">
        <v>7</v>
      </c>
      <c r="J8">
        <v>7</v>
      </c>
      <c r="K8">
        <v>7</v>
      </c>
      <c r="N8" t="str">
        <f t="shared" si="1"/>
        <v>&lt;tr&gt;&lt;td&gt;Glenlawn&lt;/td&gt;</v>
      </c>
      <c r="O8" t="str">
        <f t="shared" si="2"/>
        <v>&lt;td&gt;5&lt;/td&gt;</v>
      </c>
      <c r="P8" t="str">
        <f t="shared" si="3"/>
        <v>&lt;td&gt;9&lt;/td&gt;</v>
      </c>
      <c r="Q8" t="str">
        <f t="shared" si="4"/>
        <v>&lt;td&gt;8&lt;/td&gt;</v>
      </c>
      <c r="R8" t="str">
        <f t="shared" si="5"/>
        <v>&lt;td&gt;7&lt;/td&gt;</v>
      </c>
      <c r="S8" t="str">
        <f t="shared" si="6"/>
        <v>&lt;td&gt;9&lt;/td&gt;</v>
      </c>
      <c r="T8" t="str">
        <f t="shared" si="7"/>
        <v>&lt;td&gt;9&lt;/td&gt;</v>
      </c>
      <c r="U8" t="str">
        <f t="shared" si="8"/>
        <v>&lt;td&gt;9&lt;/td&gt;</v>
      </c>
      <c r="V8" t="str">
        <f t="shared" si="9"/>
        <v>&lt;td&gt;7&lt;/td&gt;</v>
      </c>
      <c r="W8" t="str">
        <f t="shared" si="10"/>
        <v>&lt;td&gt;7&lt;/td&gt;</v>
      </c>
      <c r="X8" t="str">
        <f t="shared" si="11"/>
        <v>&lt;td&gt;7&lt;/td&gt;&lt;/tr&gt;</v>
      </c>
    </row>
    <row r="9" spans="1:24" x14ac:dyDescent="0.25">
      <c r="A9" t="s">
        <v>8</v>
      </c>
      <c r="B9">
        <v>7</v>
      </c>
      <c r="C9">
        <v>6</v>
      </c>
      <c r="D9">
        <v>6</v>
      </c>
      <c r="E9">
        <v>6</v>
      </c>
      <c r="F9">
        <v>4</v>
      </c>
      <c r="G9">
        <v>4</v>
      </c>
      <c r="H9">
        <v>4</v>
      </c>
      <c r="I9">
        <v>8</v>
      </c>
      <c r="J9">
        <v>8</v>
      </c>
      <c r="K9">
        <v>8</v>
      </c>
      <c r="N9" t="str">
        <f t="shared" si="1"/>
        <v>&lt;tr&gt;&lt;td&gt;MBCI&lt;/td&gt;</v>
      </c>
      <c r="O9" t="str">
        <f t="shared" si="2"/>
        <v>&lt;td&gt;7&lt;/td&gt;</v>
      </c>
      <c r="P9" t="str">
        <f t="shared" si="3"/>
        <v>&lt;td&gt;6&lt;/td&gt;</v>
      </c>
      <c r="Q9" t="str">
        <f t="shared" si="4"/>
        <v>&lt;td&gt;6&lt;/td&gt;</v>
      </c>
      <c r="R9" t="str">
        <f t="shared" si="5"/>
        <v>&lt;td&gt;6&lt;/td&gt;</v>
      </c>
      <c r="S9" t="str">
        <f t="shared" si="6"/>
        <v>&lt;td&gt;4&lt;/td&gt;</v>
      </c>
      <c r="T9" t="str">
        <f t="shared" si="7"/>
        <v>&lt;td&gt;4&lt;/td&gt;</v>
      </c>
      <c r="U9" t="str">
        <f t="shared" si="8"/>
        <v>&lt;td&gt;4&lt;/td&gt;</v>
      </c>
      <c r="V9" t="str">
        <f t="shared" si="9"/>
        <v>&lt;td&gt;8&lt;/td&gt;</v>
      </c>
      <c r="W9" t="str">
        <f t="shared" si="10"/>
        <v>&lt;td&gt;8&lt;/td&gt;</v>
      </c>
      <c r="X9" t="str">
        <f t="shared" si="11"/>
        <v>&lt;td&gt;8&lt;/td&gt;&lt;/tr&gt;</v>
      </c>
    </row>
    <row r="10" spans="1:24" x14ac:dyDescent="0.25">
      <c r="A10" t="s">
        <v>10</v>
      </c>
      <c r="B10">
        <v>9</v>
      </c>
      <c r="C10">
        <v>10</v>
      </c>
      <c r="D10" s="3" t="s">
        <v>122</v>
      </c>
      <c r="E10">
        <v>8</v>
      </c>
      <c r="F10">
        <v>7</v>
      </c>
      <c r="G10">
        <v>7</v>
      </c>
      <c r="H10">
        <v>7</v>
      </c>
      <c r="I10">
        <v>9</v>
      </c>
      <c r="J10">
        <v>9</v>
      </c>
      <c r="K10">
        <v>9</v>
      </c>
      <c r="N10" t="str">
        <f t="shared" si="1"/>
        <v>&lt;tr&gt;&lt;td&gt;Sisler&lt;/td&gt;</v>
      </c>
      <c r="O10" t="str">
        <f t="shared" si="2"/>
        <v>&lt;td&gt;9&lt;/td&gt;</v>
      </c>
      <c r="P10" t="str">
        <f t="shared" si="3"/>
        <v>&lt;td&gt;10&lt;/td&gt;</v>
      </c>
      <c r="Q10" t="str">
        <f t="shared" si="4"/>
        <v>&lt;td&gt;T10&lt;/td&gt;</v>
      </c>
      <c r="R10" t="str">
        <f t="shared" si="5"/>
        <v>&lt;td&gt;8&lt;/td&gt;</v>
      </c>
      <c r="S10" t="str">
        <f t="shared" si="6"/>
        <v>&lt;td&gt;7&lt;/td&gt;</v>
      </c>
      <c r="T10" t="str">
        <f t="shared" si="7"/>
        <v>&lt;td&gt;7&lt;/td&gt;</v>
      </c>
      <c r="U10" t="str">
        <f t="shared" si="8"/>
        <v>&lt;td&gt;7&lt;/td&gt;</v>
      </c>
      <c r="V10" t="str">
        <f t="shared" si="9"/>
        <v>&lt;td&gt;9&lt;/td&gt;</v>
      </c>
      <c r="W10" t="str">
        <f t="shared" si="10"/>
        <v>&lt;td&gt;9&lt;/td&gt;</v>
      </c>
      <c r="X10" t="str">
        <f t="shared" si="11"/>
        <v>&lt;td&gt;9&lt;/td&gt;&lt;/tr&gt;</v>
      </c>
    </row>
    <row r="11" spans="1:24" x14ac:dyDescent="0.25">
      <c r="A11" t="s">
        <v>9</v>
      </c>
      <c r="B11">
        <v>8</v>
      </c>
      <c r="C11">
        <v>7</v>
      </c>
      <c r="D11">
        <v>9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N11" t="str">
        <f t="shared" si="1"/>
        <v>&lt;tr&gt;&lt;td&gt;Dakota&lt;/td&gt;</v>
      </c>
      <c r="O11" t="str">
        <f t="shared" si="2"/>
        <v>&lt;td&gt;8&lt;/td&gt;</v>
      </c>
      <c r="P11" t="str">
        <f t="shared" si="3"/>
        <v>&lt;td&gt;7&lt;/td&gt;</v>
      </c>
      <c r="Q11" t="str">
        <f t="shared" si="4"/>
        <v>&lt;td&gt;9&lt;/td&gt;</v>
      </c>
      <c r="R11" t="str">
        <f t="shared" si="5"/>
        <v>&lt;td&gt;10&lt;/td&gt;</v>
      </c>
      <c r="S11" t="str">
        <f t="shared" si="6"/>
        <v>&lt;td&gt;10&lt;/td&gt;</v>
      </c>
      <c r="T11" t="str">
        <f t="shared" si="7"/>
        <v>&lt;td&gt;10&lt;/td&gt;</v>
      </c>
      <c r="U11" t="str">
        <f t="shared" si="8"/>
        <v>&lt;td&gt;10&lt;/td&gt;</v>
      </c>
      <c r="V11" t="str">
        <f t="shared" si="9"/>
        <v>&lt;td&gt;10&lt;/td&gt;</v>
      </c>
      <c r="W11" t="str">
        <f t="shared" si="10"/>
        <v>&lt;td&gt;10&lt;/td&gt;</v>
      </c>
      <c r="X11" t="str">
        <f t="shared" si="11"/>
        <v>&lt;td&gt;10&lt;/td&gt;&lt;/tr&gt;</v>
      </c>
    </row>
    <row r="12" spans="1:24" x14ac:dyDescent="0.25">
      <c r="A12" t="s">
        <v>19</v>
      </c>
      <c r="D12" s="3" t="s">
        <v>122</v>
      </c>
      <c r="N12" t="str">
        <f t="shared" ref="N12" si="12">"&lt;tr&gt;&lt;td&gt;"&amp;A12&amp;"&lt;/td&gt;"</f>
        <v>&lt;tr&gt;&lt;td&gt;Maples&lt;/td&gt;</v>
      </c>
      <c r="O12" t="str">
        <f t="shared" ref="O12" si="13">"&lt;td&gt;"&amp;B12&amp;"&lt;/td&gt;"</f>
        <v>&lt;td&gt;&lt;/td&gt;</v>
      </c>
      <c r="P12" t="str">
        <f t="shared" ref="P12" si="14">"&lt;td&gt;"&amp;C12&amp;"&lt;/td&gt;"</f>
        <v>&lt;td&gt;&lt;/td&gt;</v>
      </c>
      <c r="Q12" t="str">
        <f t="shared" ref="Q12" si="15">"&lt;td&gt;"&amp;D12&amp;"&lt;/td&gt;"</f>
        <v>&lt;td&gt;T10&lt;/td&gt;</v>
      </c>
      <c r="R12" t="str">
        <f t="shared" ref="R12" si="16">"&lt;td&gt;"&amp;E12&amp;"&lt;/td&gt;"</f>
        <v>&lt;td&gt;&lt;/td&gt;</v>
      </c>
      <c r="S12" t="str">
        <f t="shared" ref="S12" si="17">"&lt;td&gt;"&amp;F12&amp;"&lt;/td&gt;"</f>
        <v>&lt;td&gt;&lt;/td&gt;</v>
      </c>
      <c r="T12" t="str">
        <f t="shared" ref="T12" si="18">"&lt;td&gt;"&amp;G12&amp;"&lt;/td&gt;"</f>
        <v>&lt;td&gt;&lt;/td&gt;</v>
      </c>
      <c r="U12" t="str">
        <f t="shared" ref="U12" si="19">"&lt;td&gt;"&amp;H12&amp;"&lt;/td&gt;"</f>
        <v>&lt;td&gt;&lt;/td&gt;</v>
      </c>
      <c r="V12" t="str">
        <f t="shared" ref="V12" si="20">"&lt;td&gt;"&amp;I12&amp;"&lt;/td&gt;"</f>
        <v>&lt;td&gt;&lt;/td&gt;</v>
      </c>
      <c r="W12" t="str">
        <f t="shared" ref="W12" si="21">"&lt;td&gt;"&amp;J12&amp;"&lt;/td&gt;"</f>
        <v>&lt;td&gt;&lt;/td&gt;</v>
      </c>
      <c r="X12" t="str">
        <f t="shared" ref="X12" si="22">"&lt;td&gt;"&amp;K12&amp;"&lt;/td&gt;&lt;/tr&gt;"</f>
        <v>&lt;td&gt;&lt;/td&gt;&lt;/tr&gt;</v>
      </c>
    </row>
  </sheetData>
  <sortState ref="A2:K12">
    <sortCondition ref="K2:K12"/>
    <sortCondition ref="I2:I12"/>
    <sortCondition ref="F2:F12"/>
    <sortCondition ref="E2:E12"/>
    <sortCondition ref="D2:D12"/>
    <sortCondition ref="C2:C12"/>
    <sortCondition ref="B2:B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/>
  </sheetViews>
  <sheetFormatPr defaultRowHeight="15" x14ac:dyDescent="0.25"/>
  <cols>
    <col min="1" max="1" width="21.42578125" bestFit="1" customWidth="1"/>
  </cols>
  <sheetData>
    <row r="1" spans="1:24" x14ac:dyDescent="0.25">
      <c r="A1" t="s">
        <v>0</v>
      </c>
      <c r="B1" t="s">
        <v>1</v>
      </c>
      <c r="C1" t="s">
        <v>18</v>
      </c>
      <c r="D1" t="s">
        <v>121</v>
      </c>
      <c r="E1" t="s">
        <v>515</v>
      </c>
      <c r="F1" t="s">
        <v>666</v>
      </c>
      <c r="G1" t="s">
        <v>667</v>
      </c>
      <c r="H1" t="s">
        <v>668</v>
      </c>
      <c r="I1" t="s">
        <v>669</v>
      </c>
      <c r="J1" t="s">
        <v>682</v>
      </c>
      <c r="K1" t="s">
        <v>692</v>
      </c>
      <c r="N1" t="str">
        <f>"&lt;tr&gt;&lt;th&gt;"&amp;A1&amp;"&lt;/th&gt;"</f>
        <v>&lt;tr&gt;&lt;th&gt;Team&lt;/th&gt;</v>
      </c>
      <c r="O1" t="str">
        <f t="shared" ref="O1:W1" si="0">"&lt;th&gt;"&amp;B1&amp;"&lt;/th&gt;"</f>
        <v>&lt;th&gt;Dec. 9&lt;/th&gt;</v>
      </c>
      <c r="P1" t="str">
        <f t="shared" si="0"/>
        <v>&lt;th&gt;Dec. 16&lt;/th&gt;</v>
      </c>
      <c r="Q1" t="str">
        <f t="shared" si="0"/>
        <v>&lt;th&gt;Jan. 6&lt;/th&gt;</v>
      </c>
      <c r="R1" t="str">
        <f t="shared" si="0"/>
        <v>&lt;th&gt;Jan. 13&lt;/th&gt;</v>
      </c>
      <c r="S1" t="str">
        <f t="shared" si="0"/>
        <v>&lt;th&gt;Jan. 20&lt;/th&gt;</v>
      </c>
      <c r="T1" t="str">
        <f t="shared" si="0"/>
        <v>&lt;th&gt;Jan. 27&lt;/th&gt;</v>
      </c>
      <c r="U1" t="str">
        <f t="shared" si="0"/>
        <v>&lt;th&gt;Feb. 3&lt;/th&gt;</v>
      </c>
      <c r="V1" t="str">
        <f t="shared" si="0"/>
        <v>&lt;th&gt;Feb. 10&lt;/th&gt;</v>
      </c>
      <c r="W1" t="str">
        <f t="shared" si="0"/>
        <v>&lt;th&gt;Feb. 17&lt;/th&gt;</v>
      </c>
      <c r="X1" t="str">
        <f>"&lt;th&gt;"&amp;K1&amp;"&lt;/th&gt;&lt;/tr&gt;"</f>
        <v>&lt;th&gt;Feb. 24&lt;/th&gt;&lt;/tr&gt;</v>
      </c>
    </row>
    <row r="2" spans="1:24" x14ac:dyDescent="0.2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N2" t="str">
        <f t="shared" ref="N2:N11" si="1">"&lt;tr&gt;&lt;td&gt;"&amp;A2&amp;"&lt;/td&gt;"</f>
        <v>&lt;tr&gt;&lt;td&gt;Sisler&lt;/td&gt;</v>
      </c>
      <c r="O2" t="str">
        <f t="shared" ref="O2:O11" si="2">"&lt;td&gt;"&amp;B2&amp;"&lt;/td&gt;"</f>
        <v>&lt;td&gt;1&lt;/td&gt;</v>
      </c>
      <c r="P2" t="str">
        <f t="shared" ref="P2:P11" si="3">"&lt;td&gt;"&amp;C2&amp;"&lt;/td&gt;"</f>
        <v>&lt;td&gt;1&lt;/td&gt;</v>
      </c>
      <c r="Q2" t="str">
        <f t="shared" ref="Q2:Q11" si="4">"&lt;td&gt;"&amp;D2&amp;"&lt;/td&gt;"</f>
        <v>&lt;td&gt;1&lt;/td&gt;</v>
      </c>
      <c r="R2" t="str">
        <f t="shared" ref="R2:R11" si="5">"&lt;td&gt;"&amp;E2&amp;"&lt;/td&gt;"</f>
        <v>&lt;td&gt;1&lt;/td&gt;</v>
      </c>
      <c r="S2" t="str">
        <f t="shared" ref="S2:S11" si="6">"&lt;td&gt;"&amp;F2&amp;"&lt;/td&gt;"</f>
        <v>&lt;td&gt;1&lt;/td&gt;</v>
      </c>
      <c r="T2" t="str">
        <f t="shared" ref="T2:T11" si="7">"&lt;td&gt;"&amp;G2&amp;"&lt;/td&gt;"</f>
        <v>&lt;td&gt;1&lt;/td&gt;</v>
      </c>
      <c r="U2" t="str">
        <f t="shared" ref="U2:U11" si="8">"&lt;td&gt;"&amp;H2&amp;"&lt;/td&gt;"</f>
        <v>&lt;td&gt;1&lt;/td&gt;</v>
      </c>
      <c r="V2" t="str">
        <f t="shared" ref="V2:V11" si="9">"&lt;td&gt;"&amp;I2&amp;"&lt;/td&gt;"</f>
        <v>&lt;td&gt;1&lt;/td&gt;</v>
      </c>
      <c r="W2" t="str">
        <f t="shared" ref="W2:W11" si="10">"&lt;td&gt;"&amp;J2&amp;"&lt;/td&gt;"</f>
        <v>&lt;td&gt;1&lt;/td&gt;</v>
      </c>
      <c r="X2" t="str">
        <f t="shared" ref="X2:X11" si="11">"&lt;td&gt;"&amp;K2&amp;"&lt;/td&gt;&lt;/tr&gt;"</f>
        <v>&lt;td&gt;1&lt;/td&gt;&lt;/tr&gt;</v>
      </c>
    </row>
    <row r="3" spans="1:24" x14ac:dyDescent="0.25">
      <c r="A3" t="s">
        <v>2</v>
      </c>
      <c r="B3">
        <v>4</v>
      </c>
      <c r="C3">
        <v>4</v>
      </c>
      <c r="D3">
        <v>4</v>
      </c>
      <c r="E3">
        <v>3</v>
      </c>
      <c r="F3">
        <v>3</v>
      </c>
      <c r="G3">
        <v>3</v>
      </c>
      <c r="H3">
        <v>3</v>
      </c>
      <c r="I3">
        <v>3</v>
      </c>
      <c r="J3">
        <v>4</v>
      </c>
      <c r="K3">
        <v>2</v>
      </c>
      <c r="N3" t="str">
        <f t="shared" si="1"/>
        <v>&lt;tr&gt;&lt;td&gt;Oak Park&lt;/td&gt;</v>
      </c>
      <c r="O3" t="str">
        <f t="shared" si="2"/>
        <v>&lt;td&gt;4&lt;/td&gt;</v>
      </c>
      <c r="P3" t="str">
        <f t="shared" si="3"/>
        <v>&lt;td&gt;4&lt;/td&gt;</v>
      </c>
      <c r="Q3" t="str">
        <f t="shared" si="4"/>
        <v>&lt;td&gt;4&lt;/td&gt;</v>
      </c>
      <c r="R3" t="str">
        <f t="shared" si="5"/>
        <v>&lt;td&gt;3&lt;/td&gt;</v>
      </c>
      <c r="S3" t="str">
        <f t="shared" si="6"/>
        <v>&lt;td&gt;3&lt;/td&gt;</v>
      </c>
      <c r="T3" t="str">
        <f t="shared" si="7"/>
        <v>&lt;td&gt;3&lt;/td&gt;</v>
      </c>
      <c r="U3" t="str">
        <f t="shared" si="8"/>
        <v>&lt;td&gt;3&lt;/td&gt;</v>
      </c>
      <c r="V3" t="str">
        <f t="shared" si="9"/>
        <v>&lt;td&gt;3&lt;/td&gt;</v>
      </c>
      <c r="W3" t="str">
        <f t="shared" si="10"/>
        <v>&lt;td&gt;4&lt;/td&gt;</v>
      </c>
      <c r="X3" t="str">
        <f t="shared" si="11"/>
        <v>&lt;td&gt;2&lt;/td&gt;&lt;/tr&gt;</v>
      </c>
    </row>
    <row r="4" spans="1:24" x14ac:dyDescent="0.25">
      <c r="A4" t="s">
        <v>12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3</v>
      </c>
      <c r="K4">
        <v>3</v>
      </c>
      <c r="N4" t="str">
        <f t="shared" si="1"/>
        <v>&lt;tr&gt;&lt;td&gt;Vincent Massey (WPG)&lt;/td&gt;</v>
      </c>
      <c r="O4" t="str">
        <f t="shared" si="2"/>
        <v>&lt;td&gt;2&lt;/td&gt;</v>
      </c>
      <c r="P4" t="str">
        <f t="shared" si="3"/>
        <v>&lt;td&gt;2&lt;/td&gt;</v>
      </c>
      <c r="Q4" t="str">
        <f t="shared" si="4"/>
        <v>&lt;td&gt;2&lt;/td&gt;</v>
      </c>
      <c r="R4" t="str">
        <f t="shared" si="5"/>
        <v>&lt;td&gt;2&lt;/td&gt;</v>
      </c>
      <c r="S4" t="str">
        <f t="shared" si="6"/>
        <v>&lt;td&gt;2&lt;/td&gt;</v>
      </c>
      <c r="T4" t="str">
        <f t="shared" si="7"/>
        <v>&lt;td&gt;2&lt;/td&gt;</v>
      </c>
      <c r="U4" t="str">
        <f t="shared" si="8"/>
        <v>&lt;td&gt;2&lt;/td&gt;</v>
      </c>
      <c r="V4" t="str">
        <f t="shared" si="9"/>
        <v>&lt;td&gt;2&lt;/td&gt;</v>
      </c>
      <c r="W4" t="str">
        <f t="shared" si="10"/>
        <v>&lt;td&gt;3&lt;/td&gt;</v>
      </c>
      <c r="X4" t="str">
        <f t="shared" si="11"/>
        <v>&lt;td&gt;3&lt;/td&gt;&lt;/tr&gt;</v>
      </c>
    </row>
    <row r="5" spans="1:24" x14ac:dyDescent="0.25">
      <c r="A5" t="s">
        <v>13</v>
      </c>
      <c r="B5">
        <v>3</v>
      </c>
      <c r="C5">
        <v>3</v>
      </c>
      <c r="D5">
        <v>3</v>
      </c>
      <c r="E5">
        <v>4</v>
      </c>
      <c r="F5">
        <v>4</v>
      </c>
      <c r="G5">
        <v>4</v>
      </c>
      <c r="H5">
        <v>4</v>
      </c>
      <c r="I5">
        <v>4</v>
      </c>
      <c r="J5">
        <v>2</v>
      </c>
      <c r="K5">
        <v>4</v>
      </c>
      <c r="N5" t="str">
        <f t="shared" si="1"/>
        <v>&lt;tr&gt;&lt;td&gt;Miles Macdonell&lt;/td&gt;</v>
      </c>
      <c r="O5" t="str">
        <f t="shared" si="2"/>
        <v>&lt;td&gt;3&lt;/td&gt;</v>
      </c>
      <c r="P5" t="str">
        <f t="shared" si="3"/>
        <v>&lt;td&gt;3&lt;/td&gt;</v>
      </c>
      <c r="Q5" t="str">
        <f t="shared" si="4"/>
        <v>&lt;td&gt;3&lt;/td&gt;</v>
      </c>
      <c r="R5" t="str">
        <f t="shared" si="5"/>
        <v>&lt;td&gt;4&lt;/td&gt;</v>
      </c>
      <c r="S5" t="str">
        <f t="shared" si="6"/>
        <v>&lt;td&gt;4&lt;/td&gt;</v>
      </c>
      <c r="T5" t="str">
        <f t="shared" si="7"/>
        <v>&lt;td&gt;4&lt;/td&gt;</v>
      </c>
      <c r="U5" t="str">
        <f t="shared" si="8"/>
        <v>&lt;td&gt;4&lt;/td&gt;</v>
      </c>
      <c r="V5" t="str">
        <f t="shared" si="9"/>
        <v>&lt;td&gt;4&lt;/td&gt;</v>
      </c>
      <c r="W5" t="str">
        <f t="shared" si="10"/>
        <v>&lt;td&gt;2&lt;/td&gt;</v>
      </c>
      <c r="X5" t="str">
        <f t="shared" si="11"/>
        <v>&lt;td&gt;4&lt;/td&gt;&lt;/tr&gt;</v>
      </c>
    </row>
    <row r="6" spans="1:24" x14ac:dyDescent="0.25">
      <c r="A6" t="s">
        <v>15</v>
      </c>
      <c r="B6">
        <v>8</v>
      </c>
      <c r="C6">
        <v>5</v>
      </c>
      <c r="D6">
        <v>5</v>
      </c>
      <c r="E6">
        <v>6</v>
      </c>
      <c r="F6">
        <v>6</v>
      </c>
      <c r="G6">
        <v>6</v>
      </c>
      <c r="H6">
        <v>6</v>
      </c>
      <c r="I6">
        <v>6</v>
      </c>
      <c r="J6">
        <v>5</v>
      </c>
      <c r="K6">
        <v>5</v>
      </c>
      <c r="N6" t="str">
        <f t="shared" si="1"/>
        <v>&lt;tr&gt;&lt;td&gt;Westwood&lt;/td&gt;</v>
      </c>
      <c r="O6" t="str">
        <f t="shared" si="2"/>
        <v>&lt;td&gt;8&lt;/td&gt;</v>
      </c>
      <c r="P6" t="str">
        <f t="shared" si="3"/>
        <v>&lt;td&gt;5&lt;/td&gt;</v>
      </c>
      <c r="Q6" t="str">
        <f t="shared" si="4"/>
        <v>&lt;td&gt;5&lt;/td&gt;</v>
      </c>
      <c r="R6" t="str">
        <f t="shared" si="5"/>
        <v>&lt;td&gt;6&lt;/td&gt;</v>
      </c>
      <c r="S6" t="str">
        <f t="shared" si="6"/>
        <v>&lt;td&gt;6&lt;/td&gt;</v>
      </c>
      <c r="T6" t="str">
        <f t="shared" si="7"/>
        <v>&lt;td&gt;6&lt;/td&gt;</v>
      </c>
      <c r="U6" t="str">
        <f t="shared" si="8"/>
        <v>&lt;td&gt;6&lt;/td&gt;</v>
      </c>
      <c r="V6" t="str">
        <f t="shared" si="9"/>
        <v>&lt;td&gt;6&lt;/td&gt;</v>
      </c>
      <c r="W6" t="str">
        <f t="shared" si="10"/>
        <v>&lt;td&gt;5&lt;/td&gt;</v>
      </c>
      <c r="X6" t="str">
        <f t="shared" si="11"/>
        <v>&lt;td&gt;5&lt;/td&gt;&lt;/tr&gt;</v>
      </c>
    </row>
    <row r="7" spans="1:24" x14ac:dyDescent="0.25">
      <c r="A7" t="s">
        <v>5</v>
      </c>
      <c r="B7">
        <v>6</v>
      </c>
      <c r="C7">
        <v>7</v>
      </c>
      <c r="D7">
        <v>7</v>
      </c>
      <c r="E7">
        <v>8</v>
      </c>
      <c r="F7">
        <v>8</v>
      </c>
      <c r="G7">
        <v>8</v>
      </c>
      <c r="H7">
        <v>8</v>
      </c>
      <c r="I7">
        <v>8</v>
      </c>
      <c r="J7">
        <v>6</v>
      </c>
      <c r="K7">
        <v>6</v>
      </c>
      <c r="N7" t="str">
        <f t="shared" si="1"/>
        <v>&lt;tr&gt;&lt;td&gt;Garden City&lt;/td&gt;</v>
      </c>
      <c r="O7" t="str">
        <f t="shared" si="2"/>
        <v>&lt;td&gt;6&lt;/td&gt;</v>
      </c>
      <c r="P7" t="str">
        <f t="shared" si="3"/>
        <v>&lt;td&gt;7&lt;/td&gt;</v>
      </c>
      <c r="Q7" t="str">
        <f t="shared" si="4"/>
        <v>&lt;td&gt;7&lt;/td&gt;</v>
      </c>
      <c r="R7" t="str">
        <f t="shared" si="5"/>
        <v>&lt;td&gt;8&lt;/td&gt;</v>
      </c>
      <c r="S7" t="str">
        <f t="shared" si="6"/>
        <v>&lt;td&gt;8&lt;/td&gt;</v>
      </c>
      <c r="T7" t="str">
        <f t="shared" si="7"/>
        <v>&lt;td&gt;8&lt;/td&gt;</v>
      </c>
      <c r="U7" t="str">
        <f t="shared" si="8"/>
        <v>&lt;td&gt;8&lt;/td&gt;</v>
      </c>
      <c r="V7" t="str">
        <f t="shared" si="9"/>
        <v>&lt;td&gt;8&lt;/td&gt;</v>
      </c>
      <c r="W7" t="str">
        <f t="shared" si="10"/>
        <v>&lt;td&gt;6&lt;/td&gt;</v>
      </c>
      <c r="X7" t="str">
        <f t="shared" si="11"/>
        <v>&lt;td&gt;6&lt;/td&gt;&lt;/tr&gt;</v>
      </c>
    </row>
    <row r="8" spans="1:24" x14ac:dyDescent="0.25">
      <c r="A8" t="s">
        <v>6</v>
      </c>
      <c r="B8">
        <v>5</v>
      </c>
      <c r="C8">
        <v>6</v>
      </c>
      <c r="D8">
        <v>6</v>
      </c>
      <c r="E8">
        <v>5</v>
      </c>
      <c r="F8">
        <v>5</v>
      </c>
      <c r="G8">
        <v>5</v>
      </c>
      <c r="H8">
        <v>5</v>
      </c>
      <c r="I8">
        <v>5</v>
      </c>
      <c r="J8">
        <v>7</v>
      </c>
      <c r="K8">
        <v>7</v>
      </c>
      <c r="N8" t="str">
        <f t="shared" si="1"/>
        <v>&lt;tr&gt;&lt;td&gt;Glenlawn&lt;/td&gt;</v>
      </c>
      <c r="O8" t="str">
        <f t="shared" si="2"/>
        <v>&lt;td&gt;5&lt;/td&gt;</v>
      </c>
      <c r="P8" t="str">
        <f t="shared" si="3"/>
        <v>&lt;td&gt;6&lt;/td&gt;</v>
      </c>
      <c r="Q8" t="str">
        <f t="shared" si="4"/>
        <v>&lt;td&gt;6&lt;/td&gt;</v>
      </c>
      <c r="R8" t="str">
        <f t="shared" si="5"/>
        <v>&lt;td&gt;5&lt;/td&gt;</v>
      </c>
      <c r="S8" t="str">
        <f t="shared" si="6"/>
        <v>&lt;td&gt;5&lt;/td&gt;</v>
      </c>
      <c r="T8" t="str">
        <f t="shared" si="7"/>
        <v>&lt;td&gt;5&lt;/td&gt;</v>
      </c>
      <c r="U8" t="str">
        <f t="shared" si="8"/>
        <v>&lt;td&gt;5&lt;/td&gt;</v>
      </c>
      <c r="V8" t="str">
        <f t="shared" si="9"/>
        <v>&lt;td&gt;5&lt;/td&gt;</v>
      </c>
      <c r="W8" t="str">
        <f t="shared" si="10"/>
        <v>&lt;td&gt;7&lt;/td&gt;</v>
      </c>
      <c r="X8" t="str">
        <f t="shared" si="11"/>
        <v>&lt;td&gt;7&lt;/td&gt;&lt;/tr&gt;</v>
      </c>
    </row>
    <row r="9" spans="1:24" x14ac:dyDescent="0.25">
      <c r="A9" t="s">
        <v>14</v>
      </c>
      <c r="B9">
        <v>7</v>
      </c>
      <c r="C9">
        <v>8</v>
      </c>
      <c r="D9">
        <v>8</v>
      </c>
      <c r="E9">
        <v>7</v>
      </c>
      <c r="F9">
        <v>7</v>
      </c>
      <c r="G9">
        <v>7</v>
      </c>
      <c r="H9">
        <v>7</v>
      </c>
      <c r="I9">
        <v>7</v>
      </c>
      <c r="J9">
        <v>8</v>
      </c>
      <c r="K9">
        <v>8</v>
      </c>
      <c r="N9" t="str">
        <f t="shared" si="1"/>
        <v>&lt;tr&gt;&lt;td&gt;Selkirk&lt;/td&gt;</v>
      </c>
      <c r="O9" t="str">
        <f t="shared" si="2"/>
        <v>&lt;td&gt;7&lt;/td&gt;</v>
      </c>
      <c r="P9" t="str">
        <f t="shared" si="3"/>
        <v>&lt;td&gt;8&lt;/td&gt;</v>
      </c>
      <c r="Q9" t="str">
        <f t="shared" si="4"/>
        <v>&lt;td&gt;8&lt;/td&gt;</v>
      </c>
      <c r="R9" t="str">
        <f t="shared" si="5"/>
        <v>&lt;td&gt;7&lt;/td&gt;</v>
      </c>
      <c r="S9" t="str">
        <f t="shared" si="6"/>
        <v>&lt;td&gt;7&lt;/td&gt;</v>
      </c>
      <c r="T9" t="str">
        <f t="shared" si="7"/>
        <v>&lt;td&gt;7&lt;/td&gt;</v>
      </c>
      <c r="U9" t="str">
        <f t="shared" si="8"/>
        <v>&lt;td&gt;7&lt;/td&gt;</v>
      </c>
      <c r="V9" t="str">
        <f t="shared" si="9"/>
        <v>&lt;td&gt;7&lt;/td&gt;</v>
      </c>
      <c r="W9" t="str">
        <f t="shared" si="10"/>
        <v>&lt;td&gt;8&lt;/td&gt;</v>
      </c>
      <c r="X9" t="str">
        <f t="shared" si="11"/>
        <v>&lt;td&gt;8&lt;/td&gt;&lt;/tr&gt;</v>
      </c>
    </row>
    <row r="10" spans="1:24" x14ac:dyDescent="0.25">
      <c r="A10" t="s">
        <v>17</v>
      </c>
      <c r="B10">
        <v>9</v>
      </c>
      <c r="F10">
        <v>9</v>
      </c>
      <c r="G10">
        <v>9</v>
      </c>
      <c r="H10">
        <v>9</v>
      </c>
      <c r="I10">
        <v>9</v>
      </c>
      <c r="J10">
        <v>9</v>
      </c>
      <c r="K10">
        <v>9</v>
      </c>
      <c r="N10" t="str">
        <f t="shared" si="1"/>
        <v>&lt;tr&gt;&lt;td&gt;Fort Richmond&lt;/td&gt;</v>
      </c>
      <c r="O10" t="str">
        <f t="shared" si="2"/>
        <v>&lt;td&gt;9&lt;/td&gt;</v>
      </c>
      <c r="P10" t="str">
        <f t="shared" si="3"/>
        <v>&lt;td&gt;&lt;/td&gt;</v>
      </c>
      <c r="Q10" t="str">
        <f t="shared" si="4"/>
        <v>&lt;td&gt;&lt;/td&gt;</v>
      </c>
      <c r="R10" t="str">
        <f t="shared" si="5"/>
        <v>&lt;td&gt;&lt;/td&gt;</v>
      </c>
      <c r="S10" t="str">
        <f t="shared" si="6"/>
        <v>&lt;td&gt;9&lt;/td&gt;</v>
      </c>
      <c r="T10" t="str">
        <f t="shared" si="7"/>
        <v>&lt;td&gt;9&lt;/td&gt;</v>
      </c>
      <c r="U10" t="str">
        <f t="shared" si="8"/>
        <v>&lt;td&gt;9&lt;/td&gt;</v>
      </c>
      <c r="V10" t="str">
        <f t="shared" si="9"/>
        <v>&lt;td&gt;9&lt;/td&gt;</v>
      </c>
      <c r="W10" t="str">
        <f t="shared" si="10"/>
        <v>&lt;td&gt;9&lt;/td&gt;</v>
      </c>
      <c r="X10" t="str">
        <f t="shared" si="11"/>
        <v>&lt;td&gt;9&lt;/td&gt;&lt;/tr&gt;</v>
      </c>
    </row>
    <row r="11" spans="1:24" x14ac:dyDescent="0.25">
      <c r="A11" t="s">
        <v>3</v>
      </c>
      <c r="C11">
        <v>10</v>
      </c>
      <c r="D11">
        <v>9</v>
      </c>
      <c r="E11">
        <v>9</v>
      </c>
      <c r="K11">
        <v>10</v>
      </c>
      <c r="N11" t="str">
        <f t="shared" si="1"/>
        <v>&lt;tr&gt;&lt;td&gt;Kildonan-East&lt;/td&gt;</v>
      </c>
      <c r="O11" t="str">
        <f t="shared" si="2"/>
        <v>&lt;td&gt;&lt;/td&gt;</v>
      </c>
      <c r="P11" t="str">
        <f t="shared" si="3"/>
        <v>&lt;td&gt;10&lt;/td&gt;</v>
      </c>
      <c r="Q11" t="str">
        <f t="shared" si="4"/>
        <v>&lt;td&gt;9&lt;/td&gt;</v>
      </c>
      <c r="R11" t="str">
        <f t="shared" si="5"/>
        <v>&lt;td&gt;9&lt;/td&gt;</v>
      </c>
      <c r="S11" t="str">
        <f t="shared" si="6"/>
        <v>&lt;td&gt;&lt;/td&gt;</v>
      </c>
      <c r="T11" t="str">
        <f t="shared" si="7"/>
        <v>&lt;td&gt;&lt;/td&gt;</v>
      </c>
      <c r="U11" t="str">
        <f t="shared" si="8"/>
        <v>&lt;td&gt;&lt;/td&gt;</v>
      </c>
      <c r="V11" t="str">
        <f t="shared" si="9"/>
        <v>&lt;td&gt;&lt;/td&gt;</v>
      </c>
      <c r="W11" t="str">
        <f t="shared" si="10"/>
        <v>&lt;td&gt;&lt;/td&gt;</v>
      </c>
      <c r="X11" t="str">
        <f t="shared" si="11"/>
        <v>&lt;td&gt;10&lt;/td&gt;&lt;/tr&gt;</v>
      </c>
    </row>
    <row r="12" spans="1:24" x14ac:dyDescent="0.25">
      <c r="A12" t="s">
        <v>16</v>
      </c>
      <c r="B12">
        <v>10</v>
      </c>
      <c r="C12">
        <v>9</v>
      </c>
      <c r="I12">
        <v>10</v>
      </c>
      <c r="J12">
        <v>10</v>
      </c>
      <c r="N12" t="str">
        <f t="shared" ref="N12" si="12">"&lt;tr&gt;&lt;td&gt;"&amp;A12&amp;"&lt;/td&gt;"</f>
        <v>&lt;tr&gt;&lt;td&gt;Sturgeon Heights&lt;/td&gt;</v>
      </c>
      <c r="O12" t="str">
        <f t="shared" ref="O12" si="13">"&lt;td&gt;"&amp;B12&amp;"&lt;/td&gt;"</f>
        <v>&lt;td&gt;10&lt;/td&gt;</v>
      </c>
      <c r="P12" t="str">
        <f t="shared" ref="P12" si="14">"&lt;td&gt;"&amp;C12&amp;"&lt;/td&gt;"</f>
        <v>&lt;td&gt;9&lt;/td&gt;</v>
      </c>
      <c r="Q12" t="str">
        <f t="shared" ref="Q12" si="15">"&lt;td&gt;"&amp;D12&amp;"&lt;/td&gt;"</f>
        <v>&lt;td&gt;&lt;/td&gt;</v>
      </c>
      <c r="R12" t="str">
        <f t="shared" ref="R12" si="16">"&lt;td&gt;"&amp;E12&amp;"&lt;/td&gt;"</f>
        <v>&lt;td&gt;&lt;/td&gt;</v>
      </c>
      <c r="S12" t="str">
        <f t="shared" ref="S12" si="17">"&lt;td&gt;"&amp;F12&amp;"&lt;/td&gt;"</f>
        <v>&lt;td&gt;&lt;/td&gt;</v>
      </c>
      <c r="T12" t="str">
        <f t="shared" ref="T12" si="18">"&lt;td&gt;"&amp;G12&amp;"&lt;/td&gt;"</f>
        <v>&lt;td&gt;&lt;/td&gt;</v>
      </c>
      <c r="U12" t="str">
        <f t="shared" ref="U12" si="19">"&lt;td&gt;"&amp;H12&amp;"&lt;/td&gt;"</f>
        <v>&lt;td&gt;&lt;/td&gt;</v>
      </c>
      <c r="V12" t="str">
        <f t="shared" ref="V12" si="20">"&lt;td&gt;"&amp;I12&amp;"&lt;/td&gt;"</f>
        <v>&lt;td&gt;10&lt;/td&gt;</v>
      </c>
      <c r="W12" t="str">
        <f t="shared" ref="W12" si="21">"&lt;td&gt;"&amp;J12&amp;"&lt;/td&gt;"</f>
        <v>&lt;td&gt;10&lt;/td&gt;</v>
      </c>
      <c r="X12" t="str">
        <f t="shared" ref="X12" si="22">"&lt;td&gt;"&amp;K12&amp;"&lt;/td&gt;&lt;/tr&gt;"</f>
        <v>&lt;td&gt;&lt;/td&gt;&lt;/tr&gt;</v>
      </c>
    </row>
    <row r="13" spans="1:24" x14ac:dyDescent="0.25">
      <c r="A13" t="s">
        <v>9</v>
      </c>
      <c r="F13">
        <v>10</v>
      </c>
      <c r="G13">
        <v>10</v>
      </c>
      <c r="H13">
        <v>10</v>
      </c>
      <c r="N13" t="str">
        <f t="shared" ref="N13" si="23">"&lt;tr&gt;&lt;td&gt;"&amp;A13&amp;"&lt;/td&gt;"</f>
        <v>&lt;tr&gt;&lt;td&gt;Dakota&lt;/td&gt;</v>
      </c>
      <c r="O13" t="str">
        <f t="shared" ref="O13" si="24">"&lt;td&gt;"&amp;B13&amp;"&lt;/td&gt;"</f>
        <v>&lt;td&gt;&lt;/td&gt;</v>
      </c>
      <c r="P13" t="str">
        <f t="shared" ref="P13" si="25">"&lt;td&gt;"&amp;C13&amp;"&lt;/td&gt;"</f>
        <v>&lt;td&gt;&lt;/td&gt;</v>
      </c>
      <c r="Q13" t="str">
        <f t="shared" ref="Q13" si="26">"&lt;td&gt;"&amp;D13&amp;"&lt;/td&gt;"</f>
        <v>&lt;td&gt;&lt;/td&gt;</v>
      </c>
      <c r="R13" t="str">
        <f t="shared" ref="R13" si="27">"&lt;td&gt;"&amp;E13&amp;"&lt;/td&gt;"</f>
        <v>&lt;td&gt;&lt;/td&gt;</v>
      </c>
      <c r="S13" t="str">
        <f t="shared" ref="S13" si="28">"&lt;td&gt;"&amp;F13&amp;"&lt;/td&gt;"</f>
        <v>&lt;td&gt;10&lt;/td&gt;</v>
      </c>
      <c r="T13" t="str">
        <f t="shared" ref="T13" si="29">"&lt;td&gt;"&amp;G13&amp;"&lt;/td&gt;"</f>
        <v>&lt;td&gt;10&lt;/td&gt;</v>
      </c>
      <c r="U13" t="str">
        <f t="shared" ref="U13" si="30">"&lt;td&gt;"&amp;H13&amp;"&lt;/td&gt;"</f>
        <v>&lt;td&gt;10&lt;/td&gt;</v>
      </c>
      <c r="V13" t="str">
        <f t="shared" ref="V13" si="31">"&lt;td&gt;"&amp;I13&amp;"&lt;/td&gt;"</f>
        <v>&lt;td&gt;&lt;/td&gt;</v>
      </c>
      <c r="W13" t="str">
        <f t="shared" ref="W13" si="32">"&lt;td&gt;"&amp;J13&amp;"&lt;/td&gt;"</f>
        <v>&lt;td&gt;&lt;/td&gt;</v>
      </c>
      <c r="X13" t="str">
        <f t="shared" ref="X13" si="33">"&lt;td&gt;"&amp;K13&amp;"&lt;/td&gt;&lt;/tr&gt;"</f>
        <v>&lt;td&gt;&lt;/td&gt;&lt;/tr&gt;</v>
      </c>
    </row>
    <row r="14" spans="1:24" x14ac:dyDescent="0.25">
      <c r="A14" t="s">
        <v>35</v>
      </c>
      <c r="D14">
        <v>10</v>
      </c>
      <c r="E14">
        <v>10</v>
      </c>
      <c r="N14" t="str">
        <f t="shared" ref="N14" si="34">"&lt;tr&gt;&lt;td&gt;"&amp;A14&amp;"&lt;/td&gt;"</f>
        <v>&lt;tr&gt;&lt;td&gt;Crocus Plains&lt;/td&gt;</v>
      </c>
      <c r="O14" t="str">
        <f t="shared" ref="O14" si="35">"&lt;td&gt;"&amp;B14&amp;"&lt;/td&gt;"</f>
        <v>&lt;td&gt;&lt;/td&gt;</v>
      </c>
      <c r="P14" t="str">
        <f t="shared" ref="P14" si="36">"&lt;td&gt;"&amp;C14&amp;"&lt;/td&gt;"</f>
        <v>&lt;td&gt;&lt;/td&gt;</v>
      </c>
      <c r="Q14" t="str">
        <f t="shared" ref="Q14" si="37">"&lt;td&gt;"&amp;D14&amp;"&lt;/td&gt;"</f>
        <v>&lt;td&gt;10&lt;/td&gt;</v>
      </c>
      <c r="R14" t="str">
        <f t="shared" ref="R14" si="38">"&lt;td&gt;"&amp;E14&amp;"&lt;/td&gt;"</f>
        <v>&lt;td&gt;10&lt;/td&gt;</v>
      </c>
      <c r="S14" t="str">
        <f t="shared" ref="S14" si="39">"&lt;td&gt;"&amp;F14&amp;"&lt;/td&gt;"</f>
        <v>&lt;td&gt;&lt;/td&gt;</v>
      </c>
      <c r="T14" t="str">
        <f t="shared" ref="T14" si="40">"&lt;td&gt;"&amp;G14&amp;"&lt;/td&gt;"</f>
        <v>&lt;td&gt;&lt;/td&gt;</v>
      </c>
      <c r="U14" t="str">
        <f t="shared" ref="U14" si="41">"&lt;td&gt;"&amp;H14&amp;"&lt;/td&gt;"</f>
        <v>&lt;td&gt;&lt;/td&gt;</v>
      </c>
      <c r="V14" t="str">
        <f t="shared" ref="V14" si="42">"&lt;td&gt;"&amp;I14&amp;"&lt;/td&gt;"</f>
        <v>&lt;td&gt;&lt;/td&gt;</v>
      </c>
      <c r="W14" t="str">
        <f t="shared" ref="W14" si="43">"&lt;td&gt;"&amp;J14&amp;"&lt;/td&gt;"</f>
        <v>&lt;td&gt;&lt;/td&gt;</v>
      </c>
      <c r="X14" t="str">
        <f t="shared" ref="X14" si="44">"&lt;td&gt;"&amp;K14&amp;"&lt;/td&gt;&lt;/tr&gt;"</f>
        <v>&lt;td&gt;&lt;/td&gt;&lt;/tr&gt;</v>
      </c>
    </row>
  </sheetData>
  <sortState ref="A2:K14">
    <sortCondition ref="K2:K14"/>
    <sortCondition ref="J2:J14"/>
    <sortCondition ref="I2:I14"/>
    <sortCondition ref="F2:F14"/>
    <sortCondition ref="E2:E14"/>
    <sortCondition ref="D2:D14"/>
    <sortCondition ref="C2:C14"/>
    <sortCondition ref="B2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0"/>
    </sheetView>
  </sheetViews>
  <sheetFormatPr defaultRowHeight="15" x14ac:dyDescent="0.25"/>
  <cols>
    <col min="1" max="1" width="35.5703125" bestFit="1" customWidth="1"/>
    <col min="2" max="2" width="11.5703125" bestFit="1" customWidth="1"/>
    <col min="3" max="3" width="12.5703125" bestFit="1" customWidth="1"/>
    <col min="4" max="4" width="43.7109375" bestFit="1" customWidth="1"/>
    <col min="5" max="5" width="11.5703125" bestFit="1" customWidth="1"/>
    <col min="6" max="6" width="12.5703125" bestFit="1" customWidth="1"/>
  </cols>
  <sheetData>
    <row r="1" spans="1:6" x14ac:dyDescent="0.25">
      <c r="A1" t="str">
        <f>"&lt;tr&gt;&lt;td&gt;1&lt;/td&gt;&lt;td&gt;"&amp;Boys!$A2&amp;"&lt;/td&gt;"</f>
        <v>&lt;tr&gt;&lt;td&gt;1&lt;/td&gt;&lt;td&gt;Kildonan-East&lt;/td&gt;</v>
      </c>
      <c r="B1" t="str">
        <f>IF(Boys!$J2=0,"&lt;td&gt;NR&lt;/td&gt;","&lt;td&gt;"&amp;Boys!$J2&amp;"&lt;/td&gt;")</f>
        <v>&lt;td&gt;1&lt;/td&gt;</v>
      </c>
      <c r="C1" t="str">
        <f>IF(Boys!$J2=0,"&lt;td&gt;In&lt;/td&gt;",IF(Boys!$J2&gt;Boys!$K2,"&lt;td&gt;+"&amp;Boys!$J2-Boys!$K2&amp;"&lt;/td&gt;",IF(Boys!$J2=Boys!$K2,"&lt;td&gt;-&lt;/td&gt;","&lt;td&gt;"&amp;Boys!$J2-Boys!$K2&amp;"&lt;/td&gt;")))</f>
        <v>&lt;td&gt;-&lt;/td&gt;</v>
      </c>
      <c r="D1" t="str">
        <f>"&lt;td&gt;1&lt;/td&gt;&lt;td&gt;"&amp;Girls!$A2&amp;"&lt;/td&gt;"</f>
        <v>&lt;td&gt;1&lt;/td&gt;&lt;td&gt;Sisler&lt;/td&gt;</v>
      </c>
      <c r="E1" t="str">
        <f>IF(Girls!$J2=0,"&lt;td&gt;NR&lt;/td&gt;","&lt;td&gt;"&amp;Girls!$J2&amp;"&lt;/td&gt;")</f>
        <v>&lt;td&gt;1&lt;/td&gt;</v>
      </c>
      <c r="F1" t="str">
        <f>IF(Girls!$J2=0,"&lt;td&gt;In&lt;/td&gt;",IF(Girls!$J2&gt;Girls!$K2,"&lt;td&gt;+"&amp;Girls!$J2-Girls!$K2&amp;"&lt;/td&gt;",IF(Girls!$J2=Girls!$K2,"&lt;td&gt;-&lt;/td&gt;","&lt;td&gt;"&amp;Girls!$J2-Girls!$K2&amp;"&lt;/td&gt;")))&amp;"&lt;/tr&gt;"</f>
        <v>&lt;td&gt;-&lt;/td&gt;&lt;/tr&gt;</v>
      </c>
    </row>
    <row r="2" spans="1:6" x14ac:dyDescent="0.25">
      <c r="A2" t="str">
        <f>"&lt;tr&gt;&lt;td&gt;2&lt;/td&gt;&lt;td&gt;"&amp;Boys!$A3&amp;"&lt;/td&gt;"</f>
        <v>&lt;tr&gt;&lt;td&gt;2&lt;/td&gt;&lt;td&gt;Oak Park&lt;/td&gt;</v>
      </c>
      <c r="B2" t="str">
        <f>IF(Boys!$J3=0,"&lt;td&gt;NR&lt;/td&gt;","&lt;td&gt;"&amp;Boys!$J3&amp;"&lt;/td&gt;")</f>
        <v>&lt;td&gt;2&lt;/td&gt;</v>
      </c>
      <c r="C2" t="str">
        <f>IF(Boys!$J3=0,"&lt;td&gt;In&lt;/td&gt;",IF(Boys!$J3&gt;Boys!$K3,"&lt;td&gt;+"&amp;Boys!$J3-Boys!$K3&amp;"&lt;/td&gt;",IF(Boys!$J3=Boys!$K3,"&lt;td&gt;-&lt;/td&gt;","&lt;td&gt;"&amp;Boys!$J3-Boys!$K3&amp;"&lt;/td&gt;")))</f>
        <v>&lt;td&gt;-&lt;/td&gt;</v>
      </c>
      <c r="D2" t="str">
        <f>"&lt;td&gt;2&lt;/td&gt;&lt;td&gt;"&amp;Girls!$A3&amp;"&lt;/td&gt;"</f>
        <v>&lt;td&gt;2&lt;/td&gt;&lt;td&gt;Oak Park&lt;/td&gt;</v>
      </c>
      <c r="E2" t="str">
        <f>IF(Girls!$J3=0,"&lt;td&gt;NR&lt;/td&gt;","&lt;td&gt;"&amp;Girls!$J3&amp;"&lt;/td&gt;")</f>
        <v>&lt;td&gt;4&lt;/td&gt;</v>
      </c>
      <c r="F2" t="str">
        <f>IF(Girls!$J3=0,"&lt;td&gt;In&lt;/td&gt;",IF(Girls!$J3&gt;Girls!$K3,"&lt;td&gt;+"&amp;Girls!$J3-Girls!$K3&amp;"&lt;/td&gt;",IF(Girls!$J3=Girls!$K3,"&lt;td&gt;-&lt;/td&gt;","&lt;td&gt;"&amp;Girls!$J3-Girls!$K3&amp;"&lt;/td&gt;")))&amp;"&lt;/tr&gt;"</f>
        <v>&lt;td&gt;+2&lt;/td&gt;&lt;/tr&gt;</v>
      </c>
    </row>
    <row r="3" spans="1:6" x14ac:dyDescent="0.25">
      <c r="A3" t="str">
        <f>"&lt;tr&gt;&lt;td&gt;3&lt;/td&gt;&lt;td&gt;"&amp;Boys!$A4&amp;"&lt;/td&gt;"</f>
        <v>&lt;tr&gt;&lt;td&gt;3&lt;/td&gt;&lt;td&gt;Garden City&lt;/td&gt;</v>
      </c>
      <c r="B3" t="str">
        <f>IF(Boys!$J4=0,"&lt;td&gt;NR&lt;/td&gt;","&lt;td&gt;"&amp;Boys!$J4&amp;"&lt;/td&gt;")</f>
        <v>&lt;td&gt;3&lt;/td&gt;</v>
      </c>
      <c r="C3" t="str">
        <f>IF(Boys!$J4=0,"&lt;td&gt;In&lt;/td&gt;",IF(Boys!$J4&gt;Boys!$K4,"&lt;td&gt;+"&amp;Boys!$J4-Boys!$K4&amp;"&lt;/td&gt;",IF(Boys!$J4=Boys!$K4,"&lt;td&gt;-&lt;/td&gt;","&lt;td&gt;"&amp;Boys!$J4-Boys!$K4&amp;"&lt;/td&gt;")))</f>
        <v>&lt;td&gt;-&lt;/td&gt;</v>
      </c>
      <c r="D3" t="str">
        <f>"&lt;td&gt;3&lt;/td&gt;&lt;td&gt;"&amp;Girls!$A4&amp;"&lt;/td&gt;"</f>
        <v>&lt;td&gt;3&lt;/td&gt;&lt;td&gt;Vincent Massey (WPG)&lt;/td&gt;</v>
      </c>
      <c r="E3" t="str">
        <f>IF(Girls!$J4=0,"&lt;td&gt;NR&lt;/td&gt;","&lt;td&gt;"&amp;Girls!$J4&amp;"&lt;/td&gt;")</f>
        <v>&lt;td&gt;3&lt;/td&gt;</v>
      </c>
      <c r="F3" t="str">
        <f>IF(Girls!$J4=0,"&lt;td&gt;In&lt;/td&gt;",IF(Girls!$J4&gt;Girls!$K4,"&lt;td&gt;+"&amp;Girls!$J4-Girls!$K4&amp;"&lt;/td&gt;",IF(Girls!$J4=Girls!$K4,"&lt;td&gt;-&lt;/td&gt;","&lt;td&gt;"&amp;Girls!$J4-Girls!$K4&amp;"&lt;/td&gt;")))&amp;"&lt;/tr&gt;"</f>
        <v>&lt;td&gt;-&lt;/td&gt;&lt;/tr&gt;</v>
      </c>
    </row>
    <row r="4" spans="1:6" x14ac:dyDescent="0.25">
      <c r="A4" t="str">
        <f>"&lt;tr&gt;&lt;td&gt;4&lt;/td&gt;&lt;td&gt;"&amp;Boys!$A5&amp;"&lt;/td&gt;"</f>
        <v>&lt;tr&gt;&lt;td&gt;4&lt;/td&gt;&lt;td&gt;St. Paul's&lt;/td&gt;</v>
      </c>
      <c r="B4" t="str">
        <f>IF(Boys!$J5=0,"&lt;td&gt;NR&lt;/td&gt;","&lt;td&gt;"&amp;Boys!$J5&amp;"&lt;/td&gt;")</f>
        <v>&lt;td&gt;5&lt;/td&gt;</v>
      </c>
      <c r="C4" t="str">
        <f>IF(Boys!$J5=0,"&lt;td&gt;In&lt;/td&gt;",IF(Boys!$J5&gt;Boys!$K5,"&lt;td&gt;+"&amp;Boys!$J5-Boys!$K5&amp;"&lt;/td&gt;",IF(Boys!$J5=Boys!$K5,"&lt;td&gt;-&lt;/td&gt;","&lt;td&gt;"&amp;Boys!$J5-Boys!$K5&amp;"&lt;/td&gt;")))</f>
        <v>&lt;td&gt;+1&lt;/td&gt;</v>
      </c>
      <c r="D4" t="str">
        <f>"&lt;td&gt;4&lt;/td&gt;&lt;td&gt;"&amp;Girls!$A5&amp;"&lt;/td&gt;"</f>
        <v>&lt;td&gt;4&lt;/td&gt;&lt;td&gt;Miles Macdonell&lt;/td&gt;</v>
      </c>
      <c r="E4" t="str">
        <f>IF(Girls!$J5=0,"&lt;td&gt;NR&lt;/td&gt;","&lt;td&gt;"&amp;Girls!$J5&amp;"&lt;/td&gt;")</f>
        <v>&lt;td&gt;2&lt;/td&gt;</v>
      </c>
      <c r="F4" t="str">
        <f>IF(Girls!$J5=0,"&lt;td&gt;In&lt;/td&gt;",IF(Girls!$J5&gt;Girls!$K5,"&lt;td&gt;+"&amp;Girls!$J5-Girls!$K5&amp;"&lt;/td&gt;",IF(Girls!$J5=Girls!$K5,"&lt;td&gt;-&lt;/td&gt;","&lt;td&gt;"&amp;Girls!$J5-Girls!$K5&amp;"&lt;/td&gt;")))&amp;"&lt;/tr&gt;"</f>
        <v>&lt;td&gt;-2&lt;/td&gt;&lt;/tr&gt;</v>
      </c>
    </row>
    <row r="5" spans="1:6" x14ac:dyDescent="0.25">
      <c r="A5" t="str">
        <f>"&lt;tr&gt;&lt;td&gt;5&lt;/td&gt;&lt;td&gt;"&amp;Boys!$A6&amp;"&lt;/td&gt;"</f>
        <v>&lt;tr&gt;&lt;td&gt;5&lt;/td&gt;&lt;td&gt;John Taylor&lt;/td&gt;</v>
      </c>
      <c r="B5" t="str">
        <f>IF(Boys!$J6=0,"&lt;td&gt;NR&lt;/td&gt;","&lt;td&gt;"&amp;Boys!$J6&amp;"&lt;/td&gt;")</f>
        <v>&lt;td&gt;4&lt;/td&gt;</v>
      </c>
      <c r="C5" t="str">
        <f>IF(Boys!$J6=0,"&lt;td&gt;In&lt;/td&gt;",IF(Boys!$J6&gt;Boys!$K6,"&lt;td&gt;+"&amp;Boys!$J6-Boys!$K6&amp;"&lt;/td&gt;",IF(Boys!$J6=Boys!$K6,"&lt;td&gt;-&lt;/td&gt;","&lt;td&gt;"&amp;Boys!$J6-Boys!$K6&amp;"&lt;/td&gt;")))</f>
        <v>&lt;td&gt;-1&lt;/td&gt;</v>
      </c>
      <c r="D5" t="str">
        <f>"&lt;td&gt;5&lt;/td&gt;&lt;td&gt;"&amp;Girls!$A6&amp;"&lt;/td&gt;"</f>
        <v>&lt;td&gt;5&lt;/td&gt;&lt;td&gt;Westwood&lt;/td&gt;</v>
      </c>
      <c r="E5" t="str">
        <f>IF(Girls!$J6=0,"&lt;td&gt;NR&lt;/td&gt;","&lt;td&gt;"&amp;Girls!$J6&amp;"&lt;/td&gt;")</f>
        <v>&lt;td&gt;5&lt;/td&gt;</v>
      </c>
      <c r="F5" t="str">
        <f>IF(Girls!$J6=0,"&lt;td&gt;In&lt;/td&gt;",IF(Girls!$J6&gt;Girls!$K6,"&lt;td&gt;+"&amp;Girls!$J6-Girls!$K6&amp;"&lt;/td&gt;",IF(Girls!$J6=Girls!$K6,"&lt;td&gt;-&lt;/td&gt;","&lt;td&gt;"&amp;Girls!$J6-Girls!$K6&amp;"&lt;/td&gt;")))&amp;"&lt;/tr&gt;"</f>
        <v>&lt;td&gt;-&lt;/td&gt;&lt;/tr&gt;</v>
      </c>
    </row>
    <row r="6" spans="1:6" x14ac:dyDescent="0.25">
      <c r="A6" t="str">
        <f>"&lt;tr&gt;&lt;td&gt;6&lt;/td&gt;&lt;td&gt;"&amp;Boys!$A7&amp;"&lt;/td&gt;"</f>
        <v>&lt;tr&gt;&lt;td&gt;6&lt;/td&gt;&lt;td&gt;Kelvin&lt;/td&gt;</v>
      </c>
      <c r="B6" t="str">
        <f>IF(Boys!$J7=0,"&lt;td&gt;NR&lt;/td&gt;","&lt;td&gt;"&amp;Boys!$J7&amp;"&lt;/td&gt;")</f>
        <v>&lt;td&gt;6&lt;/td&gt;</v>
      </c>
      <c r="C6" t="str">
        <f>IF(Boys!$J7=0,"&lt;td&gt;In&lt;/td&gt;",IF(Boys!$J7&gt;Boys!$K7,"&lt;td&gt;+"&amp;Boys!$J7-Boys!$K7&amp;"&lt;/td&gt;",IF(Boys!$J7=Boys!$K7,"&lt;td&gt;-&lt;/td&gt;","&lt;td&gt;"&amp;Boys!$J7-Boys!$K7&amp;"&lt;/td&gt;")))</f>
        <v>&lt;td&gt;-&lt;/td&gt;</v>
      </c>
      <c r="D6" t="str">
        <f>"&lt;td&gt;6&lt;/td&gt;&lt;td&gt;"&amp;Girls!$A7&amp;"&lt;/td&gt;"</f>
        <v>&lt;td&gt;6&lt;/td&gt;&lt;td&gt;Garden City&lt;/td&gt;</v>
      </c>
      <c r="E6" t="str">
        <f>IF(Girls!$J7=0,"&lt;td&gt;NR&lt;/td&gt;","&lt;td&gt;"&amp;Girls!$J7&amp;"&lt;/td&gt;")</f>
        <v>&lt;td&gt;6&lt;/td&gt;</v>
      </c>
      <c r="F6" t="str">
        <f>IF(Girls!$J7=0,"&lt;td&gt;In&lt;/td&gt;",IF(Girls!$J7&gt;Girls!$K7,"&lt;td&gt;+"&amp;Girls!$J7-Girls!$K7&amp;"&lt;/td&gt;",IF(Girls!$J7=Girls!$K7,"&lt;td&gt;-&lt;/td&gt;","&lt;td&gt;"&amp;Girls!$J7-Girls!$K7&amp;"&lt;/td&gt;")))&amp;"&lt;/tr&gt;"</f>
        <v>&lt;td&gt;-&lt;/td&gt;&lt;/tr&gt;</v>
      </c>
    </row>
    <row r="7" spans="1:6" x14ac:dyDescent="0.25">
      <c r="A7" t="str">
        <f>"&lt;tr&gt;&lt;td&gt;7&lt;/td&gt;&lt;td&gt;"&amp;Boys!$A8&amp;"&lt;/td&gt;"</f>
        <v>&lt;tr&gt;&lt;td&gt;7&lt;/td&gt;&lt;td&gt;Glenlawn&lt;/td&gt;</v>
      </c>
      <c r="B7" t="str">
        <f>IF(Boys!$J8=0,"&lt;td&gt;NR&lt;/td&gt;","&lt;td&gt;"&amp;Boys!$J8&amp;"&lt;/td&gt;")</f>
        <v>&lt;td&gt;7&lt;/td&gt;</v>
      </c>
      <c r="C7" t="str">
        <f>IF(Boys!$J8=0,"&lt;td&gt;In&lt;/td&gt;",IF(Boys!$J8&gt;Boys!$K8,"&lt;td&gt;+"&amp;Boys!$J8-Boys!$K8&amp;"&lt;/td&gt;",IF(Boys!$J8=Boys!$K8,"&lt;td&gt;-&lt;/td&gt;","&lt;td&gt;"&amp;Boys!$J8-Boys!$K8&amp;"&lt;/td&gt;")))</f>
        <v>&lt;td&gt;-&lt;/td&gt;</v>
      </c>
      <c r="D7" t="str">
        <f>"&lt;td&gt;7&lt;/td&gt;&lt;td&gt;"&amp;Girls!$A8&amp;"&lt;/td&gt;"</f>
        <v>&lt;td&gt;7&lt;/td&gt;&lt;td&gt;Glenlawn&lt;/td&gt;</v>
      </c>
      <c r="E7" t="str">
        <f>IF(Girls!$J8=0,"&lt;td&gt;NR&lt;/td&gt;","&lt;td&gt;"&amp;Girls!$J8&amp;"&lt;/td&gt;")</f>
        <v>&lt;td&gt;7&lt;/td&gt;</v>
      </c>
      <c r="F7" t="str">
        <f>IF(Girls!$J8=0,"&lt;td&gt;In&lt;/td&gt;",IF(Girls!$J8&gt;Girls!$K8,"&lt;td&gt;+"&amp;Girls!$J8-Girls!$K8&amp;"&lt;/td&gt;",IF(Girls!$J8=Girls!$K8,"&lt;td&gt;-&lt;/td&gt;","&lt;td&gt;"&amp;Girls!$J8-Girls!$K8&amp;"&lt;/td&gt;")))&amp;"&lt;/tr&gt;"</f>
        <v>&lt;td&gt;-&lt;/td&gt;&lt;/tr&gt;</v>
      </c>
    </row>
    <row r="8" spans="1:6" x14ac:dyDescent="0.25">
      <c r="A8" t="str">
        <f>"&lt;tr&gt;&lt;td&gt;8&lt;/td&gt;&lt;td&gt;"&amp;Boys!$A9&amp;"&lt;/td&gt;"</f>
        <v>&lt;tr&gt;&lt;td&gt;8&lt;/td&gt;&lt;td&gt;MBCI&lt;/td&gt;</v>
      </c>
      <c r="B8" t="str">
        <f>IF(Boys!$J9=0,"&lt;td&gt;NR&lt;/td&gt;","&lt;td&gt;"&amp;Boys!$J9&amp;"&lt;/td&gt;")</f>
        <v>&lt;td&gt;8&lt;/td&gt;</v>
      </c>
      <c r="C8" t="str">
        <f>IF(Boys!$J9=0,"&lt;td&gt;In&lt;/td&gt;",IF(Boys!$J9&gt;Boys!$K9,"&lt;td&gt;+"&amp;Boys!$J9-Boys!$K9&amp;"&lt;/td&gt;",IF(Boys!$J9=Boys!$K9,"&lt;td&gt;-&lt;/td&gt;","&lt;td&gt;"&amp;Boys!$J9-Boys!$K9&amp;"&lt;/td&gt;")))</f>
        <v>&lt;td&gt;-&lt;/td&gt;</v>
      </c>
      <c r="D8" t="str">
        <f>"&lt;td&gt;8&lt;/td&gt;&lt;td&gt;"&amp;Girls!$A9&amp;"&lt;/td&gt;"</f>
        <v>&lt;td&gt;8&lt;/td&gt;&lt;td&gt;Selkirk&lt;/td&gt;</v>
      </c>
      <c r="E8" t="str">
        <f>IF(Girls!$J9=0,"&lt;td&gt;NR&lt;/td&gt;","&lt;td&gt;"&amp;Girls!$J9&amp;"&lt;/td&gt;")</f>
        <v>&lt;td&gt;8&lt;/td&gt;</v>
      </c>
      <c r="F8" t="str">
        <f>IF(Girls!$J9=0,"&lt;td&gt;In&lt;/td&gt;",IF(Girls!$J9&gt;Girls!$K9,"&lt;td&gt;+"&amp;Girls!$J9-Girls!$K9&amp;"&lt;/td&gt;",IF(Girls!$J9=Girls!$K9,"&lt;td&gt;-&lt;/td&gt;","&lt;td&gt;"&amp;Girls!$J9-Girls!$K9&amp;"&lt;/td&gt;")))&amp;"&lt;/tr&gt;"</f>
        <v>&lt;td&gt;-&lt;/td&gt;&lt;/tr&gt;</v>
      </c>
    </row>
    <row r="9" spans="1:6" x14ac:dyDescent="0.25">
      <c r="A9" t="str">
        <f>"&lt;tr&gt;&lt;td&gt;9&lt;/td&gt;&lt;td&gt;"&amp;Boys!$A10&amp;"&lt;/td&gt;"</f>
        <v>&lt;tr&gt;&lt;td&gt;9&lt;/td&gt;&lt;td&gt;Sisler&lt;/td&gt;</v>
      </c>
      <c r="B9" t="str">
        <f>IF(Boys!$J10=0,"&lt;td&gt;NR&lt;/td&gt;","&lt;td&gt;"&amp;Boys!$J10&amp;"&lt;/td&gt;")</f>
        <v>&lt;td&gt;9&lt;/td&gt;</v>
      </c>
      <c r="C9" t="str">
        <f>IF(Boys!$J10=0,"&lt;td&gt;In&lt;/td&gt;",IF(Boys!$J10&gt;Boys!$K10,"&lt;td&gt;+"&amp;Boys!$J10-Boys!$K10&amp;"&lt;/td&gt;",IF(Boys!$J10=Boys!$K10,"&lt;td&gt;-&lt;/td&gt;","&lt;td&gt;"&amp;Boys!$J10-Boys!$K10&amp;"&lt;/td&gt;")))</f>
        <v>&lt;td&gt;-&lt;/td&gt;</v>
      </c>
      <c r="D9" t="str">
        <f>"&lt;td&gt;9&lt;/td&gt;&lt;td&gt;"&amp;Girls!$A10&amp;"&lt;/td&gt;"</f>
        <v>&lt;td&gt;9&lt;/td&gt;&lt;td&gt;Fort Richmond&lt;/td&gt;</v>
      </c>
      <c r="E9" t="str">
        <f>IF(Girls!$J10=0,"&lt;td&gt;NR&lt;/td&gt;","&lt;td&gt;"&amp;Girls!$J10&amp;"&lt;/td&gt;")</f>
        <v>&lt;td&gt;9&lt;/td&gt;</v>
      </c>
      <c r="F9" t="str">
        <f>IF(Girls!$J10=0,"&lt;td&gt;In&lt;/td&gt;",IF(Girls!$J10&gt;Girls!$K10,"&lt;td&gt;+"&amp;Girls!$J10-Girls!$K10&amp;"&lt;/td&gt;",IF(Girls!$J10=Girls!$K10,"&lt;td&gt;-&lt;/td&gt;","&lt;td&gt;"&amp;Girls!$J10-Girls!$K10&amp;"&lt;/td&gt;")))&amp;"&lt;/tr&gt;"</f>
        <v>&lt;td&gt;-&lt;/td&gt;&lt;/tr&gt;</v>
      </c>
    </row>
    <row r="10" spans="1:6" x14ac:dyDescent="0.25">
      <c r="A10" t="str">
        <f>"&lt;tr&gt;&lt;td&gt;10&lt;/td&gt;&lt;td&gt;"&amp;Boys!$A11&amp;"&lt;/td&gt;"</f>
        <v>&lt;tr&gt;&lt;td&gt;10&lt;/td&gt;&lt;td&gt;Dakota&lt;/td&gt;</v>
      </c>
      <c r="B10" t="str">
        <f>IF(Boys!$J11=0,"&lt;td&gt;NR&lt;/td&gt;","&lt;td&gt;"&amp;Boys!$J11&amp;"&lt;/td&gt;")</f>
        <v>&lt;td&gt;10&lt;/td&gt;</v>
      </c>
      <c r="C10" t="str">
        <f>IF(Boys!$J11=0,"&lt;td&gt;In&lt;/td&gt;",IF(Boys!$J11&gt;Boys!$K11,"&lt;td&gt;+"&amp;Boys!$J11-Boys!$K11&amp;"&lt;/td&gt;",IF(Boys!$J11=Boys!$K11,"&lt;td&gt;-&lt;/td&gt;","&lt;td&gt;"&amp;Boys!$J11-Boys!$K11&amp;"&lt;/td&gt;")))</f>
        <v>&lt;td&gt;-&lt;/td&gt;</v>
      </c>
      <c r="D10" t="str">
        <f>"&lt;td&gt;10&lt;/td&gt;&lt;td&gt;"&amp;Girls!$A11&amp;"&lt;/td&gt;"</f>
        <v>&lt;td&gt;10&lt;/td&gt;&lt;td&gt;Kildonan-East&lt;/td&gt;</v>
      </c>
      <c r="E10" t="str">
        <f>IF(Girls!$J11=0,"&lt;td&gt;NR&lt;/td&gt;","&lt;td&gt;"&amp;Girls!$J11&amp;"&lt;/td&gt;")</f>
        <v>&lt;td&gt;NR&lt;/td&gt;</v>
      </c>
      <c r="F10" t="str">
        <f>IF(Girls!$J11=0,"&lt;td&gt;In&lt;/td&gt;",IF(Girls!$J11&gt;Girls!$K11,"&lt;td&gt;+"&amp;Girls!$J11-Girls!$K11&amp;"&lt;/td&gt;",IF(Girls!$J11=Girls!$K11,"&lt;td&gt;-&lt;/td&gt;","&lt;td&gt;"&amp;Girls!$J11-Girls!$K11&amp;"&lt;/td&gt;")))&amp;"&lt;/tr&gt;"</f>
        <v>&lt;td&gt;In&lt;/td&gt;&lt;/tr&gt;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zoomScale="70" zoomScaleNormal="70" workbookViewId="0"/>
  </sheetViews>
  <sheetFormatPr defaultRowHeight="15" x14ac:dyDescent="0.25"/>
  <cols>
    <col min="4" max="4" width="9.140625" style="1"/>
    <col min="13" max="13" width="9.140625" style="2"/>
  </cols>
  <sheetData>
    <row r="1" spans="1:18" x14ac:dyDescent="0.25">
      <c r="A1" t="s">
        <v>0</v>
      </c>
      <c r="B1" t="s">
        <v>36</v>
      </c>
      <c r="C1" t="s">
        <v>37</v>
      </c>
      <c r="D1" s="1" t="s">
        <v>38</v>
      </c>
      <c r="E1" t="s">
        <v>39</v>
      </c>
      <c r="F1" t="s">
        <v>36</v>
      </c>
      <c r="G1" t="s">
        <v>37</v>
      </c>
      <c r="H1" t="s">
        <v>36</v>
      </c>
      <c r="I1" t="s">
        <v>37</v>
      </c>
      <c r="J1" t="s">
        <v>120</v>
      </c>
      <c r="M1"/>
      <c r="O1" s="2"/>
    </row>
    <row r="2" spans="1:18" x14ac:dyDescent="0.25">
      <c r="A2" t="s">
        <v>5</v>
      </c>
      <c r="B2">
        <f>F2+H2</f>
        <v>21</v>
      </c>
      <c r="C2">
        <f>G2+I2</f>
        <v>6</v>
      </c>
      <c r="D2" s="1">
        <f>$B2/($B2+$C2)</f>
        <v>0.77777777777777779</v>
      </c>
      <c r="E2" t="s">
        <v>40</v>
      </c>
      <c r="F2">
        <v>9</v>
      </c>
      <c r="G2">
        <v>1</v>
      </c>
      <c r="H2">
        <v>12</v>
      </c>
      <c r="I2">
        <v>5</v>
      </c>
      <c r="J2" t="s">
        <v>45</v>
      </c>
      <c r="K2" t="s">
        <v>46</v>
      </c>
      <c r="L2" t="str">
        <f t="shared" ref="L2:L36" si="0">"&lt;tr&gt;&lt;td class="""&amp;J2&amp;"""&gt;"&amp;A2&amp;"&lt;br /&gt;"&amp;K2&amp;"&lt;/td&gt;"</f>
        <v>&lt;tr&gt;&lt;td class="GCC"&gt;Garden City&lt;br /&gt;Fighting Gophers&lt;/td&gt;</v>
      </c>
      <c r="M2" t="str">
        <f>"&lt;td&gt;"&amp;B2&amp;"&lt;/td&gt;"</f>
        <v>&lt;td&gt;21&lt;/td&gt;</v>
      </c>
      <c r="N2" t="str">
        <f>"&lt;td&gt;"&amp;C2&amp;"&lt;/td&gt;"</f>
        <v>&lt;td&gt;6&lt;/td&gt;</v>
      </c>
      <c r="O2" s="2" t="str">
        <f>"&lt;td&gt;"&amp;TEXT(D2,"0.000")&amp;"&lt;/td&gt;"</f>
        <v>&lt;td&gt;0.778&lt;/td&gt;</v>
      </c>
      <c r="P2" t="str">
        <f>"&lt;td&gt;"&amp;E2&amp;"&lt;/td&gt;"</f>
        <v>&lt;td&gt;KPAC&lt;/td&gt;</v>
      </c>
      <c r="Q2" t="str">
        <f>"&lt;td&gt;"&amp;F2&amp;"&lt;/td&gt;"</f>
        <v>&lt;td&gt;9&lt;/td&gt;</v>
      </c>
      <c r="R2" t="str">
        <f>"&lt;td&gt;"&amp;G2&amp;"&lt;/td&gt;&lt;/tr&gt;"</f>
        <v>&lt;td&gt;1&lt;/td&gt;&lt;/tr&gt;</v>
      </c>
    </row>
    <row r="3" spans="1:18" x14ac:dyDescent="0.25">
      <c r="A3" t="s">
        <v>3</v>
      </c>
      <c r="B3">
        <f t="shared" ref="B3:B36" si="1">F3+H3</f>
        <v>32</v>
      </c>
      <c r="C3">
        <f t="shared" ref="C3:C36" si="2">G3+I3</f>
        <v>1</v>
      </c>
      <c r="D3" s="1">
        <f t="shared" ref="D3:D36" si="3">$B3/($B3+$C3)</f>
        <v>0.96969696969696972</v>
      </c>
      <c r="E3" t="s">
        <v>40</v>
      </c>
      <c r="F3">
        <v>10</v>
      </c>
      <c r="G3">
        <v>0</v>
      </c>
      <c r="H3">
        <v>22</v>
      </c>
      <c r="I3">
        <v>1</v>
      </c>
      <c r="J3" t="s">
        <v>47</v>
      </c>
      <c r="K3" t="s">
        <v>48</v>
      </c>
      <c r="L3" t="str">
        <f t="shared" si="0"/>
        <v>&lt;tr&gt;&lt;td class="KEC"&gt;Kildonan-East&lt;br /&gt;Reivers&lt;/td&gt;</v>
      </c>
      <c r="M3" t="str">
        <f t="shared" ref="M3:M36" si="4">"&lt;td&gt;"&amp;B3&amp;"&lt;/td&gt;"</f>
        <v>&lt;td&gt;32&lt;/td&gt;</v>
      </c>
      <c r="N3" t="str">
        <f t="shared" ref="N3:N36" si="5">"&lt;td&gt;"&amp;C3&amp;"&lt;/td&gt;"</f>
        <v>&lt;td&gt;1&lt;/td&gt;</v>
      </c>
      <c r="O3" s="2" t="str">
        <f t="shared" ref="O3:O36" si="6">"&lt;td&gt;"&amp;TEXT(D3,"0.000")&amp;"&lt;/td&gt;"</f>
        <v>&lt;td&gt;0.970&lt;/td&gt;</v>
      </c>
      <c r="P3" t="str">
        <f t="shared" ref="P3:P36" si="7">"&lt;td&gt;"&amp;E3&amp;"&lt;/td&gt;"</f>
        <v>&lt;td&gt;KPAC&lt;/td&gt;</v>
      </c>
      <c r="Q3" t="str">
        <f t="shared" ref="Q3:Q36" si="8">"&lt;td&gt;"&amp;F3&amp;"&lt;/td&gt;"</f>
        <v>&lt;td&gt;10&lt;/td&gt;</v>
      </c>
      <c r="R3" t="str">
        <f t="shared" ref="R3:R36" si="9">"&lt;td&gt;"&amp;G3&amp;"&lt;/td&gt;&lt;/tr&gt;"</f>
        <v>&lt;td&gt;0&lt;/td&gt;&lt;/tr&gt;</v>
      </c>
    </row>
    <row r="4" spans="1:18" x14ac:dyDescent="0.25">
      <c r="A4" t="s">
        <v>19</v>
      </c>
      <c r="B4">
        <f t="shared" si="1"/>
        <v>13</v>
      </c>
      <c r="C4">
        <f t="shared" si="2"/>
        <v>9</v>
      </c>
      <c r="D4" s="1">
        <f t="shared" si="3"/>
        <v>0.59090909090909094</v>
      </c>
      <c r="E4" t="s">
        <v>40</v>
      </c>
      <c r="F4">
        <v>7</v>
      </c>
      <c r="G4">
        <v>3</v>
      </c>
      <c r="H4">
        <v>6</v>
      </c>
      <c r="I4">
        <v>6</v>
      </c>
      <c r="J4" t="s">
        <v>49</v>
      </c>
      <c r="K4" t="s">
        <v>50</v>
      </c>
      <c r="L4" t="str">
        <f t="shared" si="0"/>
        <v>&lt;tr&gt;&lt;td class="MC"&gt;Maples&lt;br /&gt;Marauders&lt;/td&gt;</v>
      </c>
      <c r="M4" t="str">
        <f t="shared" si="4"/>
        <v>&lt;td&gt;13&lt;/td&gt;</v>
      </c>
      <c r="N4" t="str">
        <f t="shared" si="5"/>
        <v>&lt;td&gt;9&lt;/td&gt;</v>
      </c>
      <c r="O4" s="2" t="str">
        <f t="shared" si="6"/>
        <v>&lt;td&gt;0.591&lt;/td&gt;</v>
      </c>
      <c r="P4" t="str">
        <f t="shared" si="7"/>
        <v>&lt;td&gt;KPAC&lt;/td&gt;</v>
      </c>
      <c r="Q4" t="str">
        <f t="shared" si="8"/>
        <v>&lt;td&gt;7&lt;/td&gt;</v>
      </c>
      <c r="R4" t="str">
        <f t="shared" si="9"/>
        <v>&lt;td&gt;3&lt;/td&gt;&lt;/tr&gt;</v>
      </c>
    </row>
    <row r="5" spans="1:18" x14ac:dyDescent="0.25">
      <c r="A5" t="s">
        <v>8</v>
      </c>
      <c r="B5">
        <f t="shared" si="1"/>
        <v>19</v>
      </c>
      <c r="C5">
        <f t="shared" si="2"/>
        <v>9</v>
      </c>
      <c r="D5" s="1">
        <f t="shared" si="3"/>
        <v>0.6785714285714286</v>
      </c>
      <c r="E5" t="s">
        <v>40</v>
      </c>
      <c r="F5">
        <v>8</v>
      </c>
      <c r="G5">
        <v>2</v>
      </c>
      <c r="H5">
        <v>11</v>
      </c>
      <c r="I5">
        <v>7</v>
      </c>
      <c r="J5" t="s">
        <v>8</v>
      </c>
      <c r="K5" t="s">
        <v>51</v>
      </c>
      <c r="L5" t="str">
        <f t="shared" si="0"/>
        <v>&lt;tr&gt;&lt;td class="MBCI"&gt;MBCI&lt;br /&gt;Hawks&lt;/td&gt;</v>
      </c>
      <c r="M5" t="str">
        <f t="shared" si="4"/>
        <v>&lt;td&gt;19&lt;/td&gt;</v>
      </c>
      <c r="N5" t="str">
        <f t="shared" si="5"/>
        <v>&lt;td&gt;9&lt;/td&gt;</v>
      </c>
      <c r="O5" s="2" t="str">
        <f t="shared" si="6"/>
        <v>&lt;td&gt;0.679&lt;/td&gt;</v>
      </c>
      <c r="P5" t="str">
        <f t="shared" si="7"/>
        <v>&lt;td&gt;KPAC&lt;/td&gt;</v>
      </c>
      <c r="Q5" t="str">
        <f t="shared" si="8"/>
        <v>&lt;td&gt;8&lt;/td&gt;</v>
      </c>
      <c r="R5" t="str">
        <f t="shared" si="9"/>
        <v>&lt;td&gt;2&lt;/td&gt;&lt;/tr&gt;</v>
      </c>
    </row>
    <row r="6" spans="1:18" x14ac:dyDescent="0.25">
      <c r="A6" t="s">
        <v>13</v>
      </c>
      <c r="B6">
        <f t="shared" si="1"/>
        <v>5</v>
      </c>
      <c r="C6">
        <f t="shared" si="2"/>
        <v>19</v>
      </c>
      <c r="D6" s="1">
        <f t="shared" si="3"/>
        <v>0.20833333333333334</v>
      </c>
      <c r="E6" t="s">
        <v>40</v>
      </c>
      <c r="F6">
        <v>3</v>
      </c>
      <c r="G6">
        <v>7</v>
      </c>
      <c r="H6">
        <v>2</v>
      </c>
      <c r="I6">
        <v>12</v>
      </c>
      <c r="J6" t="s">
        <v>52</v>
      </c>
      <c r="K6" t="s">
        <v>53</v>
      </c>
      <c r="L6" t="str">
        <f t="shared" si="0"/>
        <v>&lt;tr&gt;&lt;td class="MMC"&gt;Miles Macdonell&lt;br /&gt;Buckeyes&lt;/td&gt;</v>
      </c>
      <c r="M6" t="str">
        <f t="shared" si="4"/>
        <v>&lt;td&gt;5&lt;/td&gt;</v>
      </c>
      <c r="N6" t="str">
        <f t="shared" si="5"/>
        <v>&lt;td&gt;19&lt;/td&gt;</v>
      </c>
      <c r="O6" s="2" t="str">
        <f t="shared" si="6"/>
        <v>&lt;td&gt;0.208&lt;/td&gt;</v>
      </c>
      <c r="P6" t="str">
        <f t="shared" si="7"/>
        <v>&lt;td&gt;KPAC&lt;/td&gt;</v>
      </c>
      <c r="Q6" t="str">
        <f t="shared" si="8"/>
        <v>&lt;td&gt;3&lt;/td&gt;</v>
      </c>
      <c r="R6" t="str">
        <f t="shared" si="9"/>
        <v>&lt;td&gt;7&lt;/td&gt;&lt;/tr&gt;</v>
      </c>
    </row>
    <row r="7" spans="1:18" x14ac:dyDescent="0.25">
      <c r="A7" t="s">
        <v>20</v>
      </c>
      <c r="B7">
        <f t="shared" si="1"/>
        <v>7</v>
      </c>
      <c r="C7">
        <f t="shared" si="2"/>
        <v>12</v>
      </c>
      <c r="D7" s="1">
        <f t="shared" si="3"/>
        <v>0.36842105263157893</v>
      </c>
      <c r="E7" t="s">
        <v>40</v>
      </c>
      <c r="F7">
        <v>3</v>
      </c>
      <c r="G7">
        <v>7</v>
      </c>
      <c r="H7">
        <v>4</v>
      </c>
      <c r="I7">
        <v>5</v>
      </c>
      <c r="J7" t="s">
        <v>54</v>
      </c>
      <c r="K7" t="s">
        <v>55</v>
      </c>
      <c r="L7" t="str">
        <f t="shared" si="0"/>
        <v>&lt;tr&gt;&lt;td class="MMCI"&gt;Murdoch MacKay&lt;br /&gt;Clansmen&lt;/td&gt;</v>
      </c>
      <c r="M7" t="str">
        <f t="shared" si="4"/>
        <v>&lt;td&gt;7&lt;/td&gt;</v>
      </c>
      <c r="N7" t="str">
        <f t="shared" si="5"/>
        <v>&lt;td&gt;12&lt;/td&gt;</v>
      </c>
      <c r="O7" s="2" t="str">
        <f t="shared" si="6"/>
        <v>&lt;td&gt;0.368&lt;/td&gt;</v>
      </c>
      <c r="P7" t="str">
        <f t="shared" si="7"/>
        <v>&lt;td&gt;KPAC&lt;/td&gt;</v>
      </c>
      <c r="Q7" t="str">
        <f t="shared" si="8"/>
        <v>&lt;td&gt;3&lt;/td&gt;</v>
      </c>
      <c r="R7" t="str">
        <f t="shared" si="9"/>
        <v>&lt;td&gt;7&lt;/td&gt;&lt;/tr&gt;</v>
      </c>
    </row>
    <row r="8" spans="1:18" x14ac:dyDescent="0.25">
      <c r="A8" t="s">
        <v>21</v>
      </c>
      <c r="B8">
        <f t="shared" si="1"/>
        <v>9</v>
      </c>
      <c r="C8">
        <f t="shared" si="2"/>
        <v>12</v>
      </c>
      <c r="D8" s="1">
        <f t="shared" si="3"/>
        <v>0.42857142857142855</v>
      </c>
      <c r="E8" t="s">
        <v>40</v>
      </c>
      <c r="F8">
        <v>5</v>
      </c>
      <c r="G8">
        <v>5</v>
      </c>
      <c r="H8">
        <v>4</v>
      </c>
      <c r="I8">
        <v>7</v>
      </c>
      <c r="J8" t="s">
        <v>56</v>
      </c>
      <c r="K8" t="s">
        <v>57</v>
      </c>
      <c r="L8" t="str">
        <f t="shared" si="0"/>
        <v>&lt;tr&gt;&lt;td class="REC"&gt;River East&lt;br /&gt;Kodiaks&lt;/td&gt;</v>
      </c>
      <c r="M8" t="str">
        <f t="shared" si="4"/>
        <v>&lt;td&gt;9&lt;/td&gt;</v>
      </c>
      <c r="N8" t="str">
        <f t="shared" si="5"/>
        <v>&lt;td&gt;12&lt;/td&gt;</v>
      </c>
      <c r="O8" s="2" t="str">
        <f t="shared" si="6"/>
        <v>&lt;td&gt;0.429&lt;/td&gt;</v>
      </c>
      <c r="P8" t="str">
        <f t="shared" si="7"/>
        <v>&lt;td&gt;KPAC&lt;/td&gt;</v>
      </c>
      <c r="Q8" t="str">
        <f t="shared" si="8"/>
        <v>&lt;td&gt;5&lt;/td&gt;</v>
      </c>
      <c r="R8" t="str">
        <f t="shared" si="9"/>
        <v>&lt;td&gt;5&lt;/td&gt;&lt;/tr&gt;</v>
      </c>
    </row>
    <row r="9" spans="1:18" x14ac:dyDescent="0.25">
      <c r="A9" t="s">
        <v>14</v>
      </c>
      <c r="B9">
        <f t="shared" si="1"/>
        <v>15</v>
      </c>
      <c r="C9">
        <f t="shared" si="2"/>
        <v>13</v>
      </c>
      <c r="D9" s="1">
        <f t="shared" si="3"/>
        <v>0.5357142857142857</v>
      </c>
      <c r="E9" t="s">
        <v>40</v>
      </c>
      <c r="F9">
        <v>6</v>
      </c>
      <c r="G9">
        <v>4</v>
      </c>
      <c r="H9">
        <v>9</v>
      </c>
      <c r="I9">
        <v>9</v>
      </c>
      <c r="J9" t="s">
        <v>58</v>
      </c>
      <c r="K9" t="s">
        <v>59</v>
      </c>
      <c r="L9" t="str">
        <f t="shared" si="0"/>
        <v>&lt;tr&gt;&lt;td class="LS"&gt;Selkirk&lt;br /&gt;Royals&lt;/td&gt;</v>
      </c>
      <c r="M9" t="str">
        <f t="shared" si="4"/>
        <v>&lt;td&gt;15&lt;/td&gt;</v>
      </c>
      <c r="N9" t="str">
        <f t="shared" si="5"/>
        <v>&lt;td&gt;13&lt;/td&gt;</v>
      </c>
      <c r="O9" s="2" t="str">
        <f t="shared" si="6"/>
        <v>&lt;td&gt;0.536&lt;/td&gt;</v>
      </c>
      <c r="P9" t="str">
        <f t="shared" si="7"/>
        <v>&lt;td&gt;KPAC&lt;/td&gt;</v>
      </c>
      <c r="Q9" t="str">
        <f t="shared" si="8"/>
        <v>&lt;td&gt;6&lt;/td&gt;</v>
      </c>
      <c r="R9" t="str">
        <f t="shared" si="9"/>
        <v>&lt;td&gt;4&lt;/td&gt;&lt;/tr&gt;</v>
      </c>
    </row>
    <row r="10" spans="1:18" x14ac:dyDescent="0.25">
      <c r="A10" t="s">
        <v>109</v>
      </c>
      <c r="B10">
        <f t="shared" si="1"/>
        <v>2</v>
      </c>
      <c r="C10">
        <f t="shared" si="2"/>
        <v>20</v>
      </c>
      <c r="D10" s="1">
        <f t="shared" si="3"/>
        <v>9.0909090909090912E-2</v>
      </c>
      <c r="E10" t="s">
        <v>40</v>
      </c>
      <c r="F10">
        <v>0</v>
      </c>
      <c r="G10">
        <v>10</v>
      </c>
      <c r="H10">
        <v>2</v>
      </c>
      <c r="I10">
        <v>10</v>
      </c>
      <c r="J10" t="s">
        <v>110</v>
      </c>
      <c r="K10" t="s">
        <v>72</v>
      </c>
      <c r="L10" t="str">
        <f t="shared" si="0"/>
        <v>&lt;tr&gt;&lt;td class="SCI"&gt;Springfield&lt;br /&gt;Sabres&lt;/td&gt;</v>
      </c>
      <c r="M10" t="str">
        <f t="shared" si="4"/>
        <v>&lt;td&gt;2&lt;/td&gt;</v>
      </c>
      <c r="N10" t="str">
        <f t="shared" si="5"/>
        <v>&lt;td&gt;20&lt;/td&gt;</v>
      </c>
      <c r="O10" s="2" t="str">
        <f t="shared" si="6"/>
        <v>&lt;td&gt;0.091&lt;/td&gt;</v>
      </c>
      <c r="P10" t="str">
        <f t="shared" si="7"/>
        <v>&lt;td&gt;KPAC&lt;/td&gt;</v>
      </c>
      <c r="Q10" t="str">
        <f t="shared" si="8"/>
        <v>&lt;td&gt;0&lt;/td&gt;</v>
      </c>
      <c r="R10" t="str">
        <f t="shared" si="9"/>
        <v>&lt;td&gt;10&lt;/td&gt;&lt;/tr&gt;</v>
      </c>
    </row>
    <row r="11" spans="1:18" x14ac:dyDescent="0.25">
      <c r="A11" t="s">
        <v>22</v>
      </c>
      <c r="B11">
        <f t="shared" si="1"/>
        <v>3</v>
      </c>
      <c r="C11">
        <f t="shared" si="2"/>
        <v>17</v>
      </c>
      <c r="D11" s="1">
        <f t="shared" si="3"/>
        <v>0.15</v>
      </c>
      <c r="E11" t="s">
        <v>40</v>
      </c>
      <c r="F11">
        <v>1</v>
      </c>
      <c r="G11">
        <v>9</v>
      </c>
      <c r="H11">
        <v>2</v>
      </c>
      <c r="I11">
        <v>8</v>
      </c>
      <c r="J11" t="s">
        <v>60</v>
      </c>
      <c r="K11" t="s">
        <v>61</v>
      </c>
      <c r="L11" t="str">
        <f t="shared" si="0"/>
        <v>&lt;tr&gt;&lt;td class="TCI"&gt;Transcona&lt;br /&gt;Titans&lt;/td&gt;</v>
      </c>
      <c r="M11" t="str">
        <f t="shared" si="4"/>
        <v>&lt;td&gt;3&lt;/td&gt;</v>
      </c>
      <c r="N11" t="str">
        <f t="shared" si="5"/>
        <v>&lt;td&gt;17&lt;/td&gt;</v>
      </c>
      <c r="O11" s="2" t="str">
        <f t="shared" si="6"/>
        <v>&lt;td&gt;0.150&lt;/td&gt;</v>
      </c>
      <c r="P11" t="str">
        <f t="shared" si="7"/>
        <v>&lt;td&gt;KPAC&lt;/td&gt;</v>
      </c>
      <c r="Q11" t="str">
        <f t="shared" si="8"/>
        <v>&lt;td&gt;1&lt;/td&gt;</v>
      </c>
      <c r="R11" t="str">
        <f t="shared" si="9"/>
        <v>&lt;td&gt;9&lt;/td&gt;&lt;/tr&gt;</v>
      </c>
    </row>
    <row r="12" spans="1:18" x14ac:dyDescent="0.25">
      <c r="A12" t="s">
        <v>23</v>
      </c>
      <c r="B12">
        <f t="shared" si="1"/>
        <v>5</v>
      </c>
      <c r="C12">
        <f t="shared" si="2"/>
        <v>11</v>
      </c>
      <c r="D12" s="1">
        <f t="shared" si="3"/>
        <v>0.3125</v>
      </c>
      <c r="E12" t="s">
        <v>40</v>
      </c>
      <c r="F12">
        <v>3</v>
      </c>
      <c r="G12">
        <v>7</v>
      </c>
      <c r="H12">
        <v>2</v>
      </c>
      <c r="I12">
        <v>4</v>
      </c>
      <c r="J12" t="s">
        <v>62</v>
      </c>
      <c r="K12" t="s">
        <v>63</v>
      </c>
      <c r="L12" t="str">
        <f t="shared" si="0"/>
        <v>&lt;tr&gt;&lt;td class="WKC"&gt;West Kildonan&lt;br /&gt;Wolverines&lt;/td&gt;</v>
      </c>
      <c r="M12" t="str">
        <f t="shared" si="4"/>
        <v>&lt;td&gt;5&lt;/td&gt;</v>
      </c>
      <c r="N12" t="str">
        <f t="shared" si="5"/>
        <v>&lt;td&gt;11&lt;/td&gt;</v>
      </c>
      <c r="O12" s="2" t="str">
        <f t="shared" si="6"/>
        <v>&lt;td&gt;0.313&lt;/td&gt;</v>
      </c>
      <c r="P12" t="str">
        <f t="shared" si="7"/>
        <v>&lt;td&gt;KPAC&lt;/td&gt;</v>
      </c>
      <c r="Q12" t="str">
        <f t="shared" si="8"/>
        <v>&lt;td&gt;3&lt;/td&gt;</v>
      </c>
      <c r="R12" t="str">
        <f t="shared" si="9"/>
        <v>&lt;td&gt;7&lt;/td&gt;&lt;/tr&gt;</v>
      </c>
    </row>
    <row r="13" spans="1:18" x14ac:dyDescent="0.25">
      <c r="A13" t="s">
        <v>9</v>
      </c>
      <c r="B13">
        <f t="shared" si="1"/>
        <v>20</v>
      </c>
      <c r="C13">
        <f t="shared" si="2"/>
        <v>8</v>
      </c>
      <c r="D13" s="1">
        <f t="shared" si="3"/>
        <v>0.7142857142857143</v>
      </c>
      <c r="E13" t="s">
        <v>41</v>
      </c>
      <c r="F13">
        <v>8</v>
      </c>
      <c r="G13">
        <v>2</v>
      </c>
      <c r="H13">
        <v>12</v>
      </c>
      <c r="I13">
        <v>6</v>
      </c>
      <c r="J13" t="s">
        <v>64</v>
      </c>
      <c r="K13" t="s">
        <v>65</v>
      </c>
      <c r="L13" t="str">
        <f t="shared" si="0"/>
        <v>&lt;tr&gt;&lt;td class="DCI"&gt;Dakota&lt;br /&gt;Lancers&lt;/td&gt;</v>
      </c>
      <c r="M13" t="str">
        <f t="shared" si="4"/>
        <v>&lt;td&gt;20&lt;/td&gt;</v>
      </c>
      <c r="N13" t="str">
        <f t="shared" si="5"/>
        <v>&lt;td&gt;8&lt;/td&gt;</v>
      </c>
      <c r="O13" s="2" t="str">
        <f t="shared" si="6"/>
        <v>&lt;td&gt;0.714&lt;/td&gt;</v>
      </c>
      <c r="P13" t="str">
        <f t="shared" si="7"/>
        <v>&lt;td&gt;SCAC&lt;/td&gt;</v>
      </c>
      <c r="Q13" t="str">
        <f t="shared" si="8"/>
        <v>&lt;td&gt;8&lt;/td&gt;</v>
      </c>
      <c r="R13" t="str">
        <f t="shared" si="9"/>
        <v>&lt;td&gt;2&lt;/td&gt;&lt;/tr&gt;</v>
      </c>
    </row>
    <row r="14" spans="1:18" x14ac:dyDescent="0.25">
      <c r="A14" t="s">
        <v>6</v>
      </c>
      <c r="B14">
        <f t="shared" si="1"/>
        <v>19</v>
      </c>
      <c r="C14">
        <f t="shared" si="2"/>
        <v>8</v>
      </c>
      <c r="D14" s="1">
        <f t="shared" si="3"/>
        <v>0.70370370370370372</v>
      </c>
      <c r="E14" t="s">
        <v>41</v>
      </c>
      <c r="F14">
        <v>10</v>
      </c>
      <c r="G14">
        <v>0</v>
      </c>
      <c r="H14">
        <v>9</v>
      </c>
      <c r="I14">
        <v>8</v>
      </c>
      <c r="J14" t="s">
        <v>66</v>
      </c>
      <c r="K14" t="s">
        <v>67</v>
      </c>
      <c r="L14" t="str">
        <f t="shared" si="0"/>
        <v>&lt;tr&gt;&lt;td class="GCI"&gt;Glenlawn&lt;br /&gt;Lions&lt;/td&gt;</v>
      </c>
      <c r="M14" t="str">
        <f t="shared" si="4"/>
        <v>&lt;td&gt;19&lt;/td&gt;</v>
      </c>
      <c r="N14" t="str">
        <f t="shared" si="5"/>
        <v>&lt;td&gt;8&lt;/td&gt;</v>
      </c>
      <c r="O14" s="2" t="str">
        <f t="shared" si="6"/>
        <v>&lt;td&gt;0.704&lt;/td&gt;</v>
      </c>
      <c r="P14" t="str">
        <f t="shared" si="7"/>
        <v>&lt;td&gt;SCAC&lt;/td&gt;</v>
      </c>
      <c r="Q14" t="str">
        <f t="shared" si="8"/>
        <v>&lt;td&gt;10&lt;/td&gt;</v>
      </c>
      <c r="R14" t="str">
        <f t="shared" si="9"/>
        <v>&lt;td&gt;0&lt;/td&gt;&lt;/tr&gt;</v>
      </c>
    </row>
    <row r="15" spans="1:18" x14ac:dyDescent="0.25">
      <c r="A15" t="s">
        <v>24</v>
      </c>
      <c r="B15">
        <f t="shared" si="1"/>
        <v>7</v>
      </c>
      <c r="C15">
        <f t="shared" si="2"/>
        <v>14</v>
      </c>
      <c r="D15" s="1">
        <f t="shared" si="3"/>
        <v>0.33333333333333331</v>
      </c>
      <c r="E15" t="s">
        <v>41</v>
      </c>
      <c r="F15">
        <v>1</v>
      </c>
      <c r="G15">
        <v>9</v>
      </c>
      <c r="H15">
        <v>6</v>
      </c>
      <c r="I15">
        <v>5</v>
      </c>
      <c r="J15" t="s">
        <v>68</v>
      </c>
      <c r="K15" t="s">
        <v>69</v>
      </c>
      <c r="L15" t="str">
        <f t="shared" si="0"/>
        <v>&lt;tr&gt;&lt;td class="JHB"&gt;J.H. Bruns&lt;br /&gt;Broncos&lt;/td&gt;</v>
      </c>
      <c r="M15" t="str">
        <f t="shared" si="4"/>
        <v>&lt;td&gt;7&lt;/td&gt;</v>
      </c>
      <c r="N15" t="str">
        <f t="shared" si="5"/>
        <v>&lt;td&gt;14&lt;/td&gt;</v>
      </c>
      <c r="O15" s="2" t="str">
        <f t="shared" si="6"/>
        <v>&lt;td&gt;0.333&lt;/td&gt;</v>
      </c>
      <c r="P15" t="str">
        <f t="shared" si="7"/>
        <v>&lt;td&gt;SCAC&lt;/td&gt;</v>
      </c>
      <c r="Q15" t="str">
        <f t="shared" si="8"/>
        <v>&lt;td&gt;1&lt;/td&gt;</v>
      </c>
      <c r="R15" t="str">
        <f t="shared" si="9"/>
        <v>&lt;td&gt;9&lt;/td&gt;&lt;/tr&gt;</v>
      </c>
    </row>
    <row r="16" spans="1:18" x14ac:dyDescent="0.25">
      <c r="A16" t="s">
        <v>701</v>
      </c>
      <c r="B16">
        <f>F16+H16</f>
        <v>9</v>
      </c>
      <c r="C16">
        <f>G16+I16</f>
        <v>13</v>
      </c>
      <c r="D16" s="1">
        <f>$B16/($B16+$C16)</f>
        <v>0.40909090909090912</v>
      </c>
      <c r="E16" t="s">
        <v>41</v>
      </c>
      <c r="F16">
        <v>1</v>
      </c>
      <c r="G16">
        <v>9</v>
      </c>
      <c r="H16">
        <v>8</v>
      </c>
      <c r="I16">
        <v>4</v>
      </c>
      <c r="J16" t="s">
        <v>702</v>
      </c>
      <c r="K16" t="s">
        <v>703</v>
      </c>
      <c r="L16" t="str">
        <f>"&lt;tr&gt;&lt;td class="""&amp;J16&amp;"""&gt;"&amp;A16&amp;"&lt;br /&gt;"&amp;K16&amp;"&lt;/td&gt;"</f>
        <v>&lt;tr&gt;&lt;td class="NPC"&gt;Northlands Parkway&lt;br /&gt;Nighthawks&lt;/td&gt;</v>
      </c>
      <c r="M16" t="str">
        <f>"&lt;td&gt;"&amp;B16&amp;"&lt;/td&gt;"</f>
        <v>&lt;td&gt;9&lt;/td&gt;</v>
      </c>
      <c r="N16" t="str">
        <f>"&lt;td&gt;"&amp;C16&amp;"&lt;/td&gt;"</f>
        <v>&lt;td&gt;13&lt;/td&gt;</v>
      </c>
      <c r="O16" s="2" t="str">
        <f>"&lt;td&gt;"&amp;TEXT(D16,"0.000")&amp;"&lt;/td&gt;"</f>
        <v>&lt;td&gt;0.409&lt;/td&gt;</v>
      </c>
      <c r="P16" t="str">
        <f>"&lt;td&gt;"&amp;E16&amp;"&lt;/td&gt;"</f>
        <v>&lt;td&gt;SCAC&lt;/td&gt;</v>
      </c>
      <c r="Q16" t="str">
        <f>"&lt;td&gt;"&amp;F16&amp;"&lt;/td&gt;"</f>
        <v>&lt;td&gt;1&lt;/td&gt;</v>
      </c>
      <c r="R16" t="str">
        <f>"&lt;td&gt;"&amp;G16&amp;"&lt;/td&gt;&lt;/tr&gt;"</f>
        <v>&lt;td&gt;9&lt;/td&gt;&lt;/tr&gt;</v>
      </c>
    </row>
    <row r="17" spans="1:18" x14ac:dyDescent="0.25">
      <c r="A17" t="s">
        <v>25</v>
      </c>
      <c r="B17">
        <f t="shared" si="1"/>
        <v>15</v>
      </c>
      <c r="C17">
        <f t="shared" si="2"/>
        <v>9</v>
      </c>
      <c r="D17" s="1">
        <f t="shared" si="3"/>
        <v>0.625</v>
      </c>
      <c r="E17" t="s">
        <v>41</v>
      </c>
      <c r="F17">
        <v>5</v>
      </c>
      <c r="G17">
        <v>5</v>
      </c>
      <c r="H17">
        <v>10</v>
      </c>
      <c r="I17">
        <v>4</v>
      </c>
      <c r="J17" t="s">
        <v>71</v>
      </c>
      <c r="K17" t="s">
        <v>72</v>
      </c>
      <c r="L17" t="str">
        <f t="shared" si="0"/>
        <v>&lt;tr&gt;&lt;td class="SRSS"&gt;Steinbach&lt;br /&gt;Sabres&lt;/td&gt;</v>
      </c>
      <c r="M17" t="str">
        <f t="shared" si="4"/>
        <v>&lt;td&gt;15&lt;/td&gt;</v>
      </c>
      <c r="N17" t="str">
        <f t="shared" si="5"/>
        <v>&lt;td&gt;9&lt;/td&gt;</v>
      </c>
      <c r="O17" s="2" t="str">
        <f t="shared" si="6"/>
        <v>&lt;td&gt;0.625&lt;/td&gt;</v>
      </c>
      <c r="P17" t="str">
        <f t="shared" si="7"/>
        <v>&lt;td&gt;SCAC&lt;/td&gt;</v>
      </c>
      <c r="Q17" t="str">
        <f t="shared" si="8"/>
        <v>&lt;td&gt;5&lt;/td&gt;</v>
      </c>
      <c r="R17" t="str">
        <f t="shared" si="9"/>
        <v>&lt;td&gt;5&lt;/td&gt;&lt;/tr&gt;</v>
      </c>
    </row>
    <row r="18" spans="1:18" x14ac:dyDescent="0.25">
      <c r="A18" t="s">
        <v>17</v>
      </c>
      <c r="B18">
        <f t="shared" si="1"/>
        <v>9</v>
      </c>
      <c r="C18">
        <f t="shared" si="2"/>
        <v>22</v>
      </c>
      <c r="D18" s="1">
        <f t="shared" si="3"/>
        <v>0.29032258064516131</v>
      </c>
      <c r="E18" t="s">
        <v>42</v>
      </c>
      <c r="F18">
        <v>0</v>
      </c>
      <c r="G18">
        <v>12</v>
      </c>
      <c r="H18">
        <v>9</v>
      </c>
      <c r="I18">
        <v>10</v>
      </c>
      <c r="J18" t="s">
        <v>73</v>
      </c>
      <c r="K18" t="s">
        <v>74</v>
      </c>
      <c r="L18" t="str">
        <f t="shared" si="0"/>
        <v>&lt;tr&gt;&lt;td class="FRC"&gt;Fort Richmond&lt;br /&gt;Centurions&lt;/td&gt;</v>
      </c>
      <c r="M18" t="str">
        <f t="shared" si="4"/>
        <v>&lt;td&gt;9&lt;/td&gt;</v>
      </c>
      <c r="N18" t="str">
        <f t="shared" si="5"/>
        <v>&lt;td&gt;22&lt;/td&gt;</v>
      </c>
      <c r="O18" s="2" t="str">
        <f t="shared" si="6"/>
        <v>&lt;td&gt;0.290&lt;/td&gt;</v>
      </c>
      <c r="P18" t="str">
        <f t="shared" si="7"/>
        <v>&lt;td&gt;WWAC-WAC-1&lt;/td&gt;</v>
      </c>
      <c r="Q18" t="str">
        <f t="shared" si="8"/>
        <v>&lt;td&gt;0&lt;/td&gt;</v>
      </c>
      <c r="R18" t="str">
        <f t="shared" si="9"/>
        <v>&lt;td&gt;12&lt;/td&gt;&lt;/tr&gt;</v>
      </c>
    </row>
    <row r="19" spans="1:18" x14ac:dyDescent="0.25">
      <c r="A19" t="s">
        <v>7</v>
      </c>
      <c r="B19">
        <f t="shared" si="1"/>
        <v>18</v>
      </c>
      <c r="C19">
        <f t="shared" si="2"/>
        <v>10</v>
      </c>
      <c r="D19" s="1">
        <f t="shared" si="3"/>
        <v>0.6428571428571429</v>
      </c>
      <c r="E19" t="s">
        <v>42</v>
      </c>
      <c r="F19">
        <v>9</v>
      </c>
      <c r="G19">
        <v>3</v>
      </c>
      <c r="H19">
        <v>9</v>
      </c>
      <c r="I19">
        <v>7</v>
      </c>
      <c r="J19" t="s">
        <v>75</v>
      </c>
      <c r="K19" t="s">
        <v>76</v>
      </c>
      <c r="L19" t="str">
        <f t="shared" si="0"/>
        <v>&lt;tr&gt;&lt;td class="JTC"&gt;John Taylor&lt;br /&gt;Pipers&lt;/td&gt;</v>
      </c>
      <c r="M19" t="str">
        <f t="shared" si="4"/>
        <v>&lt;td&gt;18&lt;/td&gt;</v>
      </c>
      <c r="N19" t="str">
        <f t="shared" si="5"/>
        <v>&lt;td&gt;10&lt;/td&gt;</v>
      </c>
      <c r="O19" s="2" t="str">
        <f t="shared" si="6"/>
        <v>&lt;td&gt;0.643&lt;/td&gt;</v>
      </c>
      <c r="P19" t="str">
        <f t="shared" si="7"/>
        <v>&lt;td&gt;WWAC-WAC-1&lt;/td&gt;</v>
      </c>
      <c r="Q19" t="str">
        <f t="shared" si="8"/>
        <v>&lt;td&gt;9&lt;/td&gt;</v>
      </c>
      <c r="R19" t="str">
        <f t="shared" si="9"/>
        <v>&lt;td&gt;3&lt;/td&gt;&lt;/tr&gt;</v>
      </c>
    </row>
    <row r="20" spans="1:18" x14ac:dyDescent="0.25">
      <c r="A20" t="s">
        <v>11</v>
      </c>
      <c r="B20">
        <f t="shared" si="1"/>
        <v>15</v>
      </c>
      <c r="C20">
        <f t="shared" si="2"/>
        <v>17</v>
      </c>
      <c r="D20" s="1">
        <f t="shared" si="3"/>
        <v>0.46875</v>
      </c>
      <c r="E20" t="s">
        <v>42</v>
      </c>
      <c r="F20">
        <v>4</v>
      </c>
      <c r="G20">
        <v>7</v>
      </c>
      <c r="H20">
        <v>11</v>
      </c>
      <c r="I20">
        <v>10</v>
      </c>
      <c r="J20" t="s">
        <v>77</v>
      </c>
      <c r="K20" t="s">
        <v>78</v>
      </c>
      <c r="L20" t="str">
        <f t="shared" si="0"/>
        <v>&lt;tr&gt;&lt;td class="KHS"&gt;Kelvin&lt;br /&gt;Clippers&lt;/td&gt;</v>
      </c>
      <c r="M20" t="str">
        <f t="shared" si="4"/>
        <v>&lt;td&gt;15&lt;/td&gt;</v>
      </c>
      <c r="N20" t="str">
        <f t="shared" si="5"/>
        <v>&lt;td&gt;17&lt;/td&gt;</v>
      </c>
      <c r="O20" s="2" t="str">
        <f t="shared" si="6"/>
        <v>&lt;td&gt;0.469&lt;/td&gt;</v>
      </c>
      <c r="P20" t="str">
        <f t="shared" si="7"/>
        <v>&lt;td&gt;WWAC-WAC-1&lt;/td&gt;</v>
      </c>
      <c r="Q20" t="str">
        <f t="shared" si="8"/>
        <v>&lt;td&gt;4&lt;/td&gt;</v>
      </c>
      <c r="R20" t="str">
        <f t="shared" si="9"/>
        <v>&lt;td&gt;7&lt;/td&gt;&lt;/tr&gt;</v>
      </c>
    </row>
    <row r="21" spans="1:18" x14ac:dyDescent="0.25">
      <c r="A21" t="s">
        <v>2</v>
      </c>
      <c r="B21">
        <f t="shared" si="1"/>
        <v>20</v>
      </c>
      <c r="C21">
        <f t="shared" si="2"/>
        <v>1</v>
      </c>
      <c r="D21" s="1">
        <f t="shared" si="3"/>
        <v>0.95238095238095233</v>
      </c>
      <c r="E21" t="s">
        <v>42</v>
      </c>
      <c r="F21">
        <v>12</v>
      </c>
      <c r="G21">
        <v>0</v>
      </c>
      <c r="H21">
        <v>8</v>
      </c>
      <c r="I21">
        <v>1</v>
      </c>
      <c r="J21" t="s">
        <v>79</v>
      </c>
      <c r="K21" t="s">
        <v>80</v>
      </c>
      <c r="L21" t="str">
        <f t="shared" si="0"/>
        <v>&lt;tr&gt;&lt;td class="OPHS"&gt;Oak Park&lt;br /&gt;Raiders&lt;/td&gt;</v>
      </c>
      <c r="M21" t="str">
        <f t="shared" si="4"/>
        <v>&lt;td&gt;20&lt;/td&gt;</v>
      </c>
      <c r="N21" t="str">
        <f t="shared" si="5"/>
        <v>&lt;td&gt;1&lt;/td&gt;</v>
      </c>
      <c r="O21" s="2" t="str">
        <f t="shared" si="6"/>
        <v>&lt;td&gt;0.952&lt;/td&gt;</v>
      </c>
      <c r="P21" t="str">
        <f t="shared" si="7"/>
        <v>&lt;td&gt;WWAC-WAC-1&lt;/td&gt;</v>
      </c>
      <c r="Q21" t="str">
        <f t="shared" si="8"/>
        <v>&lt;td&gt;12&lt;/td&gt;</v>
      </c>
      <c r="R21" t="str">
        <f t="shared" si="9"/>
        <v>&lt;td&gt;0&lt;/td&gt;&lt;/tr&gt;</v>
      </c>
    </row>
    <row r="22" spans="1:18" x14ac:dyDescent="0.25">
      <c r="A22" t="s">
        <v>10</v>
      </c>
      <c r="B22">
        <f t="shared" si="1"/>
        <v>15</v>
      </c>
      <c r="C22">
        <f t="shared" si="2"/>
        <v>11</v>
      </c>
      <c r="D22" s="1">
        <f t="shared" si="3"/>
        <v>0.57692307692307687</v>
      </c>
      <c r="E22" t="s">
        <v>42</v>
      </c>
      <c r="F22">
        <v>5</v>
      </c>
      <c r="G22">
        <v>7</v>
      </c>
      <c r="H22">
        <v>10</v>
      </c>
      <c r="I22">
        <v>4</v>
      </c>
      <c r="J22" t="s">
        <v>81</v>
      </c>
      <c r="K22" t="s">
        <v>82</v>
      </c>
      <c r="L22" t="str">
        <f t="shared" si="0"/>
        <v>&lt;tr&gt;&lt;td class="SiHS"&gt;Sisler&lt;br /&gt;Spartans&lt;/td&gt;</v>
      </c>
      <c r="M22" t="str">
        <f t="shared" si="4"/>
        <v>&lt;td&gt;15&lt;/td&gt;</v>
      </c>
      <c r="N22" t="str">
        <f t="shared" si="5"/>
        <v>&lt;td&gt;11&lt;/td&gt;</v>
      </c>
      <c r="O22" s="2" t="str">
        <f t="shared" si="6"/>
        <v>&lt;td&gt;0.577&lt;/td&gt;</v>
      </c>
      <c r="P22" t="str">
        <f t="shared" si="7"/>
        <v>&lt;td&gt;WWAC-WAC-1&lt;/td&gt;</v>
      </c>
      <c r="Q22" t="str">
        <f t="shared" si="8"/>
        <v>&lt;td&gt;5&lt;/td&gt;</v>
      </c>
      <c r="R22" t="str">
        <f t="shared" si="9"/>
        <v>&lt;td&gt;7&lt;/td&gt;&lt;/tr&gt;</v>
      </c>
    </row>
    <row r="23" spans="1:18" x14ac:dyDescent="0.25">
      <c r="A23" t="s">
        <v>4</v>
      </c>
      <c r="B23">
        <f t="shared" si="1"/>
        <v>20</v>
      </c>
      <c r="C23">
        <f t="shared" si="2"/>
        <v>8</v>
      </c>
      <c r="D23" s="1">
        <f t="shared" si="3"/>
        <v>0.7142857142857143</v>
      </c>
      <c r="E23" t="s">
        <v>42</v>
      </c>
      <c r="F23">
        <v>9</v>
      </c>
      <c r="G23">
        <v>3</v>
      </c>
      <c r="H23">
        <v>11</v>
      </c>
      <c r="I23">
        <v>5</v>
      </c>
      <c r="J23" t="s">
        <v>83</v>
      </c>
      <c r="K23" t="s">
        <v>84</v>
      </c>
      <c r="L23" t="str">
        <f t="shared" si="0"/>
        <v>&lt;tr&gt;&lt;td class="SPHS"&gt;St. Paul's&lt;br /&gt;Crusaders&lt;/td&gt;</v>
      </c>
      <c r="M23" t="str">
        <f t="shared" si="4"/>
        <v>&lt;td&gt;20&lt;/td&gt;</v>
      </c>
      <c r="N23" t="str">
        <f t="shared" si="5"/>
        <v>&lt;td&gt;8&lt;/td&gt;</v>
      </c>
      <c r="O23" s="2" t="str">
        <f t="shared" si="6"/>
        <v>&lt;td&gt;0.714&lt;/td&gt;</v>
      </c>
      <c r="P23" t="str">
        <f t="shared" si="7"/>
        <v>&lt;td&gt;WWAC-WAC-1&lt;/td&gt;</v>
      </c>
      <c r="Q23" t="str">
        <f t="shared" si="8"/>
        <v>&lt;td&gt;9&lt;/td&gt;</v>
      </c>
      <c r="R23" t="str">
        <f t="shared" si="9"/>
        <v>&lt;td&gt;3&lt;/td&gt;&lt;/tr&gt;</v>
      </c>
    </row>
    <row r="24" spans="1:18" x14ac:dyDescent="0.25">
      <c r="A24" t="s">
        <v>26</v>
      </c>
      <c r="B24">
        <f t="shared" si="1"/>
        <v>11</v>
      </c>
      <c r="C24">
        <f t="shared" si="2"/>
        <v>18</v>
      </c>
      <c r="D24" s="1">
        <f t="shared" si="3"/>
        <v>0.37931034482758619</v>
      </c>
      <c r="E24" t="s">
        <v>42</v>
      </c>
      <c r="F24">
        <v>2</v>
      </c>
      <c r="G24">
        <v>10</v>
      </c>
      <c r="H24">
        <v>9</v>
      </c>
      <c r="I24">
        <v>8</v>
      </c>
      <c r="J24" t="s">
        <v>85</v>
      </c>
      <c r="K24" t="s">
        <v>86</v>
      </c>
      <c r="L24" t="str">
        <f t="shared" si="0"/>
        <v>&lt;tr&gt;&lt;td class="VMC"&gt;Vincent Massey&lt;br /&gt;Trojans&lt;/td&gt;</v>
      </c>
      <c r="M24" t="str">
        <f t="shared" si="4"/>
        <v>&lt;td&gt;11&lt;/td&gt;</v>
      </c>
      <c r="N24" t="str">
        <f t="shared" si="5"/>
        <v>&lt;td&gt;18&lt;/td&gt;</v>
      </c>
      <c r="O24" s="2" t="str">
        <f t="shared" si="6"/>
        <v>&lt;td&gt;0.379&lt;/td&gt;</v>
      </c>
      <c r="P24" t="str">
        <f t="shared" si="7"/>
        <v>&lt;td&gt;WWAC-WAC-1&lt;/td&gt;</v>
      </c>
      <c r="Q24" t="str">
        <f t="shared" si="8"/>
        <v>&lt;td&gt;2&lt;/td&gt;</v>
      </c>
      <c r="R24" t="str">
        <f t="shared" si="9"/>
        <v>&lt;td&gt;10&lt;/td&gt;&lt;/tr&gt;</v>
      </c>
    </row>
    <row r="25" spans="1:18" x14ac:dyDescent="0.25">
      <c r="A25" t="s">
        <v>27</v>
      </c>
      <c r="B25">
        <f t="shared" si="1"/>
        <v>17</v>
      </c>
      <c r="C25">
        <f t="shared" si="2"/>
        <v>11</v>
      </c>
      <c r="D25" s="1">
        <f t="shared" si="3"/>
        <v>0.6071428571428571</v>
      </c>
      <c r="E25" t="s">
        <v>43</v>
      </c>
      <c r="F25">
        <v>11</v>
      </c>
      <c r="G25">
        <v>1</v>
      </c>
      <c r="H25">
        <v>6</v>
      </c>
      <c r="I25">
        <v>10</v>
      </c>
      <c r="J25" t="s">
        <v>87</v>
      </c>
      <c r="K25" t="s">
        <v>88</v>
      </c>
      <c r="L25" t="str">
        <f t="shared" si="0"/>
        <v>&lt;tr&gt;&lt;td class="DMCI"&gt;Daniel McIntyre&lt;br /&gt;Maroons&lt;/td&gt;</v>
      </c>
      <c r="M25" t="str">
        <f t="shared" si="4"/>
        <v>&lt;td&gt;17&lt;/td&gt;</v>
      </c>
      <c r="N25" t="str">
        <f t="shared" si="5"/>
        <v>&lt;td&gt;11&lt;/td&gt;</v>
      </c>
      <c r="O25" s="2" t="str">
        <f t="shared" si="6"/>
        <v>&lt;td&gt;0.607&lt;/td&gt;</v>
      </c>
      <c r="P25" t="str">
        <f t="shared" si="7"/>
        <v>&lt;td&gt;WWAC-WAC-2&lt;/td&gt;</v>
      </c>
      <c r="Q25" t="str">
        <f t="shared" si="8"/>
        <v>&lt;td&gt;11&lt;/td&gt;</v>
      </c>
      <c r="R25" t="str">
        <f t="shared" si="9"/>
        <v>&lt;td&gt;1&lt;/td&gt;&lt;/tr&gt;</v>
      </c>
    </row>
    <row r="26" spans="1:18" x14ac:dyDescent="0.25">
      <c r="A26" t="s">
        <v>28</v>
      </c>
      <c r="B26">
        <f t="shared" si="1"/>
        <v>3</v>
      </c>
      <c r="C26">
        <f t="shared" si="2"/>
        <v>15</v>
      </c>
      <c r="D26" s="1">
        <f t="shared" si="3"/>
        <v>0.16666666666666666</v>
      </c>
      <c r="E26" t="s">
        <v>43</v>
      </c>
      <c r="F26">
        <v>0</v>
      </c>
      <c r="G26">
        <v>12</v>
      </c>
      <c r="H26">
        <v>3</v>
      </c>
      <c r="I26">
        <v>3</v>
      </c>
      <c r="J26" t="s">
        <v>89</v>
      </c>
      <c r="K26" t="s">
        <v>90</v>
      </c>
      <c r="L26" t="str">
        <f t="shared" si="0"/>
        <v>&lt;tr&gt;&lt;td class="EHS"&gt;Elmwood&lt;br /&gt;Giants&lt;/td&gt;</v>
      </c>
      <c r="M26" t="str">
        <f t="shared" si="4"/>
        <v>&lt;td&gt;3&lt;/td&gt;</v>
      </c>
      <c r="N26" t="str">
        <f t="shared" si="5"/>
        <v>&lt;td&gt;15&lt;/td&gt;</v>
      </c>
      <c r="O26" s="2" t="str">
        <f t="shared" si="6"/>
        <v>&lt;td&gt;0.167&lt;/td&gt;</v>
      </c>
      <c r="P26" t="str">
        <f t="shared" si="7"/>
        <v>&lt;td&gt;WWAC-WAC-2&lt;/td&gt;</v>
      </c>
      <c r="Q26" t="str">
        <f t="shared" si="8"/>
        <v>&lt;td&gt;0&lt;/td&gt;</v>
      </c>
      <c r="R26" t="str">
        <f t="shared" si="9"/>
        <v>&lt;td&gt;12&lt;/td&gt;&lt;/tr&gt;</v>
      </c>
    </row>
    <row r="27" spans="1:18" x14ac:dyDescent="0.25">
      <c r="A27" t="s">
        <v>29</v>
      </c>
      <c r="B27">
        <f t="shared" si="1"/>
        <v>8</v>
      </c>
      <c r="C27">
        <f t="shared" si="2"/>
        <v>4</v>
      </c>
      <c r="D27" s="1">
        <f t="shared" si="3"/>
        <v>0.66666666666666663</v>
      </c>
      <c r="E27" t="s">
        <v>43</v>
      </c>
      <c r="F27">
        <v>8</v>
      </c>
      <c r="G27">
        <v>4</v>
      </c>
      <c r="H27">
        <v>0</v>
      </c>
      <c r="I27">
        <v>0</v>
      </c>
      <c r="J27" t="s">
        <v>91</v>
      </c>
      <c r="K27" t="s">
        <v>92</v>
      </c>
      <c r="L27" t="str">
        <f t="shared" si="0"/>
        <v>&lt;tr&gt;&lt;td class="GBHS"&gt;Gordon Bell&lt;br /&gt;Panthers&lt;/td&gt;</v>
      </c>
      <c r="M27" t="str">
        <f t="shared" si="4"/>
        <v>&lt;td&gt;8&lt;/td&gt;</v>
      </c>
      <c r="N27" t="str">
        <f t="shared" si="5"/>
        <v>&lt;td&gt;4&lt;/td&gt;</v>
      </c>
      <c r="O27" s="2" t="str">
        <f t="shared" si="6"/>
        <v>&lt;td&gt;0.667&lt;/td&gt;</v>
      </c>
      <c r="P27" t="str">
        <f t="shared" si="7"/>
        <v>&lt;td&gt;WWAC-WAC-2&lt;/td&gt;</v>
      </c>
      <c r="Q27" t="str">
        <f t="shared" si="8"/>
        <v>&lt;td&gt;8&lt;/td&gt;</v>
      </c>
      <c r="R27" t="str">
        <f t="shared" si="9"/>
        <v>&lt;td&gt;4&lt;/td&gt;&lt;/tr&gt;</v>
      </c>
    </row>
    <row r="28" spans="1:18" x14ac:dyDescent="0.25">
      <c r="A28" t="s">
        <v>30</v>
      </c>
      <c r="B28">
        <f t="shared" si="1"/>
        <v>18</v>
      </c>
      <c r="C28">
        <f t="shared" si="2"/>
        <v>8</v>
      </c>
      <c r="D28" s="1">
        <f t="shared" si="3"/>
        <v>0.69230769230769229</v>
      </c>
      <c r="E28" t="s">
        <v>43</v>
      </c>
      <c r="F28">
        <v>8</v>
      </c>
      <c r="G28">
        <v>4</v>
      </c>
      <c r="H28">
        <v>10</v>
      </c>
      <c r="I28">
        <v>4</v>
      </c>
      <c r="J28" t="s">
        <v>93</v>
      </c>
      <c r="K28" t="s">
        <v>94</v>
      </c>
      <c r="L28" t="str">
        <f t="shared" si="0"/>
        <v>&lt;tr&gt;&lt;td class="GPHS"&gt;Grant Park&lt;br /&gt;Pirates&lt;/td&gt;</v>
      </c>
      <c r="M28" t="str">
        <f t="shared" si="4"/>
        <v>&lt;td&gt;18&lt;/td&gt;</v>
      </c>
      <c r="N28" t="str">
        <f t="shared" si="5"/>
        <v>&lt;td&gt;8&lt;/td&gt;</v>
      </c>
      <c r="O28" s="2" t="str">
        <f t="shared" si="6"/>
        <v>&lt;td&gt;0.692&lt;/td&gt;</v>
      </c>
      <c r="P28" t="str">
        <f t="shared" si="7"/>
        <v>&lt;td&gt;WWAC-WAC-2&lt;/td&gt;</v>
      </c>
      <c r="Q28" t="str">
        <f t="shared" si="8"/>
        <v>&lt;td&gt;8&lt;/td&gt;</v>
      </c>
      <c r="R28" t="str">
        <f t="shared" si="9"/>
        <v>&lt;td&gt;4&lt;/td&gt;&lt;/tr&gt;</v>
      </c>
    </row>
    <row r="29" spans="1:18" x14ac:dyDescent="0.25">
      <c r="A29" t="s">
        <v>31</v>
      </c>
      <c r="B29">
        <f t="shared" si="1"/>
        <v>10</v>
      </c>
      <c r="C29">
        <f t="shared" si="2"/>
        <v>10</v>
      </c>
      <c r="D29" s="1">
        <f t="shared" si="3"/>
        <v>0.5</v>
      </c>
      <c r="E29" t="s">
        <v>43</v>
      </c>
      <c r="F29">
        <v>5</v>
      </c>
      <c r="G29">
        <v>7</v>
      </c>
      <c r="H29">
        <v>5</v>
      </c>
      <c r="I29">
        <v>3</v>
      </c>
      <c r="J29" t="s">
        <v>95</v>
      </c>
      <c r="K29" t="s">
        <v>86</v>
      </c>
      <c r="L29" t="str">
        <f t="shared" si="0"/>
        <v>&lt;tr&gt;&lt;td class="PCI"&gt;Portage&lt;br /&gt;Trojans&lt;/td&gt;</v>
      </c>
      <c r="M29" t="str">
        <f t="shared" si="4"/>
        <v>&lt;td&gt;10&lt;/td&gt;</v>
      </c>
      <c r="N29" t="str">
        <f t="shared" si="5"/>
        <v>&lt;td&gt;10&lt;/td&gt;</v>
      </c>
      <c r="O29" s="2" t="str">
        <f t="shared" si="6"/>
        <v>&lt;td&gt;0.500&lt;/td&gt;</v>
      </c>
      <c r="P29" t="str">
        <f t="shared" si="7"/>
        <v>&lt;td&gt;WWAC-WAC-2&lt;/td&gt;</v>
      </c>
      <c r="Q29" t="str">
        <f t="shared" si="8"/>
        <v>&lt;td&gt;5&lt;/td&gt;</v>
      </c>
      <c r="R29" t="str">
        <f t="shared" si="9"/>
        <v>&lt;td&gt;7&lt;/td&gt;&lt;/tr&gt;</v>
      </c>
    </row>
    <row r="30" spans="1:18" x14ac:dyDescent="0.25">
      <c r="A30" t="s">
        <v>32</v>
      </c>
      <c r="B30">
        <f t="shared" si="1"/>
        <v>8</v>
      </c>
      <c r="C30">
        <f t="shared" si="2"/>
        <v>10</v>
      </c>
      <c r="D30" s="1">
        <f t="shared" si="3"/>
        <v>0.44444444444444442</v>
      </c>
      <c r="E30" t="s">
        <v>43</v>
      </c>
      <c r="F30">
        <v>5</v>
      </c>
      <c r="G30">
        <v>7</v>
      </c>
      <c r="H30">
        <v>3</v>
      </c>
      <c r="I30">
        <v>3</v>
      </c>
      <c r="J30" t="s">
        <v>96</v>
      </c>
      <c r="K30" t="s">
        <v>61</v>
      </c>
      <c r="L30" t="str">
        <f t="shared" si="0"/>
        <v>&lt;tr&gt;&lt;td class="ShHS"&gt;Shaftesbury&lt;br /&gt;Titans&lt;/td&gt;</v>
      </c>
      <c r="M30" t="str">
        <f t="shared" si="4"/>
        <v>&lt;td&gt;8&lt;/td&gt;</v>
      </c>
      <c r="N30" t="str">
        <f t="shared" si="5"/>
        <v>&lt;td&gt;10&lt;/td&gt;</v>
      </c>
      <c r="O30" s="2" t="str">
        <f t="shared" si="6"/>
        <v>&lt;td&gt;0.444&lt;/td&gt;</v>
      </c>
      <c r="P30" t="str">
        <f t="shared" si="7"/>
        <v>&lt;td&gt;WWAC-WAC-2&lt;/td&gt;</v>
      </c>
      <c r="Q30" t="str">
        <f t="shared" si="8"/>
        <v>&lt;td&gt;5&lt;/td&gt;</v>
      </c>
      <c r="R30" t="str">
        <f t="shared" si="9"/>
        <v>&lt;td&gt;7&lt;/td&gt;&lt;/tr&gt;</v>
      </c>
    </row>
    <row r="31" spans="1:18" x14ac:dyDescent="0.25">
      <c r="A31" t="s">
        <v>33</v>
      </c>
      <c r="B31">
        <f t="shared" si="1"/>
        <v>12</v>
      </c>
      <c r="C31">
        <f t="shared" si="2"/>
        <v>13</v>
      </c>
      <c r="D31" s="1">
        <f t="shared" si="3"/>
        <v>0.48</v>
      </c>
      <c r="E31" t="s">
        <v>43</v>
      </c>
      <c r="F31">
        <v>4</v>
      </c>
      <c r="G31">
        <v>8</v>
      </c>
      <c r="H31">
        <v>8</v>
      </c>
      <c r="I31">
        <v>5</v>
      </c>
      <c r="J31" t="s">
        <v>97</v>
      </c>
      <c r="K31" t="s">
        <v>98</v>
      </c>
      <c r="L31" t="str">
        <f t="shared" si="0"/>
        <v>&lt;tr&gt;&lt;td class="SJHS"&gt;St. John's&lt;br /&gt;Tigers&lt;/td&gt;</v>
      </c>
      <c r="M31" t="str">
        <f t="shared" si="4"/>
        <v>&lt;td&gt;12&lt;/td&gt;</v>
      </c>
      <c r="N31" t="str">
        <f t="shared" si="5"/>
        <v>&lt;td&gt;13&lt;/td&gt;</v>
      </c>
      <c r="O31" s="2" t="str">
        <f t="shared" si="6"/>
        <v>&lt;td&gt;0.480&lt;/td&gt;</v>
      </c>
      <c r="P31" t="str">
        <f t="shared" si="7"/>
        <v>&lt;td&gt;WWAC-WAC-2&lt;/td&gt;</v>
      </c>
      <c r="Q31" t="str">
        <f t="shared" si="8"/>
        <v>&lt;td&gt;4&lt;/td&gt;</v>
      </c>
      <c r="R31" t="str">
        <f t="shared" si="9"/>
        <v>&lt;td&gt;8&lt;/td&gt;&lt;/tr&gt;</v>
      </c>
    </row>
    <row r="32" spans="1:18" x14ac:dyDescent="0.25">
      <c r="A32" t="s">
        <v>16</v>
      </c>
      <c r="B32">
        <f t="shared" si="1"/>
        <v>9</v>
      </c>
      <c r="C32">
        <f t="shared" si="2"/>
        <v>11</v>
      </c>
      <c r="D32" s="1">
        <f t="shared" si="3"/>
        <v>0.45</v>
      </c>
      <c r="E32" t="s">
        <v>43</v>
      </c>
      <c r="F32">
        <v>8</v>
      </c>
      <c r="G32">
        <v>4</v>
      </c>
      <c r="H32">
        <v>1</v>
      </c>
      <c r="I32">
        <v>7</v>
      </c>
      <c r="J32" t="s">
        <v>99</v>
      </c>
      <c r="K32" t="s">
        <v>100</v>
      </c>
      <c r="L32" t="str">
        <f t="shared" si="0"/>
        <v>&lt;tr&gt;&lt;td class="SHC"&gt;Sturgeon Heights&lt;br /&gt;Huskies&lt;/td&gt;</v>
      </c>
      <c r="M32" t="str">
        <f t="shared" si="4"/>
        <v>&lt;td&gt;9&lt;/td&gt;</v>
      </c>
      <c r="N32" t="str">
        <f t="shared" si="5"/>
        <v>&lt;td&gt;11&lt;/td&gt;</v>
      </c>
      <c r="O32" s="2" t="str">
        <f t="shared" si="6"/>
        <v>&lt;td&gt;0.450&lt;/td&gt;</v>
      </c>
      <c r="P32" t="str">
        <f t="shared" si="7"/>
        <v>&lt;td&gt;WWAC-WAC-2&lt;/td&gt;</v>
      </c>
      <c r="Q32" t="str">
        <f t="shared" si="8"/>
        <v>&lt;td&gt;8&lt;/td&gt;</v>
      </c>
      <c r="R32" t="str">
        <f t="shared" si="9"/>
        <v>&lt;td&gt;4&lt;/td&gt;&lt;/tr&gt;</v>
      </c>
    </row>
    <row r="33" spans="1:18" x14ac:dyDescent="0.25">
      <c r="A33" t="s">
        <v>34</v>
      </c>
      <c r="B33">
        <f t="shared" si="1"/>
        <v>13</v>
      </c>
      <c r="C33">
        <f t="shared" si="2"/>
        <v>11</v>
      </c>
      <c r="D33" s="1">
        <f t="shared" si="3"/>
        <v>0.54166666666666663</v>
      </c>
      <c r="E33" t="s">
        <v>43</v>
      </c>
      <c r="F33">
        <v>10</v>
      </c>
      <c r="G33">
        <v>2</v>
      </c>
      <c r="H33">
        <v>3</v>
      </c>
      <c r="I33">
        <v>9</v>
      </c>
      <c r="J33" t="s">
        <v>101</v>
      </c>
      <c r="K33" t="s">
        <v>102</v>
      </c>
      <c r="L33" t="str">
        <f t="shared" si="0"/>
        <v>&lt;tr&gt;&lt;td class="TVHS"&gt;Tec Voc&lt;br /&gt;Hornets&lt;/td&gt;</v>
      </c>
      <c r="M33" t="str">
        <f t="shared" si="4"/>
        <v>&lt;td&gt;13&lt;/td&gt;</v>
      </c>
      <c r="N33" t="str">
        <f t="shared" si="5"/>
        <v>&lt;td&gt;11&lt;/td&gt;</v>
      </c>
      <c r="O33" s="2" t="str">
        <f t="shared" si="6"/>
        <v>&lt;td&gt;0.542&lt;/td&gt;</v>
      </c>
      <c r="P33" t="str">
        <f t="shared" si="7"/>
        <v>&lt;td&gt;WWAC-WAC-2&lt;/td&gt;</v>
      </c>
      <c r="Q33" t="str">
        <f t="shared" si="8"/>
        <v>&lt;td&gt;10&lt;/td&gt;</v>
      </c>
      <c r="R33" t="str">
        <f t="shared" si="9"/>
        <v>&lt;td&gt;2&lt;/td&gt;&lt;/tr&gt;</v>
      </c>
    </row>
    <row r="34" spans="1:18" x14ac:dyDescent="0.25">
      <c r="A34" t="s">
        <v>15</v>
      </c>
      <c r="B34">
        <f t="shared" si="1"/>
        <v>8</v>
      </c>
      <c r="C34">
        <f t="shared" si="2"/>
        <v>15</v>
      </c>
      <c r="D34" s="1">
        <f t="shared" si="3"/>
        <v>0.34782608695652173</v>
      </c>
      <c r="E34" t="s">
        <v>43</v>
      </c>
      <c r="F34">
        <v>5</v>
      </c>
      <c r="G34">
        <v>7</v>
      </c>
      <c r="H34">
        <v>3</v>
      </c>
      <c r="I34">
        <v>8</v>
      </c>
      <c r="J34" t="s">
        <v>103</v>
      </c>
      <c r="K34" t="s">
        <v>104</v>
      </c>
      <c r="L34" t="str">
        <f t="shared" si="0"/>
        <v>&lt;tr&gt;&lt;td class="WWC"&gt;Westwood&lt;br /&gt;Warriors&lt;/td&gt;</v>
      </c>
      <c r="M34" t="str">
        <f t="shared" si="4"/>
        <v>&lt;td&gt;8&lt;/td&gt;</v>
      </c>
      <c r="N34" t="str">
        <f t="shared" si="5"/>
        <v>&lt;td&gt;15&lt;/td&gt;</v>
      </c>
      <c r="O34" s="2" t="str">
        <f t="shared" si="6"/>
        <v>&lt;td&gt;0.348&lt;/td&gt;</v>
      </c>
      <c r="P34" t="str">
        <f t="shared" si="7"/>
        <v>&lt;td&gt;WWAC-WAC-2&lt;/td&gt;</v>
      </c>
      <c r="Q34" t="str">
        <f t="shared" si="8"/>
        <v>&lt;td&gt;5&lt;/td&gt;</v>
      </c>
      <c r="R34" t="str">
        <f t="shared" si="9"/>
        <v>&lt;td&gt;7&lt;/td&gt;&lt;/tr&gt;</v>
      </c>
    </row>
    <row r="35" spans="1:18" x14ac:dyDescent="0.25">
      <c r="A35" t="s">
        <v>35</v>
      </c>
      <c r="B35">
        <f t="shared" si="1"/>
        <v>9</v>
      </c>
      <c r="C35">
        <f t="shared" si="2"/>
        <v>12</v>
      </c>
      <c r="D35" s="1">
        <f t="shared" si="3"/>
        <v>0.42857142857142855</v>
      </c>
      <c r="E35" t="s">
        <v>44</v>
      </c>
      <c r="F35">
        <v>0</v>
      </c>
      <c r="G35">
        <v>4</v>
      </c>
      <c r="H35">
        <v>9</v>
      </c>
      <c r="I35">
        <v>8</v>
      </c>
      <c r="J35" t="s">
        <v>105</v>
      </c>
      <c r="K35" t="s">
        <v>106</v>
      </c>
      <c r="L35" t="str">
        <f t="shared" si="0"/>
        <v>&lt;tr&gt;&lt;td class="CPRS"&gt;Crocus Plains&lt;br /&gt;Plainsmen&lt;/td&gt;</v>
      </c>
      <c r="M35" t="str">
        <f t="shared" si="4"/>
        <v>&lt;td&gt;9&lt;/td&gt;</v>
      </c>
      <c r="N35" t="str">
        <f t="shared" si="5"/>
        <v>&lt;td&gt;12&lt;/td&gt;</v>
      </c>
      <c r="O35" s="2" t="str">
        <f t="shared" si="6"/>
        <v>&lt;td&gt;0.429&lt;/td&gt;</v>
      </c>
      <c r="P35" t="str">
        <f t="shared" si="7"/>
        <v>&lt;td&gt;Zone 15&lt;/td&gt;</v>
      </c>
      <c r="Q35" t="str">
        <f t="shared" si="8"/>
        <v>&lt;td&gt;0&lt;/td&gt;</v>
      </c>
      <c r="R35" t="str">
        <f t="shared" si="9"/>
        <v>&lt;td&gt;4&lt;/td&gt;&lt;/tr&gt;</v>
      </c>
    </row>
    <row r="36" spans="1:18" x14ac:dyDescent="0.25">
      <c r="A36" t="s">
        <v>26</v>
      </c>
      <c r="B36">
        <f t="shared" si="1"/>
        <v>12</v>
      </c>
      <c r="C36">
        <f t="shared" si="2"/>
        <v>9</v>
      </c>
      <c r="D36" s="1">
        <f t="shared" si="3"/>
        <v>0.5714285714285714</v>
      </c>
      <c r="E36" t="s">
        <v>44</v>
      </c>
      <c r="F36">
        <v>4</v>
      </c>
      <c r="G36">
        <v>0</v>
      </c>
      <c r="H36">
        <v>8</v>
      </c>
      <c r="I36">
        <v>9</v>
      </c>
      <c r="J36" t="s">
        <v>107</v>
      </c>
      <c r="K36" t="s">
        <v>108</v>
      </c>
      <c r="L36" t="str">
        <f t="shared" si="0"/>
        <v>&lt;tr&gt;&lt;td class="VMHS"&gt;Vincent Massey&lt;br /&gt;Vikings&lt;/td&gt;</v>
      </c>
      <c r="M36" t="str">
        <f t="shared" si="4"/>
        <v>&lt;td&gt;12&lt;/td&gt;</v>
      </c>
      <c r="N36" t="str">
        <f t="shared" si="5"/>
        <v>&lt;td&gt;9&lt;/td&gt;</v>
      </c>
      <c r="O36" s="2" t="str">
        <f t="shared" si="6"/>
        <v>&lt;td&gt;0.571&lt;/td&gt;</v>
      </c>
      <c r="P36" t="str">
        <f t="shared" si="7"/>
        <v>&lt;td&gt;Zone 15&lt;/td&gt;</v>
      </c>
      <c r="Q36" t="str">
        <f t="shared" si="8"/>
        <v>&lt;td&gt;4&lt;/td&gt;</v>
      </c>
      <c r="R36" t="str">
        <f t="shared" si="9"/>
        <v>&lt;td&gt;0&lt;/td&gt;&lt;/tr&gt;</v>
      </c>
    </row>
  </sheetData>
  <pageMargins left="0.7" right="0.7" top="0.75" bottom="0.75" header="0.3" footer="0.3"/>
  <pageSetup orientation="portrait" verticalDpi="300" r:id="rId1"/>
  <ignoredErrors>
    <ignoredError sqref="O2:O15 O17:O3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zoomScale="70" zoomScaleNormal="70" workbookViewId="0"/>
  </sheetViews>
  <sheetFormatPr defaultRowHeight="15" x14ac:dyDescent="0.25"/>
  <sheetData>
    <row r="1" spans="1:18" x14ac:dyDescent="0.25">
      <c r="A1" t="s">
        <v>0</v>
      </c>
      <c r="B1" t="s">
        <v>36</v>
      </c>
      <c r="C1" t="s">
        <v>37</v>
      </c>
      <c r="D1" s="1" t="s">
        <v>38</v>
      </c>
      <c r="E1" t="s">
        <v>39</v>
      </c>
      <c r="F1" t="s">
        <v>36</v>
      </c>
      <c r="G1" t="s">
        <v>37</v>
      </c>
      <c r="H1" t="s">
        <v>36</v>
      </c>
      <c r="I1" t="s">
        <v>37</v>
      </c>
      <c r="J1" t="s">
        <v>120</v>
      </c>
      <c r="O1" s="2"/>
    </row>
    <row r="2" spans="1:18" x14ac:dyDescent="0.25">
      <c r="A2" t="s">
        <v>5</v>
      </c>
      <c r="B2">
        <f t="shared" ref="B2:B36" si="0">F2+H2</f>
        <v>14</v>
      </c>
      <c r="C2">
        <f t="shared" ref="C2:C36" si="1">G2+I2</f>
        <v>10</v>
      </c>
      <c r="D2" s="1">
        <f t="shared" ref="D2:D36" si="2">$B2/($B2+$C2)</f>
        <v>0.58333333333333337</v>
      </c>
      <c r="E2" t="s">
        <v>111</v>
      </c>
      <c r="F2">
        <v>6</v>
      </c>
      <c r="G2">
        <v>2</v>
      </c>
      <c r="H2">
        <v>8</v>
      </c>
      <c r="I2">
        <v>8</v>
      </c>
      <c r="J2" t="s">
        <v>45</v>
      </c>
      <c r="K2" t="s">
        <v>46</v>
      </c>
      <c r="L2" t="str">
        <f t="shared" ref="L2:L36" si="3">"&lt;tr&gt;&lt;td class="""&amp;J2&amp;"""&gt;"&amp;A2&amp;"&lt;br /&gt;"&amp;K2&amp;"&lt;/td&gt;"</f>
        <v>&lt;tr&gt;&lt;td class="GCC"&gt;Garden City&lt;br /&gt;Fighting Gophers&lt;/td&gt;</v>
      </c>
      <c r="M2" t="str">
        <f t="shared" ref="M2:N6" si="4">"&lt;td&gt;"&amp;B2&amp;"&lt;/td&gt;"</f>
        <v>&lt;td&gt;14&lt;/td&gt;</v>
      </c>
      <c r="N2" t="str">
        <f t="shared" si="4"/>
        <v>&lt;td&gt;10&lt;/td&gt;</v>
      </c>
      <c r="O2" s="2" t="str">
        <f t="shared" ref="O2:O36" si="5">"&lt;td&gt;"&amp;TEXT(D2,"0.000")&amp;"&lt;/td&gt;"</f>
        <v>&lt;td&gt;0.583&lt;/td&gt;</v>
      </c>
      <c r="P2" t="str">
        <f t="shared" ref="P2:Q6" si="6">"&lt;td&gt;"&amp;E2&amp;"&lt;/td&gt;"</f>
        <v>&lt;td&gt;KPAC-1&lt;/td&gt;</v>
      </c>
      <c r="Q2" t="str">
        <f t="shared" si="6"/>
        <v>&lt;td&gt;6&lt;/td&gt;</v>
      </c>
      <c r="R2" t="str">
        <f t="shared" ref="R2:R36" si="7">"&lt;td&gt;"&amp;G2&amp;"&lt;/td&gt;&lt;/tr&gt;"</f>
        <v>&lt;td&gt;2&lt;/td&gt;&lt;/tr&gt;</v>
      </c>
    </row>
    <row r="3" spans="1:18" x14ac:dyDescent="0.25">
      <c r="A3" t="s">
        <v>3</v>
      </c>
      <c r="B3">
        <f t="shared" si="0"/>
        <v>14</v>
      </c>
      <c r="C3">
        <f t="shared" si="1"/>
        <v>14</v>
      </c>
      <c r="D3" s="1">
        <f t="shared" si="2"/>
        <v>0.5</v>
      </c>
      <c r="E3" t="s">
        <v>111</v>
      </c>
      <c r="F3">
        <v>2</v>
      </c>
      <c r="G3">
        <v>6</v>
      </c>
      <c r="H3">
        <v>12</v>
      </c>
      <c r="I3">
        <v>8</v>
      </c>
      <c r="J3" t="s">
        <v>47</v>
      </c>
      <c r="K3" t="s">
        <v>48</v>
      </c>
      <c r="L3" t="str">
        <f t="shared" si="3"/>
        <v>&lt;tr&gt;&lt;td class="KEC"&gt;Kildonan-East&lt;br /&gt;Reivers&lt;/td&gt;</v>
      </c>
      <c r="M3" t="str">
        <f t="shared" si="4"/>
        <v>&lt;td&gt;14&lt;/td&gt;</v>
      </c>
      <c r="N3" t="str">
        <f t="shared" si="4"/>
        <v>&lt;td&gt;14&lt;/td&gt;</v>
      </c>
      <c r="O3" s="2" t="str">
        <f t="shared" si="5"/>
        <v>&lt;td&gt;0.500&lt;/td&gt;</v>
      </c>
      <c r="P3" t="str">
        <f t="shared" si="6"/>
        <v>&lt;td&gt;KPAC-1&lt;/td&gt;</v>
      </c>
      <c r="Q3" t="str">
        <f t="shared" si="6"/>
        <v>&lt;td&gt;2&lt;/td&gt;</v>
      </c>
      <c r="R3" t="str">
        <f t="shared" si="7"/>
        <v>&lt;td&gt;6&lt;/td&gt;&lt;/tr&gt;</v>
      </c>
    </row>
    <row r="4" spans="1:18" x14ac:dyDescent="0.25">
      <c r="A4" t="s">
        <v>13</v>
      </c>
      <c r="B4">
        <f t="shared" si="0"/>
        <v>19</v>
      </c>
      <c r="C4">
        <f t="shared" si="1"/>
        <v>5</v>
      </c>
      <c r="D4" s="1">
        <f t="shared" si="2"/>
        <v>0.79166666666666663</v>
      </c>
      <c r="E4" t="s">
        <v>111</v>
      </c>
      <c r="F4">
        <v>8</v>
      </c>
      <c r="G4">
        <v>0</v>
      </c>
      <c r="H4">
        <v>11</v>
      </c>
      <c r="I4">
        <v>5</v>
      </c>
      <c r="J4" t="s">
        <v>52</v>
      </c>
      <c r="K4" t="s">
        <v>53</v>
      </c>
      <c r="L4" t="str">
        <f t="shared" si="3"/>
        <v>&lt;tr&gt;&lt;td class="MMC"&gt;Miles Macdonell&lt;br /&gt;Buckeyes&lt;/td&gt;</v>
      </c>
      <c r="M4" t="str">
        <f t="shared" si="4"/>
        <v>&lt;td&gt;19&lt;/td&gt;</v>
      </c>
      <c r="N4" t="str">
        <f t="shared" si="4"/>
        <v>&lt;td&gt;5&lt;/td&gt;</v>
      </c>
      <c r="O4" s="2" t="str">
        <f t="shared" si="5"/>
        <v>&lt;td&gt;0.792&lt;/td&gt;</v>
      </c>
      <c r="P4" t="str">
        <f t="shared" si="6"/>
        <v>&lt;td&gt;KPAC-1&lt;/td&gt;</v>
      </c>
      <c r="Q4" t="str">
        <f t="shared" si="6"/>
        <v>&lt;td&gt;8&lt;/td&gt;</v>
      </c>
      <c r="R4" t="str">
        <f t="shared" si="7"/>
        <v>&lt;td&gt;0&lt;/td&gt;&lt;/tr&gt;</v>
      </c>
    </row>
    <row r="5" spans="1:18" x14ac:dyDescent="0.25">
      <c r="A5" t="s">
        <v>21</v>
      </c>
      <c r="B5">
        <f t="shared" si="0"/>
        <v>3</v>
      </c>
      <c r="C5">
        <f t="shared" si="1"/>
        <v>20</v>
      </c>
      <c r="D5" s="1">
        <f t="shared" si="2"/>
        <v>0.13043478260869565</v>
      </c>
      <c r="E5" t="s">
        <v>111</v>
      </c>
      <c r="F5">
        <v>0</v>
      </c>
      <c r="G5">
        <v>8</v>
      </c>
      <c r="H5">
        <v>3</v>
      </c>
      <c r="I5">
        <v>12</v>
      </c>
      <c r="J5" t="s">
        <v>56</v>
      </c>
      <c r="K5" t="s">
        <v>57</v>
      </c>
      <c r="L5" t="str">
        <f t="shared" si="3"/>
        <v>&lt;tr&gt;&lt;td class="REC"&gt;River East&lt;br /&gt;Kodiaks&lt;/td&gt;</v>
      </c>
      <c r="M5" t="str">
        <f t="shared" si="4"/>
        <v>&lt;td&gt;3&lt;/td&gt;</v>
      </c>
      <c r="N5" t="str">
        <f t="shared" si="4"/>
        <v>&lt;td&gt;20&lt;/td&gt;</v>
      </c>
      <c r="O5" s="2" t="str">
        <f t="shared" si="5"/>
        <v>&lt;td&gt;0.130&lt;/td&gt;</v>
      </c>
      <c r="P5" t="str">
        <f t="shared" si="6"/>
        <v>&lt;td&gt;KPAC-1&lt;/td&gt;</v>
      </c>
      <c r="Q5" t="str">
        <f t="shared" si="6"/>
        <v>&lt;td&gt;0&lt;/td&gt;</v>
      </c>
      <c r="R5" t="str">
        <f t="shared" si="7"/>
        <v>&lt;td&gt;8&lt;/td&gt;&lt;/tr&gt;</v>
      </c>
    </row>
    <row r="6" spans="1:18" x14ac:dyDescent="0.25">
      <c r="A6" t="s">
        <v>14</v>
      </c>
      <c r="B6">
        <f t="shared" si="0"/>
        <v>17</v>
      </c>
      <c r="C6">
        <f t="shared" si="1"/>
        <v>11</v>
      </c>
      <c r="D6" s="1">
        <f t="shared" si="2"/>
        <v>0.6071428571428571</v>
      </c>
      <c r="E6" t="s">
        <v>111</v>
      </c>
      <c r="F6">
        <v>4</v>
      </c>
      <c r="G6">
        <v>4</v>
      </c>
      <c r="H6">
        <v>13</v>
      </c>
      <c r="I6">
        <v>7</v>
      </c>
      <c r="J6" t="s">
        <v>58</v>
      </c>
      <c r="K6" t="s">
        <v>59</v>
      </c>
      <c r="L6" t="str">
        <f t="shared" si="3"/>
        <v>&lt;tr&gt;&lt;td class="LS"&gt;Selkirk&lt;br /&gt;Royals&lt;/td&gt;</v>
      </c>
      <c r="M6" t="str">
        <f t="shared" si="4"/>
        <v>&lt;td&gt;17&lt;/td&gt;</v>
      </c>
      <c r="N6" t="str">
        <f t="shared" si="4"/>
        <v>&lt;td&gt;11&lt;/td&gt;</v>
      </c>
      <c r="O6" s="2" t="str">
        <f t="shared" si="5"/>
        <v>&lt;td&gt;0.607&lt;/td&gt;</v>
      </c>
      <c r="P6" t="str">
        <f t="shared" si="6"/>
        <v>&lt;td&gt;KPAC-1&lt;/td&gt;</v>
      </c>
      <c r="Q6" t="str">
        <f t="shared" si="6"/>
        <v>&lt;td&gt;4&lt;/td&gt;</v>
      </c>
      <c r="R6" t="str">
        <f t="shared" si="7"/>
        <v>&lt;td&gt;4&lt;/td&gt;&lt;/tr&gt;</v>
      </c>
    </row>
    <row r="7" spans="1:18" x14ac:dyDescent="0.25">
      <c r="A7" t="s">
        <v>19</v>
      </c>
      <c r="B7">
        <f t="shared" si="0"/>
        <v>12</v>
      </c>
      <c r="C7">
        <f t="shared" si="1"/>
        <v>7</v>
      </c>
      <c r="D7" s="1">
        <f t="shared" si="2"/>
        <v>0.63157894736842102</v>
      </c>
      <c r="E7" t="s">
        <v>112</v>
      </c>
      <c r="F7">
        <v>9</v>
      </c>
      <c r="G7">
        <v>1</v>
      </c>
      <c r="H7">
        <v>3</v>
      </c>
      <c r="I7">
        <v>6</v>
      </c>
      <c r="J7" t="s">
        <v>49</v>
      </c>
      <c r="K7" t="s">
        <v>50</v>
      </c>
      <c r="L7" t="str">
        <f t="shared" si="3"/>
        <v>&lt;tr&gt;&lt;td class="MC"&gt;Maples&lt;br /&gt;Marauders&lt;/td&gt;</v>
      </c>
      <c r="M7" t="str">
        <f t="shared" ref="M7:N9" si="8">"&lt;td&gt;"&amp;B7&amp;"&lt;/td&gt;"</f>
        <v>&lt;td&gt;12&lt;/td&gt;</v>
      </c>
      <c r="N7" t="str">
        <f t="shared" si="8"/>
        <v>&lt;td&gt;7&lt;/td&gt;</v>
      </c>
      <c r="O7" s="2" t="str">
        <f t="shared" si="5"/>
        <v>&lt;td&gt;0.632&lt;/td&gt;</v>
      </c>
      <c r="P7" t="str">
        <f t="shared" ref="P7:Q9" si="9">"&lt;td&gt;"&amp;E7&amp;"&lt;/td&gt;"</f>
        <v>&lt;td&gt;KPAC-2&lt;/td&gt;</v>
      </c>
      <c r="Q7" t="str">
        <f t="shared" si="9"/>
        <v>&lt;td&gt;9&lt;/td&gt;</v>
      </c>
      <c r="R7" t="str">
        <f t="shared" si="7"/>
        <v>&lt;td&gt;1&lt;/td&gt;&lt;/tr&gt;</v>
      </c>
    </row>
    <row r="8" spans="1:18" x14ac:dyDescent="0.25">
      <c r="A8" t="s">
        <v>8</v>
      </c>
      <c r="B8">
        <f t="shared" si="0"/>
        <v>5</v>
      </c>
      <c r="C8">
        <f t="shared" si="1"/>
        <v>14</v>
      </c>
      <c r="D8" s="1">
        <f t="shared" si="2"/>
        <v>0.26315789473684209</v>
      </c>
      <c r="E8" t="s">
        <v>112</v>
      </c>
      <c r="F8">
        <v>4</v>
      </c>
      <c r="G8">
        <v>6</v>
      </c>
      <c r="H8">
        <v>1</v>
      </c>
      <c r="I8">
        <v>8</v>
      </c>
      <c r="J8" t="s">
        <v>8</v>
      </c>
      <c r="K8" t="s">
        <v>51</v>
      </c>
      <c r="L8" t="str">
        <f t="shared" si="3"/>
        <v>&lt;tr&gt;&lt;td class="MBCI"&gt;MBCI&lt;br /&gt;Hawks&lt;/td&gt;</v>
      </c>
      <c r="M8" t="str">
        <f t="shared" si="8"/>
        <v>&lt;td&gt;5&lt;/td&gt;</v>
      </c>
      <c r="N8" t="str">
        <f t="shared" si="8"/>
        <v>&lt;td&gt;14&lt;/td&gt;</v>
      </c>
      <c r="O8" s="2" t="str">
        <f t="shared" si="5"/>
        <v>&lt;td&gt;0.263&lt;/td&gt;</v>
      </c>
      <c r="P8" t="str">
        <f t="shared" si="9"/>
        <v>&lt;td&gt;KPAC-2&lt;/td&gt;</v>
      </c>
      <c r="Q8" t="str">
        <f t="shared" si="9"/>
        <v>&lt;td&gt;4&lt;/td&gt;</v>
      </c>
      <c r="R8" t="str">
        <f t="shared" si="7"/>
        <v>&lt;td&gt;6&lt;/td&gt;&lt;/tr&gt;</v>
      </c>
    </row>
    <row r="9" spans="1:18" x14ac:dyDescent="0.25">
      <c r="A9" t="s">
        <v>20</v>
      </c>
      <c r="B9">
        <f t="shared" si="0"/>
        <v>5</v>
      </c>
      <c r="C9">
        <f t="shared" si="1"/>
        <v>8</v>
      </c>
      <c r="D9" s="1">
        <f t="shared" si="2"/>
        <v>0.38461538461538464</v>
      </c>
      <c r="E9" t="s">
        <v>112</v>
      </c>
      <c r="F9">
        <v>4</v>
      </c>
      <c r="G9">
        <v>6</v>
      </c>
      <c r="H9">
        <v>1</v>
      </c>
      <c r="I9">
        <v>2</v>
      </c>
      <c r="J9" t="s">
        <v>54</v>
      </c>
      <c r="K9" t="s">
        <v>55</v>
      </c>
      <c r="L9" t="str">
        <f t="shared" si="3"/>
        <v>&lt;tr&gt;&lt;td class="MMCI"&gt;Murdoch MacKay&lt;br /&gt;Clansmen&lt;/td&gt;</v>
      </c>
      <c r="M9" t="str">
        <f t="shared" si="8"/>
        <v>&lt;td&gt;5&lt;/td&gt;</v>
      </c>
      <c r="N9" t="str">
        <f t="shared" si="8"/>
        <v>&lt;td&gt;8&lt;/td&gt;</v>
      </c>
      <c r="O9" s="2" t="str">
        <f t="shared" si="5"/>
        <v>&lt;td&gt;0.385&lt;/td&gt;</v>
      </c>
      <c r="P9" t="str">
        <f t="shared" si="9"/>
        <v>&lt;td&gt;KPAC-2&lt;/td&gt;</v>
      </c>
      <c r="Q9" t="str">
        <f t="shared" si="9"/>
        <v>&lt;td&gt;4&lt;/td&gt;</v>
      </c>
      <c r="R9" t="str">
        <f t="shared" si="7"/>
        <v>&lt;td&gt;6&lt;/td&gt;&lt;/tr&gt;</v>
      </c>
    </row>
    <row r="10" spans="1:18" x14ac:dyDescent="0.25">
      <c r="A10" t="s">
        <v>109</v>
      </c>
      <c r="B10">
        <f t="shared" si="0"/>
        <v>0</v>
      </c>
      <c r="C10">
        <f t="shared" si="1"/>
        <v>16</v>
      </c>
      <c r="D10" s="1">
        <f t="shared" si="2"/>
        <v>0</v>
      </c>
      <c r="E10" t="s">
        <v>112</v>
      </c>
      <c r="F10">
        <v>0</v>
      </c>
      <c r="G10">
        <v>10</v>
      </c>
      <c r="H10">
        <v>0</v>
      </c>
      <c r="I10">
        <v>6</v>
      </c>
      <c r="J10" t="s">
        <v>110</v>
      </c>
      <c r="K10" t="s">
        <v>72</v>
      </c>
      <c r="L10" t="str">
        <f t="shared" si="3"/>
        <v>&lt;tr&gt;&lt;td class="SCI"&gt;Springfield&lt;br /&gt;Sabres&lt;/td&gt;</v>
      </c>
      <c r="M10" t="str">
        <f t="shared" ref="M10:M36" si="10">"&lt;td&gt;"&amp;B10&amp;"&lt;/td&gt;"</f>
        <v>&lt;td&gt;0&lt;/td&gt;</v>
      </c>
      <c r="N10" t="str">
        <f t="shared" ref="N10:N36" si="11">"&lt;td&gt;"&amp;C10&amp;"&lt;/td&gt;"</f>
        <v>&lt;td&gt;16&lt;/td&gt;</v>
      </c>
      <c r="O10" s="2" t="str">
        <f t="shared" si="5"/>
        <v>&lt;td&gt;0.000&lt;/td&gt;</v>
      </c>
      <c r="P10" t="str">
        <f t="shared" ref="P10:P36" si="12">"&lt;td&gt;"&amp;E10&amp;"&lt;/td&gt;"</f>
        <v>&lt;td&gt;KPAC-2&lt;/td&gt;</v>
      </c>
      <c r="Q10" t="str">
        <f t="shared" ref="Q10:Q36" si="13">"&lt;td&gt;"&amp;F10&amp;"&lt;/td&gt;"</f>
        <v>&lt;td&gt;0&lt;/td&gt;</v>
      </c>
      <c r="R10" t="str">
        <f t="shared" si="7"/>
        <v>&lt;td&gt;10&lt;/td&gt;&lt;/tr&gt;</v>
      </c>
    </row>
    <row r="11" spans="1:18" x14ac:dyDescent="0.25">
      <c r="A11" t="s">
        <v>22</v>
      </c>
      <c r="B11">
        <f t="shared" si="0"/>
        <v>14</v>
      </c>
      <c r="C11">
        <f t="shared" si="1"/>
        <v>6</v>
      </c>
      <c r="D11" s="1">
        <f t="shared" si="2"/>
        <v>0.7</v>
      </c>
      <c r="E11" t="s">
        <v>112</v>
      </c>
      <c r="F11">
        <v>9</v>
      </c>
      <c r="G11">
        <v>1</v>
      </c>
      <c r="H11">
        <v>5</v>
      </c>
      <c r="I11">
        <v>5</v>
      </c>
      <c r="J11" t="s">
        <v>60</v>
      </c>
      <c r="K11" t="s">
        <v>61</v>
      </c>
      <c r="L11" t="str">
        <f t="shared" si="3"/>
        <v>&lt;tr&gt;&lt;td class="TCI"&gt;Transcona&lt;br /&gt;Titans&lt;/td&gt;</v>
      </c>
      <c r="M11" t="str">
        <f t="shared" si="10"/>
        <v>&lt;td&gt;14&lt;/td&gt;</v>
      </c>
      <c r="N11" t="str">
        <f t="shared" si="11"/>
        <v>&lt;td&gt;6&lt;/td&gt;</v>
      </c>
      <c r="O11" s="2" t="str">
        <f t="shared" si="5"/>
        <v>&lt;td&gt;0.700&lt;/td&gt;</v>
      </c>
      <c r="P11" t="str">
        <f t="shared" si="12"/>
        <v>&lt;td&gt;KPAC-2&lt;/td&gt;</v>
      </c>
      <c r="Q11" t="str">
        <f t="shared" si="13"/>
        <v>&lt;td&gt;9&lt;/td&gt;</v>
      </c>
      <c r="R11" t="str">
        <f t="shared" si="7"/>
        <v>&lt;td&gt;1&lt;/td&gt;&lt;/tr&gt;</v>
      </c>
    </row>
    <row r="12" spans="1:18" x14ac:dyDescent="0.25">
      <c r="A12" t="s">
        <v>23</v>
      </c>
      <c r="B12">
        <f t="shared" si="0"/>
        <v>5</v>
      </c>
      <c r="C12">
        <f t="shared" si="1"/>
        <v>8</v>
      </c>
      <c r="D12" s="1">
        <f t="shared" si="2"/>
        <v>0.38461538461538464</v>
      </c>
      <c r="E12" t="s">
        <v>112</v>
      </c>
      <c r="F12">
        <v>4</v>
      </c>
      <c r="G12">
        <v>6</v>
      </c>
      <c r="H12">
        <v>1</v>
      </c>
      <c r="I12">
        <v>2</v>
      </c>
      <c r="J12" t="s">
        <v>62</v>
      </c>
      <c r="K12" t="s">
        <v>63</v>
      </c>
      <c r="L12" t="str">
        <f t="shared" si="3"/>
        <v>&lt;tr&gt;&lt;td class="WKC"&gt;West Kildonan&lt;br /&gt;Wolverines&lt;/td&gt;</v>
      </c>
      <c r="M12" t="str">
        <f t="shared" si="10"/>
        <v>&lt;td&gt;5&lt;/td&gt;</v>
      </c>
      <c r="N12" t="str">
        <f t="shared" si="11"/>
        <v>&lt;td&gt;8&lt;/td&gt;</v>
      </c>
      <c r="O12" s="2" t="str">
        <f t="shared" si="5"/>
        <v>&lt;td&gt;0.385&lt;/td&gt;</v>
      </c>
      <c r="P12" t="str">
        <f t="shared" si="12"/>
        <v>&lt;td&gt;KPAC-2&lt;/td&gt;</v>
      </c>
      <c r="Q12" t="str">
        <f t="shared" si="13"/>
        <v>&lt;td&gt;4&lt;/td&gt;</v>
      </c>
      <c r="R12" t="str">
        <f t="shared" si="7"/>
        <v>&lt;td&gt;6&lt;/td&gt;&lt;/tr&gt;</v>
      </c>
    </row>
    <row r="13" spans="1:18" x14ac:dyDescent="0.25">
      <c r="A13" t="s">
        <v>113</v>
      </c>
      <c r="B13">
        <f t="shared" si="0"/>
        <v>10</v>
      </c>
      <c r="C13">
        <f t="shared" si="1"/>
        <v>12</v>
      </c>
      <c r="D13" s="1">
        <f t="shared" si="2"/>
        <v>0.45454545454545453</v>
      </c>
      <c r="E13" t="s">
        <v>41</v>
      </c>
      <c r="F13">
        <v>4</v>
      </c>
      <c r="G13">
        <v>6</v>
      </c>
      <c r="H13">
        <v>6</v>
      </c>
      <c r="I13">
        <v>6</v>
      </c>
      <c r="J13" t="s">
        <v>114</v>
      </c>
      <c r="K13" t="s">
        <v>115</v>
      </c>
      <c r="L13" t="str">
        <f t="shared" si="3"/>
        <v>&lt;tr&gt;&lt;td class="CJS"&gt;Jeanne-Sauv&amp;eacute;&lt;br /&gt;Olympiens&lt;/td&gt;</v>
      </c>
      <c r="M13" t="str">
        <f t="shared" si="10"/>
        <v>&lt;td&gt;10&lt;/td&gt;</v>
      </c>
      <c r="N13" t="str">
        <f t="shared" si="11"/>
        <v>&lt;td&gt;12&lt;/td&gt;</v>
      </c>
      <c r="O13" s="2" t="str">
        <f t="shared" si="5"/>
        <v>&lt;td&gt;0.455&lt;/td&gt;</v>
      </c>
      <c r="P13" t="str">
        <f t="shared" si="12"/>
        <v>&lt;td&gt;SCAC&lt;/td&gt;</v>
      </c>
      <c r="Q13" t="str">
        <f t="shared" si="13"/>
        <v>&lt;td&gt;4&lt;/td&gt;</v>
      </c>
      <c r="R13" t="str">
        <f t="shared" si="7"/>
        <v>&lt;td&gt;6&lt;/td&gt;&lt;/tr&gt;</v>
      </c>
    </row>
    <row r="14" spans="1:18" x14ac:dyDescent="0.25">
      <c r="A14" t="s">
        <v>9</v>
      </c>
      <c r="B14">
        <f t="shared" si="0"/>
        <v>7</v>
      </c>
      <c r="C14">
        <f t="shared" si="1"/>
        <v>20</v>
      </c>
      <c r="D14" s="1">
        <f t="shared" si="2"/>
        <v>0.25925925925925924</v>
      </c>
      <c r="E14" t="s">
        <v>41</v>
      </c>
      <c r="F14">
        <v>6</v>
      </c>
      <c r="G14">
        <v>4</v>
      </c>
      <c r="H14">
        <v>1</v>
      </c>
      <c r="I14">
        <v>16</v>
      </c>
      <c r="J14" t="s">
        <v>64</v>
      </c>
      <c r="K14" t="s">
        <v>65</v>
      </c>
      <c r="L14" t="str">
        <f t="shared" si="3"/>
        <v>&lt;tr&gt;&lt;td class="DCI"&gt;Dakota&lt;br /&gt;Lancers&lt;/td&gt;</v>
      </c>
      <c r="M14" t="str">
        <f t="shared" si="10"/>
        <v>&lt;td&gt;7&lt;/td&gt;</v>
      </c>
      <c r="N14" t="str">
        <f t="shared" si="11"/>
        <v>&lt;td&gt;20&lt;/td&gt;</v>
      </c>
      <c r="O14" s="2" t="str">
        <f t="shared" si="5"/>
        <v>&lt;td&gt;0.259&lt;/td&gt;</v>
      </c>
      <c r="P14" t="str">
        <f t="shared" si="12"/>
        <v>&lt;td&gt;SCAC&lt;/td&gt;</v>
      </c>
      <c r="Q14" t="str">
        <f t="shared" si="13"/>
        <v>&lt;td&gt;6&lt;/td&gt;</v>
      </c>
      <c r="R14" t="str">
        <f t="shared" si="7"/>
        <v>&lt;td&gt;4&lt;/td&gt;&lt;/tr&gt;</v>
      </c>
    </row>
    <row r="15" spans="1:18" x14ac:dyDescent="0.25">
      <c r="A15" t="s">
        <v>6</v>
      </c>
      <c r="B15">
        <f t="shared" si="0"/>
        <v>19</v>
      </c>
      <c r="C15">
        <f t="shared" si="1"/>
        <v>10</v>
      </c>
      <c r="D15" s="1">
        <f t="shared" si="2"/>
        <v>0.65517241379310343</v>
      </c>
      <c r="E15" t="s">
        <v>41</v>
      </c>
      <c r="F15">
        <v>10</v>
      </c>
      <c r="G15">
        <v>0</v>
      </c>
      <c r="H15">
        <v>9</v>
      </c>
      <c r="I15">
        <v>10</v>
      </c>
      <c r="J15" t="s">
        <v>66</v>
      </c>
      <c r="K15" t="s">
        <v>67</v>
      </c>
      <c r="L15" t="str">
        <f t="shared" si="3"/>
        <v>&lt;tr&gt;&lt;td class="GCI"&gt;Glenlawn&lt;br /&gt;Lions&lt;/td&gt;</v>
      </c>
      <c r="M15" t="str">
        <f t="shared" si="10"/>
        <v>&lt;td&gt;19&lt;/td&gt;</v>
      </c>
      <c r="N15" t="str">
        <f t="shared" si="11"/>
        <v>&lt;td&gt;10&lt;/td&gt;</v>
      </c>
      <c r="O15" s="2" t="str">
        <f t="shared" si="5"/>
        <v>&lt;td&gt;0.655&lt;/td&gt;</v>
      </c>
      <c r="P15" t="str">
        <f t="shared" si="12"/>
        <v>&lt;td&gt;SCAC&lt;/td&gt;</v>
      </c>
      <c r="Q15" t="str">
        <f t="shared" si="13"/>
        <v>&lt;td&gt;10&lt;/td&gt;</v>
      </c>
      <c r="R15" t="str">
        <f t="shared" si="7"/>
        <v>&lt;td&gt;0&lt;/td&gt;&lt;/tr&gt;</v>
      </c>
    </row>
    <row r="16" spans="1:18" x14ac:dyDescent="0.25">
      <c r="A16" t="s">
        <v>24</v>
      </c>
      <c r="B16">
        <f t="shared" si="0"/>
        <v>0</v>
      </c>
      <c r="C16">
        <f t="shared" si="1"/>
        <v>15</v>
      </c>
      <c r="D16" s="1">
        <f t="shared" si="2"/>
        <v>0</v>
      </c>
      <c r="E16" t="s">
        <v>41</v>
      </c>
      <c r="F16">
        <v>0</v>
      </c>
      <c r="G16">
        <v>10</v>
      </c>
      <c r="H16">
        <v>0</v>
      </c>
      <c r="I16">
        <v>5</v>
      </c>
      <c r="J16" t="s">
        <v>68</v>
      </c>
      <c r="K16" t="s">
        <v>69</v>
      </c>
      <c r="L16" t="str">
        <f t="shared" si="3"/>
        <v>&lt;tr&gt;&lt;td class="JHB"&gt;J.H. Bruns&lt;br /&gt;Broncos&lt;/td&gt;</v>
      </c>
      <c r="M16" t="str">
        <f t="shared" si="10"/>
        <v>&lt;td&gt;0&lt;/td&gt;</v>
      </c>
      <c r="N16" t="str">
        <f t="shared" si="11"/>
        <v>&lt;td&gt;15&lt;/td&gt;</v>
      </c>
      <c r="O16" s="2" t="str">
        <f t="shared" si="5"/>
        <v>&lt;td&gt;0.000&lt;/td&gt;</v>
      </c>
      <c r="P16" t="str">
        <f t="shared" si="12"/>
        <v>&lt;td&gt;SCAC&lt;/td&gt;</v>
      </c>
      <c r="Q16" t="str">
        <f t="shared" si="13"/>
        <v>&lt;td&gt;0&lt;/td&gt;</v>
      </c>
      <c r="R16" t="str">
        <f t="shared" si="7"/>
        <v>&lt;td&gt;10&lt;/td&gt;&lt;/tr&gt;</v>
      </c>
    </row>
    <row r="17" spans="1:18" x14ac:dyDescent="0.25">
      <c r="A17" t="s">
        <v>25</v>
      </c>
      <c r="B17">
        <f t="shared" si="0"/>
        <v>8</v>
      </c>
      <c r="C17">
        <f t="shared" si="1"/>
        <v>9</v>
      </c>
      <c r="D17" s="1">
        <f t="shared" si="2"/>
        <v>0.47058823529411764</v>
      </c>
      <c r="E17" t="s">
        <v>41</v>
      </c>
      <c r="F17">
        <v>3</v>
      </c>
      <c r="G17">
        <v>7</v>
      </c>
      <c r="H17">
        <v>5</v>
      </c>
      <c r="I17">
        <v>2</v>
      </c>
      <c r="J17" t="s">
        <v>71</v>
      </c>
      <c r="K17" t="s">
        <v>72</v>
      </c>
      <c r="L17" t="str">
        <f t="shared" si="3"/>
        <v>&lt;tr&gt;&lt;td class="SRSS"&gt;Steinbach&lt;br /&gt;Sabres&lt;/td&gt;</v>
      </c>
      <c r="M17" t="str">
        <f t="shared" si="10"/>
        <v>&lt;td&gt;8&lt;/td&gt;</v>
      </c>
      <c r="N17" t="str">
        <f t="shared" si="11"/>
        <v>&lt;td&gt;9&lt;/td&gt;</v>
      </c>
      <c r="O17" s="2" t="str">
        <f t="shared" si="5"/>
        <v>&lt;td&gt;0.471&lt;/td&gt;</v>
      </c>
      <c r="P17" t="str">
        <f t="shared" si="12"/>
        <v>&lt;td&gt;SCAC&lt;/td&gt;</v>
      </c>
      <c r="Q17" t="str">
        <f t="shared" si="13"/>
        <v>&lt;td&gt;3&lt;/td&gt;</v>
      </c>
      <c r="R17" t="str">
        <f t="shared" si="7"/>
        <v>&lt;td&gt;7&lt;/td&gt;&lt;/tr&gt;</v>
      </c>
    </row>
    <row r="18" spans="1:18" x14ac:dyDescent="0.25">
      <c r="A18" t="s">
        <v>27</v>
      </c>
      <c r="B18">
        <f t="shared" si="0"/>
        <v>5</v>
      </c>
      <c r="C18">
        <f t="shared" si="1"/>
        <v>18</v>
      </c>
      <c r="D18" s="1">
        <f t="shared" si="2"/>
        <v>0.21739130434782608</v>
      </c>
      <c r="E18" t="s">
        <v>42</v>
      </c>
      <c r="F18">
        <v>0</v>
      </c>
      <c r="G18">
        <v>9</v>
      </c>
      <c r="H18">
        <v>5</v>
      </c>
      <c r="I18">
        <v>9</v>
      </c>
      <c r="J18" t="s">
        <v>87</v>
      </c>
      <c r="K18" t="s">
        <v>88</v>
      </c>
      <c r="L18" t="str">
        <f t="shared" si="3"/>
        <v>&lt;tr&gt;&lt;td class="DMCI"&gt;Daniel McIntyre&lt;br /&gt;Maroons&lt;/td&gt;</v>
      </c>
      <c r="M18" t="str">
        <f t="shared" si="10"/>
        <v>&lt;td&gt;5&lt;/td&gt;</v>
      </c>
      <c r="N18" t="str">
        <f t="shared" si="11"/>
        <v>&lt;td&gt;18&lt;/td&gt;</v>
      </c>
      <c r="O18" s="2" t="str">
        <f t="shared" si="5"/>
        <v>&lt;td&gt;0.217&lt;/td&gt;</v>
      </c>
      <c r="P18" t="str">
        <f t="shared" si="12"/>
        <v>&lt;td&gt;WWAC-WAC-1&lt;/td&gt;</v>
      </c>
      <c r="Q18" t="str">
        <f t="shared" si="13"/>
        <v>&lt;td&gt;0&lt;/td&gt;</v>
      </c>
      <c r="R18" t="str">
        <f t="shared" si="7"/>
        <v>&lt;td&gt;9&lt;/td&gt;&lt;/tr&gt;</v>
      </c>
    </row>
    <row r="19" spans="1:18" x14ac:dyDescent="0.25">
      <c r="A19" t="s">
        <v>17</v>
      </c>
      <c r="B19">
        <f t="shared" si="0"/>
        <v>12</v>
      </c>
      <c r="C19">
        <f t="shared" si="1"/>
        <v>10</v>
      </c>
      <c r="D19" s="1">
        <f t="shared" si="2"/>
        <v>0.54545454545454541</v>
      </c>
      <c r="E19" t="s">
        <v>42</v>
      </c>
      <c r="F19">
        <v>5</v>
      </c>
      <c r="G19">
        <v>4</v>
      </c>
      <c r="H19">
        <v>7</v>
      </c>
      <c r="I19">
        <v>6</v>
      </c>
      <c r="J19" t="s">
        <v>73</v>
      </c>
      <c r="K19" t="s">
        <v>74</v>
      </c>
      <c r="L19" t="str">
        <f t="shared" si="3"/>
        <v>&lt;tr&gt;&lt;td class="FRC"&gt;Fort Richmond&lt;br /&gt;Centurions&lt;/td&gt;</v>
      </c>
      <c r="M19" t="str">
        <f t="shared" si="10"/>
        <v>&lt;td&gt;12&lt;/td&gt;</v>
      </c>
      <c r="N19" t="str">
        <f t="shared" si="11"/>
        <v>&lt;td&gt;10&lt;/td&gt;</v>
      </c>
      <c r="O19" s="2" t="str">
        <f t="shared" si="5"/>
        <v>&lt;td&gt;0.545&lt;/td&gt;</v>
      </c>
      <c r="P19" t="str">
        <f t="shared" si="12"/>
        <v>&lt;td&gt;WWAC-WAC-1&lt;/td&gt;</v>
      </c>
      <c r="Q19" t="str">
        <f t="shared" si="13"/>
        <v>&lt;td&gt;5&lt;/td&gt;</v>
      </c>
      <c r="R19" t="str">
        <f t="shared" si="7"/>
        <v>&lt;td&gt;4&lt;/td&gt;&lt;/tr&gt;</v>
      </c>
    </row>
    <row r="20" spans="1:18" x14ac:dyDescent="0.25">
      <c r="A20" t="s">
        <v>7</v>
      </c>
      <c r="B20">
        <f t="shared" si="0"/>
        <v>3</v>
      </c>
      <c r="C20">
        <f t="shared" si="1"/>
        <v>15</v>
      </c>
      <c r="D20" s="1">
        <f t="shared" si="2"/>
        <v>0.16666666666666666</v>
      </c>
      <c r="E20" t="s">
        <v>42</v>
      </c>
      <c r="F20">
        <v>1</v>
      </c>
      <c r="G20">
        <v>8</v>
      </c>
      <c r="H20">
        <v>2</v>
      </c>
      <c r="I20">
        <v>7</v>
      </c>
      <c r="J20" t="s">
        <v>75</v>
      </c>
      <c r="K20" t="s">
        <v>76</v>
      </c>
      <c r="L20" t="str">
        <f t="shared" si="3"/>
        <v>&lt;tr&gt;&lt;td class="JTC"&gt;John Taylor&lt;br /&gt;Pipers&lt;/td&gt;</v>
      </c>
      <c r="M20" t="str">
        <f t="shared" si="10"/>
        <v>&lt;td&gt;3&lt;/td&gt;</v>
      </c>
      <c r="N20" t="str">
        <f t="shared" si="11"/>
        <v>&lt;td&gt;15&lt;/td&gt;</v>
      </c>
      <c r="O20" s="2" t="str">
        <f t="shared" si="5"/>
        <v>&lt;td&gt;0.167&lt;/td&gt;</v>
      </c>
      <c r="P20" t="str">
        <f t="shared" si="12"/>
        <v>&lt;td&gt;WWAC-WAC-1&lt;/td&gt;</v>
      </c>
      <c r="Q20" t="str">
        <f t="shared" si="13"/>
        <v>&lt;td&gt;1&lt;/td&gt;</v>
      </c>
      <c r="R20" t="str">
        <f t="shared" si="7"/>
        <v>&lt;td&gt;8&lt;/td&gt;&lt;/tr&gt;</v>
      </c>
    </row>
    <row r="21" spans="1:18" x14ac:dyDescent="0.25">
      <c r="A21" t="s">
        <v>11</v>
      </c>
      <c r="B21">
        <f t="shared" si="0"/>
        <v>5</v>
      </c>
      <c r="C21">
        <f t="shared" si="1"/>
        <v>14</v>
      </c>
      <c r="D21" s="1">
        <f t="shared" si="2"/>
        <v>0.26315789473684209</v>
      </c>
      <c r="E21" t="s">
        <v>42</v>
      </c>
      <c r="F21">
        <v>2</v>
      </c>
      <c r="G21">
        <v>7</v>
      </c>
      <c r="H21">
        <v>3</v>
      </c>
      <c r="I21">
        <v>7</v>
      </c>
      <c r="J21" t="s">
        <v>77</v>
      </c>
      <c r="K21" t="s">
        <v>78</v>
      </c>
      <c r="L21" t="str">
        <f t="shared" si="3"/>
        <v>&lt;tr&gt;&lt;td class="KHS"&gt;Kelvin&lt;br /&gt;Clippers&lt;/td&gt;</v>
      </c>
      <c r="M21" t="str">
        <f t="shared" si="10"/>
        <v>&lt;td&gt;5&lt;/td&gt;</v>
      </c>
      <c r="N21" t="str">
        <f t="shared" si="11"/>
        <v>&lt;td&gt;14&lt;/td&gt;</v>
      </c>
      <c r="O21" s="2" t="str">
        <f t="shared" si="5"/>
        <v>&lt;td&gt;0.263&lt;/td&gt;</v>
      </c>
      <c r="P21" t="str">
        <f t="shared" si="12"/>
        <v>&lt;td&gt;WWAC-WAC-1&lt;/td&gt;</v>
      </c>
      <c r="Q21" t="str">
        <f t="shared" si="13"/>
        <v>&lt;td&gt;2&lt;/td&gt;</v>
      </c>
      <c r="R21" t="str">
        <f t="shared" si="7"/>
        <v>&lt;td&gt;7&lt;/td&gt;&lt;/tr&gt;</v>
      </c>
    </row>
    <row r="22" spans="1:18" x14ac:dyDescent="0.25">
      <c r="A22" t="s">
        <v>2</v>
      </c>
      <c r="B22">
        <f t="shared" si="0"/>
        <v>18</v>
      </c>
      <c r="C22">
        <f t="shared" si="1"/>
        <v>10</v>
      </c>
      <c r="D22" s="1">
        <f t="shared" si="2"/>
        <v>0.6428571428571429</v>
      </c>
      <c r="E22" t="s">
        <v>42</v>
      </c>
      <c r="F22">
        <v>7</v>
      </c>
      <c r="G22">
        <v>2</v>
      </c>
      <c r="H22">
        <v>11</v>
      </c>
      <c r="I22">
        <v>8</v>
      </c>
      <c r="J22" t="s">
        <v>79</v>
      </c>
      <c r="K22" t="s">
        <v>80</v>
      </c>
      <c r="L22" t="str">
        <f t="shared" si="3"/>
        <v>&lt;tr&gt;&lt;td class="OPHS"&gt;Oak Park&lt;br /&gt;Raiders&lt;/td&gt;</v>
      </c>
      <c r="M22" t="str">
        <f t="shared" si="10"/>
        <v>&lt;td&gt;18&lt;/td&gt;</v>
      </c>
      <c r="N22" t="str">
        <f t="shared" si="11"/>
        <v>&lt;td&gt;10&lt;/td&gt;</v>
      </c>
      <c r="O22" s="2" t="str">
        <f t="shared" si="5"/>
        <v>&lt;td&gt;0.643&lt;/td&gt;</v>
      </c>
      <c r="P22" t="str">
        <f t="shared" si="12"/>
        <v>&lt;td&gt;WWAC-WAC-1&lt;/td&gt;</v>
      </c>
      <c r="Q22" t="str">
        <f t="shared" si="13"/>
        <v>&lt;td&gt;7&lt;/td&gt;</v>
      </c>
      <c r="R22" t="str">
        <f t="shared" si="7"/>
        <v>&lt;td&gt;2&lt;/td&gt;&lt;/tr&gt;</v>
      </c>
    </row>
    <row r="23" spans="1:18" x14ac:dyDescent="0.25">
      <c r="A23" t="s">
        <v>10</v>
      </c>
      <c r="B23">
        <f t="shared" si="0"/>
        <v>27</v>
      </c>
      <c r="C23">
        <f t="shared" si="1"/>
        <v>1</v>
      </c>
      <c r="D23" s="1">
        <f t="shared" si="2"/>
        <v>0.9642857142857143</v>
      </c>
      <c r="E23" t="s">
        <v>42</v>
      </c>
      <c r="F23">
        <v>9</v>
      </c>
      <c r="G23">
        <v>0</v>
      </c>
      <c r="H23">
        <v>18</v>
      </c>
      <c r="I23">
        <v>1</v>
      </c>
      <c r="J23" t="s">
        <v>81</v>
      </c>
      <c r="K23" t="s">
        <v>82</v>
      </c>
      <c r="L23" t="str">
        <f t="shared" si="3"/>
        <v>&lt;tr&gt;&lt;td class="SiHS"&gt;Sisler&lt;br /&gt;Spartans&lt;/td&gt;</v>
      </c>
      <c r="M23" t="str">
        <f t="shared" si="10"/>
        <v>&lt;td&gt;27&lt;/td&gt;</v>
      </c>
      <c r="N23" t="str">
        <f t="shared" si="11"/>
        <v>&lt;td&gt;1&lt;/td&gt;</v>
      </c>
      <c r="O23" s="2" t="str">
        <f t="shared" si="5"/>
        <v>&lt;td&gt;0.964&lt;/td&gt;</v>
      </c>
      <c r="P23" t="str">
        <f t="shared" si="12"/>
        <v>&lt;td&gt;WWAC-WAC-1&lt;/td&gt;</v>
      </c>
      <c r="Q23" t="str">
        <f t="shared" si="13"/>
        <v>&lt;td&gt;9&lt;/td&gt;</v>
      </c>
      <c r="R23" t="str">
        <f t="shared" si="7"/>
        <v>&lt;td&gt;0&lt;/td&gt;&lt;/tr&gt;</v>
      </c>
    </row>
    <row r="24" spans="1:18" x14ac:dyDescent="0.25">
      <c r="A24" t="s">
        <v>117</v>
      </c>
      <c r="B24">
        <f t="shared" si="0"/>
        <v>8</v>
      </c>
      <c r="C24">
        <f t="shared" si="1"/>
        <v>14</v>
      </c>
      <c r="D24" s="1">
        <f t="shared" si="2"/>
        <v>0.36363636363636365</v>
      </c>
      <c r="E24" t="s">
        <v>42</v>
      </c>
      <c r="F24">
        <v>3</v>
      </c>
      <c r="G24">
        <v>6</v>
      </c>
      <c r="H24">
        <v>5</v>
      </c>
      <c r="I24">
        <v>8</v>
      </c>
      <c r="J24" t="s">
        <v>118</v>
      </c>
      <c r="K24" t="s">
        <v>119</v>
      </c>
      <c r="L24" t="str">
        <f t="shared" si="3"/>
        <v>&lt;tr&gt;&lt;td class="SMA"&gt;St. Mary's&lt;br /&gt;Flames&lt;/td&gt;</v>
      </c>
      <c r="M24" t="str">
        <f t="shared" si="10"/>
        <v>&lt;td&gt;8&lt;/td&gt;</v>
      </c>
      <c r="N24" t="str">
        <f t="shared" si="11"/>
        <v>&lt;td&gt;14&lt;/td&gt;</v>
      </c>
      <c r="O24" s="2" t="str">
        <f t="shared" si="5"/>
        <v>&lt;td&gt;0.364&lt;/td&gt;</v>
      </c>
      <c r="P24" t="str">
        <f t="shared" si="12"/>
        <v>&lt;td&gt;WWAC-WAC-1&lt;/td&gt;</v>
      </c>
      <c r="Q24" t="str">
        <f t="shared" si="13"/>
        <v>&lt;td&gt;3&lt;/td&gt;</v>
      </c>
      <c r="R24" t="str">
        <f t="shared" si="7"/>
        <v>&lt;td&gt;6&lt;/td&gt;&lt;/tr&gt;</v>
      </c>
    </row>
    <row r="25" spans="1:18" x14ac:dyDescent="0.25">
      <c r="A25" t="s">
        <v>16</v>
      </c>
      <c r="B25">
        <f t="shared" si="0"/>
        <v>7</v>
      </c>
      <c r="C25">
        <f t="shared" si="1"/>
        <v>11</v>
      </c>
      <c r="D25" s="1">
        <f t="shared" si="2"/>
        <v>0.3888888888888889</v>
      </c>
      <c r="E25" t="s">
        <v>42</v>
      </c>
      <c r="F25">
        <v>4</v>
      </c>
      <c r="G25">
        <v>5</v>
      </c>
      <c r="H25">
        <v>3</v>
      </c>
      <c r="I25">
        <v>6</v>
      </c>
      <c r="J25" t="s">
        <v>99</v>
      </c>
      <c r="K25" t="s">
        <v>100</v>
      </c>
      <c r="L25" t="str">
        <f t="shared" si="3"/>
        <v>&lt;tr&gt;&lt;td class="SHC"&gt;Sturgeon Heights&lt;br /&gt;Huskies&lt;/td&gt;</v>
      </c>
      <c r="M25" t="str">
        <f t="shared" si="10"/>
        <v>&lt;td&gt;7&lt;/td&gt;</v>
      </c>
      <c r="N25" t="str">
        <f t="shared" si="11"/>
        <v>&lt;td&gt;11&lt;/td&gt;</v>
      </c>
      <c r="O25" s="2" t="str">
        <f t="shared" si="5"/>
        <v>&lt;td&gt;0.389&lt;/td&gt;</v>
      </c>
      <c r="P25" t="str">
        <f t="shared" si="12"/>
        <v>&lt;td&gt;WWAC-WAC-1&lt;/td&gt;</v>
      </c>
      <c r="Q25" t="str">
        <f t="shared" si="13"/>
        <v>&lt;td&gt;4&lt;/td&gt;</v>
      </c>
      <c r="R25" t="str">
        <f t="shared" si="7"/>
        <v>&lt;td&gt;5&lt;/td&gt;&lt;/tr&gt;</v>
      </c>
    </row>
    <row r="26" spans="1:18" x14ac:dyDescent="0.25">
      <c r="A26" t="s">
        <v>26</v>
      </c>
      <c r="B26">
        <f t="shared" si="0"/>
        <v>19</v>
      </c>
      <c r="C26">
        <f t="shared" si="1"/>
        <v>6</v>
      </c>
      <c r="D26" s="1">
        <f t="shared" si="2"/>
        <v>0.76</v>
      </c>
      <c r="E26" t="s">
        <v>42</v>
      </c>
      <c r="F26">
        <v>8</v>
      </c>
      <c r="G26">
        <v>1</v>
      </c>
      <c r="H26">
        <v>11</v>
      </c>
      <c r="I26">
        <v>5</v>
      </c>
      <c r="J26" t="s">
        <v>85</v>
      </c>
      <c r="K26" t="s">
        <v>86</v>
      </c>
      <c r="L26" t="str">
        <f t="shared" si="3"/>
        <v>&lt;tr&gt;&lt;td class="VMC"&gt;Vincent Massey&lt;br /&gt;Trojans&lt;/td&gt;</v>
      </c>
      <c r="M26" t="str">
        <f t="shared" si="10"/>
        <v>&lt;td&gt;19&lt;/td&gt;</v>
      </c>
      <c r="N26" t="str">
        <f t="shared" si="11"/>
        <v>&lt;td&gt;6&lt;/td&gt;</v>
      </c>
      <c r="O26" s="2" t="str">
        <f t="shared" si="5"/>
        <v>&lt;td&gt;0.760&lt;/td&gt;</v>
      </c>
      <c r="P26" t="str">
        <f t="shared" si="12"/>
        <v>&lt;td&gt;WWAC-WAC-1&lt;/td&gt;</v>
      </c>
      <c r="Q26" t="str">
        <f t="shared" si="13"/>
        <v>&lt;td&gt;8&lt;/td&gt;</v>
      </c>
      <c r="R26" t="str">
        <f t="shared" si="7"/>
        <v>&lt;td&gt;1&lt;/td&gt;&lt;/tr&gt;</v>
      </c>
    </row>
    <row r="27" spans="1:18" x14ac:dyDescent="0.25">
      <c r="A27" t="s">
        <v>15</v>
      </c>
      <c r="B27">
        <f t="shared" si="0"/>
        <v>16</v>
      </c>
      <c r="C27">
        <f t="shared" si="1"/>
        <v>7</v>
      </c>
      <c r="D27" s="1">
        <f t="shared" si="2"/>
        <v>0.69565217391304346</v>
      </c>
      <c r="E27" t="s">
        <v>42</v>
      </c>
      <c r="F27">
        <v>6</v>
      </c>
      <c r="G27">
        <v>3</v>
      </c>
      <c r="H27">
        <v>10</v>
      </c>
      <c r="I27">
        <v>4</v>
      </c>
      <c r="J27" t="s">
        <v>103</v>
      </c>
      <c r="K27" t="s">
        <v>104</v>
      </c>
      <c r="L27" t="str">
        <f t="shared" si="3"/>
        <v>&lt;tr&gt;&lt;td class="WWC"&gt;Westwood&lt;br /&gt;Warriors&lt;/td&gt;</v>
      </c>
      <c r="M27" t="str">
        <f t="shared" si="10"/>
        <v>&lt;td&gt;16&lt;/td&gt;</v>
      </c>
      <c r="N27" t="str">
        <f t="shared" si="11"/>
        <v>&lt;td&gt;7&lt;/td&gt;</v>
      </c>
      <c r="O27" s="2" t="str">
        <f t="shared" si="5"/>
        <v>&lt;td&gt;0.696&lt;/td&gt;</v>
      </c>
      <c r="P27" t="str">
        <f t="shared" si="12"/>
        <v>&lt;td&gt;WWAC-WAC-1&lt;/td&gt;</v>
      </c>
      <c r="Q27" t="str">
        <f t="shared" si="13"/>
        <v>&lt;td&gt;6&lt;/td&gt;</v>
      </c>
      <c r="R27" t="str">
        <f t="shared" si="7"/>
        <v>&lt;td&gt;3&lt;/td&gt;&lt;/tr&gt;</v>
      </c>
    </row>
    <row r="28" spans="1:18" x14ac:dyDescent="0.25">
      <c r="A28" t="s">
        <v>28</v>
      </c>
      <c r="B28">
        <f t="shared" si="0"/>
        <v>5</v>
      </c>
      <c r="C28">
        <f t="shared" si="1"/>
        <v>9</v>
      </c>
      <c r="D28" s="1">
        <f t="shared" si="2"/>
        <v>0.35714285714285715</v>
      </c>
      <c r="E28" t="s">
        <v>43</v>
      </c>
      <c r="F28">
        <v>4</v>
      </c>
      <c r="G28">
        <v>5</v>
      </c>
      <c r="H28">
        <v>1</v>
      </c>
      <c r="I28">
        <v>4</v>
      </c>
      <c r="J28" t="s">
        <v>89</v>
      </c>
      <c r="K28" t="s">
        <v>90</v>
      </c>
      <c r="L28" t="str">
        <f t="shared" si="3"/>
        <v>&lt;tr&gt;&lt;td class="EHS"&gt;Elmwood&lt;br /&gt;Giants&lt;/td&gt;</v>
      </c>
      <c r="M28" t="str">
        <f t="shared" si="10"/>
        <v>&lt;td&gt;5&lt;/td&gt;</v>
      </c>
      <c r="N28" t="str">
        <f t="shared" si="11"/>
        <v>&lt;td&gt;9&lt;/td&gt;</v>
      </c>
      <c r="O28" s="2" t="str">
        <f t="shared" si="5"/>
        <v>&lt;td&gt;0.357&lt;/td&gt;</v>
      </c>
      <c r="P28" t="str">
        <f t="shared" si="12"/>
        <v>&lt;td&gt;WWAC-WAC-2&lt;/td&gt;</v>
      </c>
      <c r="Q28" t="str">
        <f t="shared" si="13"/>
        <v>&lt;td&gt;4&lt;/td&gt;</v>
      </c>
      <c r="R28" t="str">
        <f t="shared" si="7"/>
        <v>&lt;td&gt;5&lt;/td&gt;&lt;/tr&gt;</v>
      </c>
    </row>
    <row r="29" spans="1:18" x14ac:dyDescent="0.25">
      <c r="A29" t="s">
        <v>29</v>
      </c>
      <c r="B29">
        <f t="shared" si="0"/>
        <v>8</v>
      </c>
      <c r="C29">
        <f t="shared" si="1"/>
        <v>7</v>
      </c>
      <c r="D29" s="1">
        <f t="shared" si="2"/>
        <v>0.53333333333333333</v>
      </c>
      <c r="E29" t="s">
        <v>43</v>
      </c>
      <c r="F29">
        <v>5</v>
      </c>
      <c r="G29">
        <v>4</v>
      </c>
      <c r="H29">
        <v>3</v>
      </c>
      <c r="I29">
        <v>3</v>
      </c>
      <c r="J29" t="s">
        <v>91</v>
      </c>
      <c r="K29" t="s">
        <v>92</v>
      </c>
      <c r="L29" t="str">
        <f t="shared" si="3"/>
        <v>&lt;tr&gt;&lt;td class="GBHS"&gt;Gordon Bell&lt;br /&gt;Panthers&lt;/td&gt;</v>
      </c>
      <c r="M29" t="str">
        <f t="shared" si="10"/>
        <v>&lt;td&gt;8&lt;/td&gt;</v>
      </c>
      <c r="N29" t="str">
        <f t="shared" si="11"/>
        <v>&lt;td&gt;7&lt;/td&gt;</v>
      </c>
      <c r="O29" s="2" t="str">
        <f t="shared" si="5"/>
        <v>&lt;td&gt;0.533&lt;/td&gt;</v>
      </c>
      <c r="P29" t="str">
        <f t="shared" si="12"/>
        <v>&lt;td&gt;WWAC-WAC-2&lt;/td&gt;</v>
      </c>
      <c r="Q29" t="str">
        <f t="shared" si="13"/>
        <v>&lt;td&gt;5&lt;/td&gt;</v>
      </c>
      <c r="R29" t="str">
        <f t="shared" si="7"/>
        <v>&lt;td&gt;4&lt;/td&gt;&lt;/tr&gt;</v>
      </c>
    </row>
    <row r="30" spans="1:18" x14ac:dyDescent="0.25">
      <c r="A30" t="s">
        <v>30</v>
      </c>
      <c r="B30">
        <f t="shared" si="0"/>
        <v>12</v>
      </c>
      <c r="C30">
        <f t="shared" si="1"/>
        <v>6</v>
      </c>
      <c r="D30" s="1">
        <f t="shared" si="2"/>
        <v>0.66666666666666663</v>
      </c>
      <c r="E30" t="s">
        <v>43</v>
      </c>
      <c r="F30">
        <v>7</v>
      </c>
      <c r="G30">
        <v>2</v>
      </c>
      <c r="H30">
        <v>5</v>
      </c>
      <c r="I30">
        <v>4</v>
      </c>
      <c r="J30" t="s">
        <v>93</v>
      </c>
      <c r="K30" t="s">
        <v>94</v>
      </c>
      <c r="L30" t="str">
        <f t="shared" si="3"/>
        <v>&lt;tr&gt;&lt;td class="GPHS"&gt;Grant Park&lt;br /&gt;Pirates&lt;/td&gt;</v>
      </c>
      <c r="M30" t="str">
        <f t="shared" si="10"/>
        <v>&lt;td&gt;12&lt;/td&gt;</v>
      </c>
      <c r="N30" t="str">
        <f t="shared" si="11"/>
        <v>&lt;td&gt;6&lt;/td&gt;</v>
      </c>
      <c r="O30" s="2" t="str">
        <f t="shared" si="5"/>
        <v>&lt;td&gt;0.667&lt;/td&gt;</v>
      </c>
      <c r="P30" t="str">
        <f t="shared" si="12"/>
        <v>&lt;td&gt;WWAC-WAC-2&lt;/td&gt;</v>
      </c>
      <c r="Q30" t="str">
        <f t="shared" si="13"/>
        <v>&lt;td&gt;7&lt;/td&gt;</v>
      </c>
      <c r="R30" t="str">
        <f t="shared" si="7"/>
        <v>&lt;td&gt;2&lt;/td&gt;&lt;/tr&gt;</v>
      </c>
    </row>
    <row r="31" spans="1:18" x14ac:dyDescent="0.25">
      <c r="A31" t="s">
        <v>31</v>
      </c>
      <c r="B31">
        <f t="shared" si="0"/>
        <v>11</v>
      </c>
      <c r="C31">
        <f t="shared" si="1"/>
        <v>8</v>
      </c>
      <c r="D31" s="1">
        <f t="shared" si="2"/>
        <v>0.57894736842105265</v>
      </c>
      <c r="E31" t="s">
        <v>43</v>
      </c>
      <c r="F31">
        <v>5</v>
      </c>
      <c r="G31">
        <v>4</v>
      </c>
      <c r="H31">
        <v>6</v>
      </c>
      <c r="I31">
        <v>4</v>
      </c>
      <c r="J31" t="s">
        <v>95</v>
      </c>
      <c r="K31" t="s">
        <v>86</v>
      </c>
      <c r="L31" t="str">
        <f t="shared" si="3"/>
        <v>&lt;tr&gt;&lt;td class="PCI"&gt;Portage&lt;br /&gt;Trojans&lt;/td&gt;</v>
      </c>
      <c r="M31" t="str">
        <f t="shared" si="10"/>
        <v>&lt;td&gt;11&lt;/td&gt;</v>
      </c>
      <c r="N31" t="str">
        <f t="shared" si="11"/>
        <v>&lt;td&gt;8&lt;/td&gt;</v>
      </c>
      <c r="O31" s="2" t="str">
        <f t="shared" si="5"/>
        <v>&lt;td&gt;0.579&lt;/td&gt;</v>
      </c>
      <c r="P31" t="str">
        <f t="shared" si="12"/>
        <v>&lt;td&gt;WWAC-WAC-2&lt;/td&gt;</v>
      </c>
      <c r="Q31" t="str">
        <f t="shared" si="13"/>
        <v>&lt;td&gt;5&lt;/td&gt;</v>
      </c>
      <c r="R31" t="str">
        <f t="shared" si="7"/>
        <v>&lt;td&gt;4&lt;/td&gt;&lt;/tr&gt;</v>
      </c>
    </row>
    <row r="32" spans="1:18" x14ac:dyDescent="0.25">
      <c r="A32" t="s">
        <v>32</v>
      </c>
      <c r="B32">
        <f t="shared" si="0"/>
        <v>15</v>
      </c>
      <c r="C32">
        <f t="shared" si="1"/>
        <v>6</v>
      </c>
      <c r="D32" s="1">
        <f t="shared" si="2"/>
        <v>0.7142857142857143</v>
      </c>
      <c r="E32" t="s">
        <v>43</v>
      </c>
      <c r="F32">
        <v>8</v>
      </c>
      <c r="G32">
        <v>1</v>
      </c>
      <c r="H32">
        <v>7</v>
      </c>
      <c r="I32">
        <v>5</v>
      </c>
      <c r="J32" t="s">
        <v>96</v>
      </c>
      <c r="K32" t="s">
        <v>61</v>
      </c>
      <c r="L32" t="str">
        <f t="shared" si="3"/>
        <v>&lt;tr&gt;&lt;td class="ShHS"&gt;Shaftesbury&lt;br /&gt;Titans&lt;/td&gt;</v>
      </c>
      <c r="M32" t="str">
        <f t="shared" si="10"/>
        <v>&lt;td&gt;15&lt;/td&gt;</v>
      </c>
      <c r="N32" t="str">
        <f t="shared" si="11"/>
        <v>&lt;td&gt;6&lt;/td&gt;</v>
      </c>
      <c r="O32" s="2" t="str">
        <f t="shared" si="5"/>
        <v>&lt;td&gt;0.714&lt;/td&gt;</v>
      </c>
      <c r="P32" t="str">
        <f t="shared" si="12"/>
        <v>&lt;td&gt;WWAC-WAC-2&lt;/td&gt;</v>
      </c>
      <c r="Q32" t="str">
        <f t="shared" si="13"/>
        <v>&lt;td&gt;8&lt;/td&gt;</v>
      </c>
      <c r="R32" t="str">
        <f t="shared" si="7"/>
        <v>&lt;td&gt;1&lt;/td&gt;&lt;/tr&gt;</v>
      </c>
    </row>
    <row r="33" spans="1:18" x14ac:dyDescent="0.25">
      <c r="A33" t="s">
        <v>33</v>
      </c>
      <c r="B33">
        <f t="shared" si="0"/>
        <v>0</v>
      </c>
      <c r="C33">
        <f t="shared" si="1"/>
        <v>9</v>
      </c>
      <c r="D33" s="1">
        <f t="shared" si="2"/>
        <v>0</v>
      </c>
      <c r="E33" t="s">
        <v>43</v>
      </c>
      <c r="F33">
        <v>0</v>
      </c>
      <c r="G33">
        <v>9</v>
      </c>
      <c r="H33">
        <v>0</v>
      </c>
      <c r="I33">
        <v>0</v>
      </c>
      <c r="J33" t="s">
        <v>97</v>
      </c>
      <c r="K33" t="s">
        <v>98</v>
      </c>
      <c r="L33" t="str">
        <f t="shared" si="3"/>
        <v>&lt;tr&gt;&lt;td class="SJHS"&gt;St. John's&lt;br /&gt;Tigers&lt;/td&gt;</v>
      </c>
      <c r="M33" t="str">
        <f t="shared" si="10"/>
        <v>&lt;td&gt;0&lt;/td&gt;</v>
      </c>
      <c r="N33" t="str">
        <f t="shared" si="11"/>
        <v>&lt;td&gt;9&lt;/td&gt;</v>
      </c>
      <c r="O33" s="2" t="str">
        <f t="shared" si="5"/>
        <v>&lt;td&gt;0.000&lt;/td&gt;</v>
      </c>
      <c r="P33" t="str">
        <f t="shared" si="12"/>
        <v>&lt;td&gt;WWAC-WAC-2&lt;/td&gt;</v>
      </c>
      <c r="Q33" t="str">
        <f t="shared" si="13"/>
        <v>&lt;td&gt;0&lt;/td&gt;</v>
      </c>
      <c r="R33" t="str">
        <f t="shared" si="7"/>
        <v>&lt;td&gt;9&lt;/td&gt;&lt;/tr&gt;</v>
      </c>
    </row>
    <row r="34" spans="1:18" x14ac:dyDescent="0.25">
      <c r="A34" t="s">
        <v>34</v>
      </c>
      <c r="B34">
        <f t="shared" si="0"/>
        <v>19</v>
      </c>
      <c r="C34">
        <f t="shared" si="1"/>
        <v>3</v>
      </c>
      <c r="D34" s="1">
        <f t="shared" si="2"/>
        <v>0.86363636363636365</v>
      </c>
      <c r="E34" t="s">
        <v>43</v>
      </c>
      <c r="F34">
        <v>9</v>
      </c>
      <c r="G34">
        <v>0</v>
      </c>
      <c r="H34">
        <v>10</v>
      </c>
      <c r="I34">
        <v>3</v>
      </c>
      <c r="J34" t="s">
        <v>101</v>
      </c>
      <c r="K34" t="s">
        <v>102</v>
      </c>
      <c r="L34" t="str">
        <f t="shared" si="3"/>
        <v>&lt;tr&gt;&lt;td class="TVHS"&gt;Tec Voc&lt;br /&gt;Hornets&lt;/td&gt;</v>
      </c>
      <c r="M34" t="str">
        <f t="shared" si="10"/>
        <v>&lt;td&gt;19&lt;/td&gt;</v>
      </c>
      <c r="N34" t="str">
        <f t="shared" si="11"/>
        <v>&lt;td&gt;3&lt;/td&gt;</v>
      </c>
      <c r="O34" s="2" t="str">
        <f t="shared" si="5"/>
        <v>&lt;td&gt;0.864&lt;/td&gt;</v>
      </c>
      <c r="P34" t="str">
        <f t="shared" si="12"/>
        <v>&lt;td&gt;WWAC-WAC-2&lt;/td&gt;</v>
      </c>
      <c r="Q34" t="str">
        <f t="shared" si="13"/>
        <v>&lt;td&gt;9&lt;/td&gt;</v>
      </c>
      <c r="R34" t="str">
        <f t="shared" si="7"/>
        <v>&lt;td&gt;0&lt;/td&gt;&lt;/tr&gt;</v>
      </c>
    </row>
    <row r="35" spans="1:18" x14ac:dyDescent="0.25">
      <c r="A35" t="s">
        <v>35</v>
      </c>
      <c r="B35">
        <f t="shared" si="0"/>
        <v>10</v>
      </c>
      <c r="C35">
        <f t="shared" si="1"/>
        <v>10</v>
      </c>
      <c r="D35" s="1">
        <f t="shared" si="2"/>
        <v>0.5</v>
      </c>
      <c r="E35" t="s">
        <v>44</v>
      </c>
      <c r="F35">
        <v>2</v>
      </c>
      <c r="G35">
        <v>0</v>
      </c>
      <c r="H35">
        <v>8</v>
      </c>
      <c r="I35">
        <v>10</v>
      </c>
      <c r="J35" t="s">
        <v>105</v>
      </c>
      <c r="K35" t="s">
        <v>106</v>
      </c>
      <c r="L35" t="str">
        <f t="shared" si="3"/>
        <v>&lt;tr&gt;&lt;td class="CPRS"&gt;Crocus Plains&lt;br /&gt;Plainsmen&lt;/td&gt;</v>
      </c>
      <c r="M35" t="str">
        <f t="shared" si="10"/>
        <v>&lt;td&gt;10&lt;/td&gt;</v>
      </c>
      <c r="N35" t="str">
        <f t="shared" si="11"/>
        <v>&lt;td&gt;10&lt;/td&gt;</v>
      </c>
      <c r="O35" s="2" t="str">
        <f t="shared" si="5"/>
        <v>&lt;td&gt;0.500&lt;/td&gt;</v>
      </c>
      <c r="P35" t="str">
        <f t="shared" si="12"/>
        <v>&lt;td&gt;Zone 15&lt;/td&gt;</v>
      </c>
      <c r="Q35" t="str">
        <f t="shared" si="13"/>
        <v>&lt;td&gt;2&lt;/td&gt;</v>
      </c>
      <c r="R35" t="str">
        <f t="shared" si="7"/>
        <v>&lt;td&gt;0&lt;/td&gt;&lt;/tr&gt;</v>
      </c>
    </row>
    <row r="36" spans="1:18" x14ac:dyDescent="0.25">
      <c r="A36" t="s">
        <v>26</v>
      </c>
      <c r="B36">
        <f t="shared" si="0"/>
        <v>5</v>
      </c>
      <c r="C36">
        <f t="shared" si="1"/>
        <v>11</v>
      </c>
      <c r="D36" s="1">
        <f t="shared" si="2"/>
        <v>0.3125</v>
      </c>
      <c r="E36" t="s">
        <v>44</v>
      </c>
      <c r="F36">
        <v>0</v>
      </c>
      <c r="G36">
        <v>2</v>
      </c>
      <c r="H36">
        <v>5</v>
      </c>
      <c r="I36">
        <v>9</v>
      </c>
      <c r="J36" t="s">
        <v>107</v>
      </c>
      <c r="K36" t="s">
        <v>108</v>
      </c>
      <c r="L36" t="str">
        <f t="shared" si="3"/>
        <v>&lt;tr&gt;&lt;td class="VMHS"&gt;Vincent Massey&lt;br /&gt;Vikings&lt;/td&gt;</v>
      </c>
      <c r="M36" t="str">
        <f t="shared" si="10"/>
        <v>&lt;td&gt;5&lt;/td&gt;</v>
      </c>
      <c r="N36" t="str">
        <f t="shared" si="11"/>
        <v>&lt;td&gt;11&lt;/td&gt;</v>
      </c>
      <c r="O36" s="2" t="str">
        <f t="shared" si="5"/>
        <v>&lt;td&gt;0.313&lt;/td&gt;</v>
      </c>
      <c r="P36" t="str">
        <f t="shared" si="12"/>
        <v>&lt;td&gt;Zone 15&lt;/td&gt;</v>
      </c>
      <c r="Q36" t="str">
        <f t="shared" si="13"/>
        <v>&lt;td&gt;0&lt;/td&gt;</v>
      </c>
      <c r="R36" t="str">
        <f t="shared" si="7"/>
        <v>&lt;td&gt;2&lt;/td&gt;&lt;/tr&gt;</v>
      </c>
    </row>
  </sheetData>
  <pageMargins left="0.7" right="0.7" top="0.75" bottom="0.75" header="0.3" footer="0.3"/>
  <ignoredErrors>
    <ignoredError sqref="O2 O3:O17 O18:O3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2"/>
  <sheetViews>
    <sheetView workbookViewId="0">
      <pane ySplit="1" topLeftCell="A29" activePane="bottomLeft" state="frozen"/>
      <selection pane="bottomLeft"/>
    </sheetView>
  </sheetViews>
  <sheetFormatPr defaultRowHeight="15" x14ac:dyDescent="0.25"/>
  <cols>
    <col min="1" max="1" width="3" bestFit="1" customWidth="1"/>
    <col min="2" max="2" width="26.140625" bestFit="1" customWidth="1"/>
    <col min="3" max="3" width="3" bestFit="1" customWidth="1"/>
    <col min="4" max="4" width="5" bestFit="1" customWidth="1"/>
    <col min="5" max="5" width="4.5703125" bestFit="1" customWidth="1"/>
    <col min="6" max="6" width="4.85546875" bestFit="1" customWidth="1"/>
    <col min="7" max="7" width="4.42578125" bestFit="1" customWidth="1"/>
    <col min="8" max="8" width="4.7109375" bestFit="1" customWidth="1"/>
    <col min="9" max="9" width="4.28515625" bestFit="1" customWidth="1"/>
    <col min="10" max="10" width="4.140625" bestFit="1" customWidth="1"/>
    <col min="11" max="11" width="4.7109375" bestFit="1" customWidth="1"/>
    <col min="12" max="12" width="4.5703125" bestFit="1" customWidth="1"/>
    <col min="13" max="13" width="4" bestFit="1" customWidth="1"/>
    <col min="14" max="14" width="3.140625" bestFit="1" customWidth="1"/>
    <col min="15" max="15" width="4.28515625" bestFit="1" customWidth="1"/>
    <col min="16" max="16" width="3.42578125" bestFit="1" customWidth="1"/>
    <col min="17" max="17" width="3.140625" bestFit="1" customWidth="1"/>
    <col min="18" max="18" width="3" bestFit="1" customWidth="1"/>
    <col min="19" max="19" width="3.5703125" bestFit="1" customWidth="1"/>
    <col min="20" max="20" width="4.7109375" bestFit="1" customWidth="1"/>
    <col min="21" max="21" width="5.85546875" bestFit="1" customWidth="1"/>
    <col min="23" max="23" width="1.7109375" customWidth="1"/>
  </cols>
  <sheetData>
    <row r="1" spans="1:23" x14ac:dyDescent="0.25">
      <c r="A1" s="4" t="s">
        <v>123</v>
      </c>
      <c r="B1" s="4" t="s">
        <v>124</v>
      </c>
      <c r="C1" s="4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4" t="s">
        <v>132</v>
      </c>
      <c r="K1" s="4" t="s">
        <v>133</v>
      </c>
      <c r="L1" s="4" t="s">
        <v>134</v>
      </c>
      <c r="M1" s="4" t="s">
        <v>135</v>
      </c>
      <c r="N1" s="4" t="s">
        <v>136</v>
      </c>
      <c r="O1" s="4" t="s">
        <v>137</v>
      </c>
      <c r="P1" s="4" t="s">
        <v>138</v>
      </c>
      <c r="Q1" s="4" t="s">
        <v>139</v>
      </c>
      <c r="R1" s="4" t="s">
        <v>140</v>
      </c>
      <c r="S1" s="4" t="s">
        <v>141</v>
      </c>
      <c r="T1" s="4" t="s">
        <v>142</v>
      </c>
      <c r="U1" s="4" t="s">
        <v>0</v>
      </c>
    </row>
    <row r="2" spans="1:23" x14ac:dyDescent="0.25">
      <c r="A2">
        <v>1</v>
      </c>
      <c r="B2" t="s">
        <v>361</v>
      </c>
      <c r="C2">
        <v>15</v>
      </c>
      <c r="D2">
        <v>159</v>
      </c>
      <c r="E2">
        <v>330</v>
      </c>
      <c r="F2">
        <v>35</v>
      </c>
      <c r="G2">
        <v>117</v>
      </c>
      <c r="H2">
        <v>84</v>
      </c>
      <c r="I2">
        <v>105</v>
      </c>
      <c r="J2">
        <f t="shared" ref="J2:J65" si="0">D2*2+F2+H2</f>
        <v>437</v>
      </c>
      <c r="K2">
        <v>28</v>
      </c>
      <c r="L2">
        <v>125</v>
      </c>
      <c r="M2">
        <f t="shared" ref="M2:M65" si="1">K2+L2</f>
        <v>153</v>
      </c>
      <c r="N2">
        <v>37</v>
      </c>
      <c r="O2">
        <v>77</v>
      </c>
      <c r="P2">
        <v>62</v>
      </c>
      <c r="Q2">
        <v>11</v>
      </c>
      <c r="R2">
        <v>70</v>
      </c>
      <c r="S2">
        <v>0</v>
      </c>
      <c r="T2">
        <v>560</v>
      </c>
      <c r="U2" t="s">
        <v>8</v>
      </c>
      <c r="W2" s="4" t="str">
        <f>"&lt;tr&gt;&lt;td&gt;"&amp;B2&amp;"&lt;/td&gt;&lt;td&gt;"&amp;U2&amp;"&lt;/td&gt;&lt;td&gt;"&amp;C2&amp;"&lt;/td&gt;&lt;td&gt;"&amp;J2&amp;"&lt;/td&gt;&lt;td&gt;"&amp;IF(OR(C2=0,J2=0),"0.000",IF(ROUND(J2/C2,3)=1,"1.000",TEXT(ROUND(J2/C2,3),"0.000")))&amp;"&lt;/td&gt;&lt;td&gt;"&amp;D2&amp;"&lt;/td&gt;&lt;td&gt;"&amp;E2&amp;"&lt;/td&gt;&lt;td&gt;"&amp;IF(OR(D2=0,E2=0),"0.000",IF(ROUND(D2/E2,3)=1,"1.000",TEXT(ROUND(D2/E2,3),"0.000")))&amp;"&lt;/td&gt;&lt;td&gt;"&amp;F2&amp;"&lt;/td&gt;&lt;td&gt;"&amp;G2&amp;"&lt;/td&gt;&lt;td&gt;"&amp;IF(OR(F2=0,G2=0),"0.000",IF(ROUND(F2/G2,3)=1,"1.000",TEXT(ROUND(F2/G2,3),"0.000")))&amp;"&lt;/td&gt;&lt;td&gt;"&amp;H2&amp;"&lt;/td&gt;&lt;td&gt;"&amp;I2&amp;"&lt;/td&gt;&lt;td&gt;"&amp;IF(OR(H2=0,I2=0),"0.000",IF(ROUND(H2/I2,3)=1,"1.000",TEXT(ROUND(H2/I2,3),"0.000")))&amp;"&lt;/td&gt;&lt;td&gt;"&amp;K2&amp;"&lt;/td&gt;&lt;td&gt;"&amp;L2&amp;"&lt;/td&gt;&lt;td&gt;"&amp;M2&amp;"&lt;/td&gt;&lt;td&gt;"&amp;IF(OR(M2=0,C2=0),"0.000",IF(ROUND(M2/C2,3)=1,"1.000",TEXT(ROUND(M2/C2,3),"0.000")))&amp;"&lt;/td&gt;&lt;td&gt;"&amp;O2&amp;"&lt;/td&gt;&lt;td&gt;"&amp;IF(OR(O2=0,C2=0),"0.000",IF(ROUND(O2/C2,3)=1,"1.000",TEXT(ROUND(O2/C2,3),"0.000")))&amp;"&lt;/td&gt;&lt;td&gt;"&amp;R2&amp;"&lt;/td&gt;&lt;td&gt;"&amp;IF(OR(R2=0,C2=0),"0.000",IF(ROUND(R2/C2,3)=1,"1.000",TEXT(ROUND(R2/C2,3),"0.000")))&amp;"&lt;/td&gt;&lt;td&gt;"&amp;Q2&amp;"&lt;/td&gt;&lt;td&gt;"&amp;IF(OR(Q2=0,C2=0),"0.000",IF(ROUND(Q2/C2,3)=1,"1.000",TEXT(ROUND(Q2/C2,3),"0.000")))&amp;"&lt;/td&gt;&lt;/tr&gt;"</f>
        <v>&lt;tr&gt;&lt;td&gt;Torrez McKoy&lt;/td&gt;&lt;td&gt;MBCI&lt;/td&gt;&lt;td&gt;15&lt;/td&gt;&lt;td&gt;437&lt;/td&gt;&lt;td&gt;29.133&lt;/td&gt;&lt;td&gt;159&lt;/td&gt;&lt;td&gt;330&lt;/td&gt;&lt;td&gt;0.482&lt;/td&gt;&lt;td&gt;35&lt;/td&gt;&lt;td&gt;117&lt;/td&gt;&lt;td&gt;0.299&lt;/td&gt;&lt;td&gt;84&lt;/td&gt;&lt;td&gt;105&lt;/td&gt;&lt;td&gt;0.800&lt;/td&gt;&lt;td&gt;28&lt;/td&gt;&lt;td&gt;125&lt;/td&gt;&lt;td&gt;153&lt;/td&gt;&lt;td&gt;10.200&lt;/td&gt;&lt;td&gt;77&lt;/td&gt;&lt;td&gt;5.133&lt;/td&gt;&lt;td&gt;70&lt;/td&gt;&lt;td&gt;4.667&lt;/td&gt;&lt;td&gt;11&lt;/td&gt;&lt;td&gt;0.733&lt;/td&gt;&lt;/tr&gt;</v>
      </c>
    </row>
    <row r="3" spans="1:23" x14ac:dyDescent="0.25">
      <c r="A3">
        <v>15</v>
      </c>
      <c r="B3" t="s">
        <v>379</v>
      </c>
      <c r="C3">
        <v>18</v>
      </c>
      <c r="D3">
        <v>143</v>
      </c>
      <c r="E3">
        <v>362</v>
      </c>
      <c r="F3">
        <v>46</v>
      </c>
      <c r="G3">
        <v>152</v>
      </c>
      <c r="H3">
        <v>59</v>
      </c>
      <c r="I3">
        <v>89</v>
      </c>
      <c r="J3">
        <f t="shared" si="0"/>
        <v>391</v>
      </c>
      <c r="K3">
        <v>28</v>
      </c>
      <c r="L3">
        <v>98</v>
      </c>
      <c r="M3">
        <f t="shared" si="1"/>
        <v>126</v>
      </c>
      <c r="N3">
        <v>34</v>
      </c>
      <c r="O3">
        <v>63</v>
      </c>
      <c r="P3">
        <v>87</v>
      </c>
      <c r="Q3">
        <v>1</v>
      </c>
      <c r="R3">
        <v>72</v>
      </c>
      <c r="S3">
        <v>0</v>
      </c>
      <c r="T3">
        <v>641</v>
      </c>
      <c r="U3" t="s">
        <v>77</v>
      </c>
      <c r="W3" s="4" t="str">
        <f>"&lt;tr&gt;&lt;td&gt;"&amp;B3&amp;"&lt;/td&gt;&lt;td&gt;"&amp;U3&amp;"&lt;/td&gt;&lt;td&gt;"&amp;C3&amp;"&lt;/td&gt;&lt;td&gt;"&amp;J3&amp;"&lt;/td&gt;&lt;td&gt;"&amp;IF(OR(C3=0,J3=0),"0.000",IF(ROUND(J3/C3,3)=1,"1.000",TEXT(ROUND(J3/C3,3),"0.000")))&amp;"&lt;/td&gt;&lt;td&gt;"&amp;D3&amp;"&lt;/td&gt;&lt;td&gt;"&amp;E3&amp;"&lt;/td&gt;&lt;td&gt;"&amp;IF(OR(D3=0,E3=0),"0.000",IF(ROUND(D3/E3,3)=1,"1.000",TEXT(ROUND(D3/E3,3),"0.000")))&amp;"&lt;/td&gt;&lt;td&gt;"&amp;F3&amp;"&lt;/td&gt;&lt;td&gt;"&amp;G3&amp;"&lt;/td&gt;&lt;td&gt;"&amp;IF(OR(F3=0,G3=0),"0.000",IF(ROUND(F3/G3,3)=1,"1.000",TEXT(ROUND(F3/G3,3),"0.000")))&amp;"&lt;/td&gt;&lt;td&gt;"&amp;H3&amp;"&lt;/td&gt;&lt;td&gt;"&amp;I3&amp;"&lt;/td&gt;&lt;td&gt;"&amp;IF(OR(H3=0,I3=0),"0.000",IF(ROUND(H3/I3,3)=1,"1.000",TEXT(ROUND(H3/I3,3),"0.000")))&amp;"&lt;/td&gt;&lt;td&gt;"&amp;K3&amp;"&lt;/td&gt;&lt;td&gt;"&amp;L3&amp;"&lt;/td&gt;&lt;td&gt;"&amp;M3&amp;"&lt;/td&gt;&lt;td&gt;"&amp;IF(OR(M3=0,C3=0),"0.000",IF(ROUND(M3/C3,3)=1,"1.000",TEXT(ROUND(M3/C3,3),"0.000")))&amp;"&lt;/td&gt;&lt;td&gt;"&amp;O3&amp;"&lt;/td&gt;&lt;td&gt;"&amp;IF(OR(O3=0,C3=0),"0.000",IF(ROUND(O3/C3,3)=1,"1.000",TEXT(ROUND(O3/C3,3),"0.000")))&amp;"&lt;/td&gt;&lt;td&gt;"&amp;R3&amp;"&lt;/td&gt;&lt;td&gt;"&amp;IF(OR(R3=0,C3=0),"0.000",IF(ROUND(R3/C3,3)=1,"1.000",TEXT(ROUND(R3/C3,3),"0.000")))&amp;"&lt;/td&gt;&lt;td&gt;"&amp;Q3&amp;"&lt;/td&gt;&lt;td&gt;"&amp;IF(OR(Q3=0,C3=0),"0.000",IF(ROUND(Q3/C3,3)=1,"1.000",TEXT(ROUND(Q3/C3,3),"0.000")))&amp;"&lt;/td&gt;&lt;/tr&gt;"</f>
        <v>&lt;tr&gt;&lt;td&gt;Daniel Sackey&lt;/td&gt;&lt;td&gt;KHS&lt;/td&gt;&lt;td&gt;18&lt;/td&gt;&lt;td&gt;391&lt;/td&gt;&lt;td&gt;21.722&lt;/td&gt;&lt;td&gt;143&lt;/td&gt;&lt;td&gt;362&lt;/td&gt;&lt;td&gt;0.395&lt;/td&gt;&lt;td&gt;46&lt;/td&gt;&lt;td&gt;152&lt;/td&gt;&lt;td&gt;0.303&lt;/td&gt;&lt;td&gt;59&lt;/td&gt;&lt;td&gt;89&lt;/td&gt;&lt;td&gt;0.663&lt;/td&gt;&lt;td&gt;28&lt;/td&gt;&lt;td&gt;98&lt;/td&gt;&lt;td&gt;126&lt;/td&gt;&lt;td&gt;7.000&lt;/td&gt;&lt;td&gt;63&lt;/td&gt;&lt;td&gt;3.500&lt;/td&gt;&lt;td&gt;72&lt;/td&gt;&lt;td&gt;4.000&lt;/td&gt;&lt;td&gt;1&lt;/td&gt;&lt;td&gt;0.056&lt;/td&gt;&lt;/tr&gt;</v>
      </c>
    </row>
    <row r="4" spans="1:23" x14ac:dyDescent="0.25">
      <c r="A4">
        <v>3</v>
      </c>
      <c r="B4" t="s">
        <v>234</v>
      </c>
      <c r="C4">
        <v>17</v>
      </c>
      <c r="D4">
        <v>116</v>
      </c>
      <c r="E4">
        <v>257</v>
      </c>
      <c r="F4">
        <v>15</v>
      </c>
      <c r="G4">
        <v>55</v>
      </c>
      <c r="H4">
        <v>50</v>
      </c>
      <c r="I4">
        <v>78</v>
      </c>
      <c r="J4">
        <f t="shared" si="0"/>
        <v>297</v>
      </c>
      <c r="K4">
        <v>100</v>
      </c>
      <c r="L4">
        <v>153</v>
      </c>
      <c r="M4">
        <f t="shared" si="1"/>
        <v>253</v>
      </c>
      <c r="N4">
        <v>25</v>
      </c>
      <c r="O4">
        <v>28</v>
      </c>
      <c r="P4">
        <v>40</v>
      </c>
      <c r="Q4">
        <v>34</v>
      </c>
      <c r="R4">
        <v>32</v>
      </c>
      <c r="S4">
        <v>0</v>
      </c>
      <c r="T4">
        <v>528</v>
      </c>
      <c r="U4" t="s">
        <v>47</v>
      </c>
      <c r="W4" s="4" t="str">
        <f t="shared" ref="W4:W71" si="2">"&lt;tr&gt;&lt;td&gt;"&amp;B4&amp;"&lt;/td&gt;&lt;td&gt;"&amp;U4&amp;"&lt;/td&gt;&lt;td&gt;"&amp;C4&amp;"&lt;/td&gt;&lt;td&gt;"&amp;J4&amp;"&lt;/td&gt;&lt;td&gt;"&amp;IF(OR(C4=0,J4=0),"0.000",IF(ROUND(J4/C4,3)=1,"1.000",TEXT(ROUND(J4/C4,3),"0.000")))&amp;"&lt;/td&gt;&lt;td&gt;"&amp;D4&amp;"&lt;/td&gt;&lt;td&gt;"&amp;E4&amp;"&lt;/td&gt;&lt;td&gt;"&amp;IF(OR(D4=0,E4=0),"0.000",IF(ROUND(D4/E4,3)=1,"1.000",TEXT(ROUND(D4/E4,3),"0.000")))&amp;"&lt;/td&gt;&lt;td&gt;"&amp;F4&amp;"&lt;/td&gt;&lt;td&gt;"&amp;G4&amp;"&lt;/td&gt;&lt;td&gt;"&amp;IF(OR(F4=0,G4=0),"0.000",IF(ROUND(F4/G4,3)=1,"1.000",TEXT(ROUND(F4/G4,3),"0.000")))&amp;"&lt;/td&gt;&lt;td&gt;"&amp;H4&amp;"&lt;/td&gt;&lt;td&gt;"&amp;I4&amp;"&lt;/td&gt;&lt;td&gt;"&amp;IF(OR(H4=0,I4=0),"0.000",IF(ROUND(H4/I4,3)=1,"1.000",TEXT(ROUND(H4/I4,3),"0.000")))&amp;"&lt;/td&gt;&lt;td&gt;"&amp;K4&amp;"&lt;/td&gt;&lt;td&gt;"&amp;L4&amp;"&lt;/td&gt;&lt;td&gt;"&amp;M4&amp;"&lt;/td&gt;&lt;td&gt;"&amp;IF(OR(M4=0,C4=0),"0.000",IF(ROUND(M4/C4,3)=1,"1.000",TEXT(ROUND(M4/C4,3),"0.000")))&amp;"&lt;/td&gt;&lt;td&gt;"&amp;O4&amp;"&lt;/td&gt;&lt;td&gt;"&amp;IF(OR(O4=0,C4=0),"0.000",IF(ROUND(O4/C4,3)=1,"1.000",TEXT(ROUND(O4/C4,3),"0.000")))&amp;"&lt;/td&gt;&lt;td&gt;"&amp;R4&amp;"&lt;/td&gt;&lt;td&gt;"&amp;IF(OR(R4=0,C4=0),"0.000",IF(ROUND(R4/C4,3)=1,"1.000",TEXT(ROUND(R4/C4,3),"0.000")))&amp;"&lt;/td&gt;&lt;td&gt;"&amp;Q4&amp;"&lt;/td&gt;&lt;td&gt;"&amp;IF(OR(Q4=0,C4=0),"0.000",IF(ROUND(Q4/C4,3)=1,"1.000",TEXT(ROUND(Q4/C4,3),"0.000")))&amp;"&lt;/td&gt;&lt;/tr&gt;"</f>
        <v>&lt;tr&gt;&lt;td&gt;Dharmjit Dhillon&lt;/td&gt;&lt;td&gt;KEC&lt;/td&gt;&lt;td&gt;17&lt;/td&gt;&lt;td&gt;297&lt;/td&gt;&lt;td&gt;17.471&lt;/td&gt;&lt;td&gt;116&lt;/td&gt;&lt;td&gt;257&lt;/td&gt;&lt;td&gt;0.451&lt;/td&gt;&lt;td&gt;15&lt;/td&gt;&lt;td&gt;55&lt;/td&gt;&lt;td&gt;0.273&lt;/td&gt;&lt;td&gt;50&lt;/td&gt;&lt;td&gt;78&lt;/td&gt;&lt;td&gt;0.641&lt;/td&gt;&lt;td&gt;100&lt;/td&gt;&lt;td&gt;153&lt;/td&gt;&lt;td&gt;253&lt;/td&gt;&lt;td&gt;14.882&lt;/td&gt;&lt;td&gt;28&lt;/td&gt;&lt;td&gt;1.647&lt;/td&gt;&lt;td&gt;32&lt;/td&gt;&lt;td&gt;1.882&lt;/td&gt;&lt;td&gt;34&lt;/td&gt;&lt;td&gt;2.000&lt;/td&gt;&lt;/tr&gt;</v>
      </c>
    </row>
    <row r="5" spans="1:23" x14ac:dyDescent="0.25">
      <c r="A5">
        <v>9</v>
      </c>
      <c r="B5" t="s">
        <v>402</v>
      </c>
      <c r="C5">
        <v>15</v>
      </c>
      <c r="D5">
        <v>113</v>
      </c>
      <c r="E5">
        <v>252</v>
      </c>
      <c r="F5">
        <v>20</v>
      </c>
      <c r="G5">
        <v>73</v>
      </c>
      <c r="H5">
        <v>44</v>
      </c>
      <c r="I5">
        <v>58</v>
      </c>
      <c r="J5">
        <f t="shared" si="0"/>
        <v>290</v>
      </c>
      <c r="K5">
        <v>24</v>
      </c>
      <c r="L5">
        <v>81</v>
      </c>
      <c r="M5">
        <f t="shared" si="1"/>
        <v>105</v>
      </c>
      <c r="N5">
        <v>43</v>
      </c>
      <c r="O5">
        <v>62</v>
      </c>
      <c r="P5">
        <v>61</v>
      </c>
      <c r="Q5">
        <v>3</v>
      </c>
      <c r="R5">
        <v>40</v>
      </c>
      <c r="S5">
        <v>0</v>
      </c>
      <c r="T5">
        <v>480</v>
      </c>
      <c r="U5" t="s">
        <v>66</v>
      </c>
      <c r="W5" s="4" t="str">
        <f t="shared" si="2"/>
        <v>&lt;tr&gt;&lt;td&gt;Keiran Zziwa&lt;/td&gt;&lt;td&gt;GCI&lt;/td&gt;&lt;td&gt;15&lt;/td&gt;&lt;td&gt;290&lt;/td&gt;&lt;td&gt;19.333&lt;/td&gt;&lt;td&gt;113&lt;/td&gt;&lt;td&gt;252&lt;/td&gt;&lt;td&gt;0.448&lt;/td&gt;&lt;td&gt;20&lt;/td&gt;&lt;td&gt;73&lt;/td&gt;&lt;td&gt;0.274&lt;/td&gt;&lt;td&gt;44&lt;/td&gt;&lt;td&gt;58&lt;/td&gt;&lt;td&gt;0.759&lt;/td&gt;&lt;td&gt;24&lt;/td&gt;&lt;td&gt;81&lt;/td&gt;&lt;td&gt;105&lt;/td&gt;&lt;td&gt;7.000&lt;/td&gt;&lt;td&gt;62&lt;/td&gt;&lt;td&gt;4.133&lt;/td&gt;&lt;td&gt;40&lt;/td&gt;&lt;td&gt;2.667&lt;/td&gt;&lt;td&gt;3&lt;/td&gt;&lt;td&gt;0.200&lt;/td&gt;&lt;/tr&gt;</v>
      </c>
    </row>
    <row r="6" spans="1:23" x14ac:dyDescent="0.25">
      <c r="A6">
        <v>5</v>
      </c>
      <c r="B6" t="s">
        <v>398</v>
      </c>
      <c r="C6">
        <v>11</v>
      </c>
      <c r="D6">
        <v>99</v>
      </c>
      <c r="E6">
        <v>189</v>
      </c>
      <c r="F6">
        <v>12</v>
      </c>
      <c r="G6">
        <v>33</v>
      </c>
      <c r="H6">
        <v>49</v>
      </c>
      <c r="I6">
        <v>71</v>
      </c>
      <c r="J6">
        <f t="shared" si="0"/>
        <v>259</v>
      </c>
      <c r="K6">
        <v>35</v>
      </c>
      <c r="L6">
        <v>64</v>
      </c>
      <c r="M6">
        <f t="shared" si="1"/>
        <v>99</v>
      </c>
      <c r="N6">
        <v>17</v>
      </c>
      <c r="O6">
        <v>22</v>
      </c>
      <c r="P6">
        <v>35</v>
      </c>
      <c r="Q6">
        <v>7</v>
      </c>
      <c r="R6">
        <v>18</v>
      </c>
      <c r="S6">
        <v>0</v>
      </c>
      <c r="T6">
        <v>349</v>
      </c>
      <c r="U6" t="s">
        <v>66</v>
      </c>
      <c r="W6" s="4" t="str">
        <f t="shared" si="2"/>
        <v>&lt;tr&gt;&lt;td&gt;Kieran McGrath&lt;/td&gt;&lt;td&gt;GCI&lt;/td&gt;&lt;td&gt;11&lt;/td&gt;&lt;td&gt;259&lt;/td&gt;&lt;td&gt;23.545&lt;/td&gt;&lt;td&gt;99&lt;/td&gt;&lt;td&gt;189&lt;/td&gt;&lt;td&gt;0.524&lt;/td&gt;&lt;td&gt;12&lt;/td&gt;&lt;td&gt;33&lt;/td&gt;&lt;td&gt;0.364&lt;/td&gt;&lt;td&gt;49&lt;/td&gt;&lt;td&gt;71&lt;/td&gt;&lt;td&gt;0.690&lt;/td&gt;&lt;td&gt;35&lt;/td&gt;&lt;td&gt;64&lt;/td&gt;&lt;td&gt;99&lt;/td&gt;&lt;td&gt;9.000&lt;/td&gt;&lt;td&gt;22&lt;/td&gt;&lt;td&gt;2.000&lt;/td&gt;&lt;td&gt;18&lt;/td&gt;&lt;td&gt;1.636&lt;/td&gt;&lt;td&gt;7&lt;/td&gt;&lt;td&gt;0.636&lt;/td&gt;&lt;/tr&gt;</v>
      </c>
    </row>
    <row r="7" spans="1:23" x14ac:dyDescent="0.25">
      <c r="A7">
        <v>11</v>
      </c>
      <c r="B7" t="s">
        <v>268</v>
      </c>
      <c r="C7">
        <v>14</v>
      </c>
      <c r="D7">
        <v>95</v>
      </c>
      <c r="E7">
        <v>230</v>
      </c>
      <c r="F7">
        <v>8</v>
      </c>
      <c r="G7">
        <v>29</v>
      </c>
      <c r="H7">
        <v>55</v>
      </c>
      <c r="I7">
        <v>80</v>
      </c>
      <c r="J7">
        <f t="shared" si="0"/>
        <v>253</v>
      </c>
      <c r="K7">
        <v>57</v>
      </c>
      <c r="L7">
        <v>143</v>
      </c>
      <c r="M7">
        <f t="shared" si="1"/>
        <v>200</v>
      </c>
      <c r="N7">
        <v>44</v>
      </c>
      <c r="O7">
        <v>39</v>
      </c>
      <c r="P7">
        <v>73</v>
      </c>
      <c r="Q7">
        <v>22</v>
      </c>
      <c r="R7">
        <v>24</v>
      </c>
      <c r="S7">
        <v>0</v>
      </c>
      <c r="T7">
        <v>496</v>
      </c>
      <c r="U7" t="s">
        <v>75</v>
      </c>
      <c r="W7" s="4" t="str">
        <f t="shared" si="2"/>
        <v>&lt;tr&gt;&lt;td&gt;James Wagner&lt;/td&gt;&lt;td&gt;JTC&lt;/td&gt;&lt;td&gt;14&lt;/td&gt;&lt;td&gt;253&lt;/td&gt;&lt;td&gt;18.071&lt;/td&gt;&lt;td&gt;95&lt;/td&gt;&lt;td&gt;230&lt;/td&gt;&lt;td&gt;0.413&lt;/td&gt;&lt;td&gt;8&lt;/td&gt;&lt;td&gt;29&lt;/td&gt;&lt;td&gt;0.276&lt;/td&gt;&lt;td&gt;55&lt;/td&gt;&lt;td&gt;80&lt;/td&gt;&lt;td&gt;0.688&lt;/td&gt;&lt;td&gt;57&lt;/td&gt;&lt;td&gt;143&lt;/td&gt;&lt;td&gt;200&lt;/td&gt;&lt;td&gt;14.286&lt;/td&gt;&lt;td&gt;39&lt;/td&gt;&lt;td&gt;2.786&lt;/td&gt;&lt;td&gt;24&lt;/td&gt;&lt;td&gt;1.714&lt;/td&gt;&lt;td&gt;22&lt;/td&gt;&lt;td&gt;1.571&lt;/td&gt;&lt;/tr&gt;</v>
      </c>
    </row>
    <row r="8" spans="1:23" x14ac:dyDescent="0.25">
      <c r="A8">
        <v>13</v>
      </c>
      <c r="B8" t="s">
        <v>304</v>
      </c>
      <c r="C8">
        <v>11</v>
      </c>
      <c r="D8">
        <v>91</v>
      </c>
      <c r="E8">
        <v>226</v>
      </c>
      <c r="F8">
        <v>20</v>
      </c>
      <c r="G8">
        <v>60</v>
      </c>
      <c r="H8">
        <v>40</v>
      </c>
      <c r="I8">
        <v>56</v>
      </c>
      <c r="J8">
        <f t="shared" si="0"/>
        <v>242</v>
      </c>
      <c r="K8">
        <v>42</v>
      </c>
      <c r="L8">
        <v>124</v>
      </c>
      <c r="M8">
        <f t="shared" si="1"/>
        <v>166</v>
      </c>
      <c r="N8">
        <v>26</v>
      </c>
      <c r="O8">
        <v>29</v>
      </c>
      <c r="P8">
        <v>24</v>
      </c>
      <c r="Q8">
        <v>5</v>
      </c>
      <c r="R8">
        <v>43</v>
      </c>
      <c r="S8">
        <v>0</v>
      </c>
      <c r="T8">
        <v>385</v>
      </c>
      <c r="U8" t="s">
        <v>64</v>
      </c>
      <c r="W8" s="4" t="str">
        <f t="shared" si="2"/>
        <v>&lt;tr&gt;&lt;td&gt;Daniel Dekleva&lt;/td&gt;&lt;td&gt;DCI&lt;/td&gt;&lt;td&gt;11&lt;/td&gt;&lt;td&gt;242&lt;/td&gt;&lt;td&gt;22.000&lt;/td&gt;&lt;td&gt;91&lt;/td&gt;&lt;td&gt;226&lt;/td&gt;&lt;td&gt;0.403&lt;/td&gt;&lt;td&gt;20&lt;/td&gt;&lt;td&gt;60&lt;/td&gt;&lt;td&gt;0.333&lt;/td&gt;&lt;td&gt;40&lt;/td&gt;&lt;td&gt;56&lt;/td&gt;&lt;td&gt;0.714&lt;/td&gt;&lt;td&gt;42&lt;/td&gt;&lt;td&gt;124&lt;/td&gt;&lt;td&gt;166&lt;/td&gt;&lt;td&gt;15.091&lt;/td&gt;&lt;td&gt;29&lt;/td&gt;&lt;td&gt;2.636&lt;/td&gt;&lt;td&gt;43&lt;/td&gt;&lt;td&gt;3.909&lt;/td&gt;&lt;td&gt;5&lt;/td&gt;&lt;td&gt;0.455&lt;/td&gt;&lt;/tr&gt;</v>
      </c>
    </row>
    <row r="9" spans="1:23" x14ac:dyDescent="0.25">
      <c r="A9">
        <v>9</v>
      </c>
      <c r="B9" t="s">
        <v>239</v>
      </c>
      <c r="C9">
        <v>17</v>
      </c>
      <c r="D9">
        <v>95</v>
      </c>
      <c r="E9">
        <v>229</v>
      </c>
      <c r="F9">
        <v>24</v>
      </c>
      <c r="G9">
        <v>79</v>
      </c>
      <c r="H9">
        <v>21</v>
      </c>
      <c r="I9">
        <v>35</v>
      </c>
      <c r="J9">
        <f t="shared" si="0"/>
        <v>235</v>
      </c>
      <c r="K9">
        <v>38</v>
      </c>
      <c r="L9">
        <v>92</v>
      </c>
      <c r="M9">
        <f t="shared" si="1"/>
        <v>130</v>
      </c>
      <c r="N9">
        <v>30</v>
      </c>
      <c r="O9">
        <v>58</v>
      </c>
      <c r="P9">
        <v>51</v>
      </c>
      <c r="Q9">
        <v>14</v>
      </c>
      <c r="R9">
        <v>31</v>
      </c>
      <c r="S9">
        <v>0</v>
      </c>
      <c r="T9">
        <v>525</v>
      </c>
      <c r="U9" t="s">
        <v>47</v>
      </c>
      <c r="W9" s="4" t="str">
        <f t="shared" si="2"/>
        <v>&lt;tr&gt;&lt;td&gt;Emmanuel Akot&lt;/td&gt;&lt;td&gt;KEC&lt;/td&gt;&lt;td&gt;17&lt;/td&gt;&lt;td&gt;235&lt;/td&gt;&lt;td&gt;13.824&lt;/td&gt;&lt;td&gt;95&lt;/td&gt;&lt;td&gt;229&lt;/td&gt;&lt;td&gt;0.415&lt;/td&gt;&lt;td&gt;24&lt;/td&gt;&lt;td&gt;79&lt;/td&gt;&lt;td&gt;0.304&lt;/td&gt;&lt;td&gt;21&lt;/td&gt;&lt;td&gt;35&lt;/td&gt;&lt;td&gt;0.600&lt;/td&gt;&lt;td&gt;38&lt;/td&gt;&lt;td&gt;92&lt;/td&gt;&lt;td&gt;130&lt;/td&gt;&lt;td&gt;7.647&lt;/td&gt;&lt;td&gt;58&lt;/td&gt;&lt;td&gt;3.412&lt;/td&gt;&lt;td&gt;31&lt;/td&gt;&lt;td&gt;1.824&lt;/td&gt;&lt;td&gt;14&lt;/td&gt;&lt;td&gt;0.824&lt;/td&gt;&lt;/tr&gt;</v>
      </c>
    </row>
    <row r="10" spans="1:23" x14ac:dyDescent="0.25">
      <c r="A10">
        <v>5</v>
      </c>
      <c r="B10" t="s">
        <v>354</v>
      </c>
      <c r="C10">
        <v>10</v>
      </c>
      <c r="D10">
        <v>91</v>
      </c>
      <c r="E10">
        <v>209</v>
      </c>
      <c r="F10">
        <v>26</v>
      </c>
      <c r="G10">
        <v>59</v>
      </c>
      <c r="H10">
        <v>20</v>
      </c>
      <c r="I10">
        <v>28</v>
      </c>
      <c r="J10">
        <f t="shared" si="0"/>
        <v>228</v>
      </c>
      <c r="K10">
        <v>21</v>
      </c>
      <c r="L10">
        <v>65</v>
      </c>
      <c r="M10">
        <f t="shared" si="1"/>
        <v>86</v>
      </c>
      <c r="N10">
        <v>9</v>
      </c>
      <c r="O10">
        <v>18</v>
      </c>
      <c r="P10">
        <v>29</v>
      </c>
      <c r="Q10">
        <v>1</v>
      </c>
      <c r="R10">
        <v>38</v>
      </c>
      <c r="S10">
        <v>0</v>
      </c>
      <c r="T10">
        <v>327</v>
      </c>
      <c r="U10" t="s">
        <v>70</v>
      </c>
      <c r="W10" s="4" t="str">
        <f t="shared" si="2"/>
        <v>&lt;tr&gt;&lt;td&gt;Sandeep Brar&lt;/td&gt;&lt;td&gt;SJR&lt;/td&gt;&lt;td&gt;10&lt;/td&gt;&lt;td&gt;228&lt;/td&gt;&lt;td&gt;22.800&lt;/td&gt;&lt;td&gt;91&lt;/td&gt;&lt;td&gt;209&lt;/td&gt;&lt;td&gt;0.435&lt;/td&gt;&lt;td&gt;26&lt;/td&gt;&lt;td&gt;59&lt;/td&gt;&lt;td&gt;0.441&lt;/td&gt;&lt;td&gt;20&lt;/td&gt;&lt;td&gt;28&lt;/td&gt;&lt;td&gt;0.714&lt;/td&gt;&lt;td&gt;21&lt;/td&gt;&lt;td&gt;65&lt;/td&gt;&lt;td&gt;86&lt;/td&gt;&lt;td&gt;8.600&lt;/td&gt;&lt;td&gt;18&lt;/td&gt;&lt;td&gt;1.800&lt;/td&gt;&lt;td&gt;38&lt;/td&gt;&lt;td&gt;3.800&lt;/td&gt;&lt;td&gt;1&lt;/td&gt;&lt;td&gt;0.100&lt;/td&gt;&lt;/tr&gt;</v>
      </c>
    </row>
    <row r="11" spans="1:23" x14ac:dyDescent="0.25">
      <c r="A11">
        <v>8</v>
      </c>
      <c r="B11" t="s">
        <v>401</v>
      </c>
      <c r="C11">
        <v>15</v>
      </c>
      <c r="D11">
        <v>82</v>
      </c>
      <c r="E11">
        <v>218</v>
      </c>
      <c r="F11">
        <v>46</v>
      </c>
      <c r="G11">
        <v>115</v>
      </c>
      <c r="H11">
        <v>7</v>
      </c>
      <c r="I11">
        <v>13</v>
      </c>
      <c r="J11">
        <f t="shared" si="0"/>
        <v>217</v>
      </c>
      <c r="K11">
        <v>45</v>
      </c>
      <c r="L11">
        <v>129</v>
      </c>
      <c r="M11">
        <f t="shared" si="1"/>
        <v>174</v>
      </c>
      <c r="N11">
        <v>24</v>
      </c>
      <c r="O11">
        <v>37</v>
      </c>
      <c r="P11">
        <v>52</v>
      </c>
      <c r="Q11">
        <v>0</v>
      </c>
      <c r="R11">
        <v>24</v>
      </c>
      <c r="S11">
        <v>0</v>
      </c>
      <c r="T11">
        <v>506</v>
      </c>
      <c r="U11" t="s">
        <v>66</v>
      </c>
      <c r="W11" s="4" t="str">
        <f t="shared" si="2"/>
        <v>&lt;tr&gt;&lt;td&gt;Patrick Flaten&lt;/td&gt;&lt;td&gt;GCI&lt;/td&gt;&lt;td&gt;15&lt;/td&gt;&lt;td&gt;217&lt;/td&gt;&lt;td&gt;14.467&lt;/td&gt;&lt;td&gt;82&lt;/td&gt;&lt;td&gt;218&lt;/td&gt;&lt;td&gt;0.376&lt;/td&gt;&lt;td&gt;46&lt;/td&gt;&lt;td&gt;115&lt;/td&gt;&lt;td&gt;0.400&lt;/td&gt;&lt;td&gt;7&lt;/td&gt;&lt;td&gt;13&lt;/td&gt;&lt;td&gt;0.538&lt;/td&gt;&lt;td&gt;45&lt;/td&gt;&lt;td&gt;129&lt;/td&gt;&lt;td&gt;174&lt;/td&gt;&lt;td&gt;11.600&lt;/td&gt;&lt;td&gt;37&lt;/td&gt;&lt;td&gt;2.467&lt;/td&gt;&lt;td&gt;24&lt;/td&gt;&lt;td&gt;1.600&lt;/td&gt;&lt;td&gt;0&lt;/td&gt;&lt;td&gt;0.000&lt;/td&gt;&lt;/tr&gt;</v>
      </c>
    </row>
    <row r="12" spans="1:23" x14ac:dyDescent="0.25">
      <c r="A12">
        <v>5</v>
      </c>
      <c r="B12" t="s">
        <v>236</v>
      </c>
      <c r="C12">
        <v>17</v>
      </c>
      <c r="D12">
        <v>81</v>
      </c>
      <c r="E12">
        <v>226</v>
      </c>
      <c r="F12">
        <v>35</v>
      </c>
      <c r="G12">
        <v>116</v>
      </c>
      <c r="H12">
        <v>19</v>
      </c>
      <c r="I12">
        <v>26</v>
      </c>
      <c r="J12">
        <f t="shared" si="0"/>
        <v>216</v>
      </c>
      <c r="K12">
        <v>22</v>
      </c>
      <c r="L12">
        <v>44</v>
      </c>
      <c r="M12">
        <f t="shared" si="1"/>
        <v>66</v>
      </c>
      <c r="N12">
        <v>27</v>
      </c>
      <c r="O12">
        <v>36</v>
      </c>
      <c r="P12">
        <v>39</v>
      </c>
      <c r="Q12">
        <v>3</v>
      </c>
      <c r="R12">
        <v>25</v>
      </c>
      <c r="S12">
        <v>0</v>
      </c>
      <c r="T12">
        <v>565</v>
      </c>
      <c r="U12" t="s">
        <v>47</v>
      </c>
      <c r="W12" s="4" t="str">
        <f t="shared" si="2"/>
        <v>&lt;tr&gt;&lt;td&gt;Karanjit Gill&lt;/td&gt;&lt;td&gt;KEC&lt;/td&gt;&lt;td&gt;17&lt;/td&gt;&lt;td&gt;216&lt;/td&gt;&lt;td&gt;12.706&lt;/td&gt;&lt;td&gt;81&lt;/td&gt;&lt;td&gt;226&lt;/td&gt;&lt;td&gt;0.358&lt;/td&gt;&lt;td&gt;35&lt;/td&gt;&lt;td&gt;116&lt;/td&gt;&lt;td&gt;0.302&lt;/td&gt;&lt;td&gt;19&lt;/td&gt;&lt;td&gt;26&lt;/td&gt;&lt;td&gt;0.731&lt;/td&gt;&lt;td&gt;22&lt;/td&gt;&lt;td&gt;44&lt;/td&gt;&lt;td&gt;66&lt;/td&gt;&lt;td&gt;3.882&lt;/td&gt;&lt;td&gt;36&lt;/td&gt;&lt;td&gt;2.118&lt;/td&gt;&lt;td&gt;25&lt;/td&gt;&lt;td&gt;1.471&lt;/td&gt;&lt;td&gt;3&lt;/td&gt;&lt;td&gt;0.176&lt;/td&gt;&lt;/tr&gt;</v>
      </c>
    </row>
    <row r="13" spans="1:23" x14ac:dyDescent="0.25">
      <c r="A13">
        <v>2</v>
      </c>
      <c r="B13" t="s">
        <v>322</v>
      </c>
      <c r="C13">
        <v>13</v>
      </c>
      <c r="D13">
        <v>93</v>
      </c>
      <c r="E13">
        <v>209</v>
      </c>
      <c r="F13">
        <v>13</v>
      </c>
      <c r="G13">
        <v>41</v>
      </c>
      <c r="H13">
        <v>16</v>
      </c>
      <c r="I13">
        <v>27</v>
      </c>
      <c r="J13">
        <f t="shared" si="0"/>
        <v>215</v>
      </c>
      <c r="K13">
        <v>45</v>
      </c>
      <c r="L13">
        <v>38</v>
      </c>
      <c r="M13">
        <f t="shared" si="1"/>
        <v>83</v>
      </c>
      <c r="N13">
        <v>24</v>
      </c>
      <c r="O13">
        <v>24</v>
      </c>
      <c r="P13">
        <v>42</v>
      </c>
      <c r="Q13">
        <v>3</v>
      </c>
      <c r="R13">
        <v>28</v>
      </c>
      <c r="S13">
        <v>0</v>
      </c>
      <c r="T13">
        <v>343</v>
      </c>
      <c r="U13" t="s">
        <v>87</v>
      </c>
      <c r="W13" s="4" t="str">
        <f t="shared" si="2"/>
        <v>&lt;tr&gt;&lt;td&gt;Ishaka Jordan&lt;/td&gt;&lt;td&gt;DMCI&lt;/td&gt;&lt;td&gt;13&lt;/td&gt;&lt;td&gt;215&lt;/td&gt;&lt;td&gt;16.538&lt;/td&gt;&lt;td&gt;93&lt;/td&gt;&lt;td&gt;209&lt;/td&gt;&lt;td&gt;0.445&lt;/td&gt;&lt;td&gt;13&lt;/td&gt;&lt;td&gt;41&lt;/td&gt;&lt;td&gt;0.317&lt;/td&gt;&lt;td&gt;16&lt;/td&gt;&lt;td&gt;27&lt;/td&gt;&lt;td&gt;0.593&lt;/td&gt;&lt;td&gt;45&lt;/td&gt;&lt;td&gt;38&lt;/td&gt;&lt;td&gt;83&lt;/td&gt;&lt;td&gt;6.385&lt;/td&gt;&lt;td&gt;24&lt;/td&gt;&lt;td&gt;1.846&lt;/td&gt;&lt;td&gt;28&lt;/td&gt;&lt;td&gt;2.154&lt;/td&gt;&lt;td&gt;3&lt;/td&gt;&lt;td&gt;0.231&lt;/td&gt;&lt;/tr&gt;</v>
      </c>
    </row>
    <row r="14" spans="1:23" x14ac:dyDescent="0.25">
      <c r="A14">
        <v>10</v>
      </c>
      <c r="B14" t="s">
        <v>423</v>
      </c>
      <c r="C14">
        <v>12</v>
      </c>
      <c r="D14">
        <v>82</v>
      </c>
      <c r="E14">
        <v>169</v>
      </c>
      <c r="F14">
        <v>0</v>
      </c>
      <c r="G14">
        <v>6</v>
      </c>
      <c r="H14">
        <v>43</v>
      </c>
      <c r="I14">
        <v>81</v>
      </c>
      <c r="J14">
        <f t="shared" si="0"/>
        <v>207</v>
      </c>
      <c r="K14">
        <v>77</v>
      </c>
      <c r="L14">
        <v>65</v>
      </c>
      <c r="M14">
        <f t="shared" si="1"/>
        <v>142</v>
      </c>
      <c r="N14">
        <v>31</v>
      </c>
      <c r="O14">
        <v>22</v>
      </c>
      <c r="P14">
        <v>61</v>
      </c>
      <c r="Q14">
        <v>12</v>
      </c>
      <c r="R14">
        <v>40</v>
      </c>
      <c r="S14">
        <v>0</v>
      </c>
      <c r="T14">
        <v>406</v>
      </c>
      <c r="U14" t="s">
        <v>73</v>
      </c>
      <c r="W14" s="4" t="str">
        <f t="shared" si="2"/>
        <v>&lt;tr&gt;&lt;td&gt;Jaden Harms&lt;/td&gt;&lt;td&gt;FRC&lt;/td&gt;&lt;td&gt;12&lt;/td&gt;&lt;td&gt;207&lt;/td&gt;&lt;td&gt;17.250&lt;/td&gt;&lt;td&gt;82&lt;/td&gt;&lt;td&gt;169&lt;/td&gt;&lt;td&gt;0.485&lt;/td&gt;&lt;td&gt;0&lt;/td&gt;&lt;td&gt;6&lt;/td&gt;&lt;td&gt;0.000&lt;/td&gt;&lt;td&gt;43&lt;/td&gt;&lt;td&gt;81&lt;/td&gt;&lt;td&gt;0.531&lt;/td&gt;&lt;td&gt;77&lt;/td&gt;&lt;td&gt;65&lt;/td&gt;&lt;td&gt;142&lt;/td&gt;&lt;td&gt;11.833&lt;/td&gt;&lt;td&gt;22&lt;/td&gt;&lt;td&gt;1.833&lt;/td&gt;&lt;td&gt;40&lt;/td&gt;&lt;td&gt;3.333&lt;/td&gt;&lt;td&gt;12&lt;/td&gt;&lt;td&gt;1.000&lt;/td&gt;&lt;/tr&gt;</v>
      </c>
    </row>
    <row r="15" spans="1:23" x14ac:dyDescent="0.25">
      <c r="A15">
        <v>1</v>
      </c>
      <c r="B15" t="s">
        <v>308</v>
      </c>
      <c r="C15">
        <v>11</v>
      </c>
      <c r="D15">
        <v>77</v>
      </c>
      <c r="E15">
        <v>191</v>
      </c>
      <c r="F15">
        <v>22</v>
      </c>
      <c r="G15">
        <v>74</v>
      </c>
      <c r="H15">
        <v>23</v>
      </c>
      <c r="I15">
        <v>37</v>
      </c>
      <c r="J15">
        <f t="shared" si="0"/>
        <v>199</v>
      </c>
      <c r="K15">
        <v>18</v>
      </c>
      <c r="L15">
        <v>59</v>
      </c>
      <c r="M15">
        <f t="shared" si="1"/>
        <v>77</v>
      </c>
      <c r="N15">
        <v>24</v>
      </c>
      <c r="O15">
        <v>39</v>
      </c>
      <c r="P15">
        <v>31</v>
      </c>
      <c r="Q15">
        <v>1</v>
      </c>
      <c r="R15">
        <v>30</v>
      </c>
      <c r="S15">
        <v>0</v>
      </c>
      <c r="T15">
        <v>323</v>
      </c>
      <c r="U15" t="s">
        <v>45</v>
      </c>
      <c r="W15" s="4" t="str">
        <f t="shared" si="2"/>
        <v>&lt;tr&gt;&lt;td&gt;Marcel Arruda-Welch&lt;/td&gt;&lt;td&gt;GCC&lt;/td&gt;&lt;td&gt;11&lt;/td&gt;&lt;td&gt;199&lt;/td&gt;&lt;td&gt;18.091&lt;/td&gt;&lt;td&gt;77&lt;/td&gt;&lt;td&gt;191&lt;/td&gt;&lt;td&gt;0.403&lt;/td&gt;&lt;td&gt;22&lt;/td&gt;&lt;td&gt;74&lt;/td&gt;&lt;td&gt;0.297&lt;/td&gt;&lt;td&gt;23&lt;/td&gt;&lt;td&gt;37&lt;/td&gt;&lt;td&gt;0.622&lt;/td&gt;&lt;td&gt;18&lt;/td&gt;&lt;td&gt;59&lt;/td&gt;&lt;td&gt;77&lt;/td&gt;&lt;td&gt;7.000&lt;/td&gt;&lt;td&gt;39&lt;/td&gt;&lt;td&gt;3.545&lt;/td&gt;&lt;td&gt;30&lt;/td&gt;&lt;td&gt;2.727&lt;/td&gt;&lt;td&gt;1&lt;/td&gt;&lt;td&gt;0.091&lt;/td&gt;&lt;/tr&gt;</v>
      </c>
    </row>
    <row r="16" spans="1:23" x14ac:dyDescent="0.25">
      <c r="A16">
        <v>9</v>
      </c>
      <c r="B16" t="s">
        <v>365</v>
      </c>
      <c r="C16">
        <v>15</v>
      </c>
      <c r="D16">
        <v>71</v>
      </c>
      <c r="E16">
        <v>159</v>
      </c>
      <c r="F16">
        <v>21</v>
      </c>
      <c r="G16">
        <v>66</v>
      </c>
      <c r="H16">
        <v>30</v>
      </c>
      <c r="I16">
        <v>36</v>
      </c>
      <c r="J16">
        <f t="shared" si="0"/>
        <v>193</v>
      </c>
      <c r="K16">
        <v>26</v>
      </c>
      <c r="L16">
        <v>57</v>
      </c>
      <c r="M16">
        <f t="shared" si="1"/>
        <v>83</v>
      </c>
      <c r="N16">
        <v>29</v>
      </c>
      <c r="O16">
        <v>39</v>
      </c>
      <c r="P16">
        <v>54</v>
      </c>
      <c r="Q16">
        <v>1</v>
      </c>
      <c r="R16">
        <v>37</v>
      </c>
      <c r="S16">
        <v>0</v>
      </c>
      <c r="T16">
        <v>538</v>
      </c>
      <c r="U16" t="s">
        <v>8</v>
      </c>
      <c r="W16" s="4" t="str">
        <f t="shared" si="2"/>
        <v>&lt;tr&gt;&lt;td&gt;Andrew Komishon&lt;/td&gt;&lt;td&gt;MBCI&lt;/td&gt;&lt;td&gt;15&lt;/td&gt;&lt;td&gt;193&lt;/td&gt;&lt;td&gt;12.867&lt;/td&gt;&lt;td&gt;71&lt;/td&gt;&lt;td&gt;159&lt;/td&gt;&lt;td&gt;0.447&lt;/td&gt;&lt;td&gt;21&lt;/td&gt;&lt;td&gt;66&lt;/td&gt;&lt;td&gt;0.318&lt;/td&gt;&lt;td&gt;30&lt;/td&gt;&lt;td&gt;36&lt;/td&gt;&lt;td&gt;0.833&lt;/td&gt;&lt;td&gt;26&lt;/td&gt;&lt;td&gt;57&lt;/td&gt;&lt;td&gt;83&lt;/td&gt;&lt;td&gt;5.533&lt;/td&gt;&lt;td&gt;39&lt;/td&gt;&lt;td&gt;2.600&lt;/td&gt;&lt;td&gt;37&lt;/td&gt;&lt;td&gt;2.467&lt;/td&gt;&lt;td&gt;1&lt;/td&gt;&lt;td&gt;0.067&lt;/td&gt;&lt;/tr&gt;</v>
      </c>
    </row>
    <row r="17" spans="1:23" x14ac:dyDescent="0.25">
      <c r="A17">
        <v>11</v>
      </c>
      <c r="B17" t="s">
        <v>240</v>
      </c>
      <c r="C17">
        <v>17</v>
      </c>
      <c r="D17">
        <v>72</v>
      </c>
      <c r="E17">
        <v>177</v>
      </c>
      <c r="F17">
        <v>16</v>
      </c>
      <c r="G17">
        <v>57</v>
      </c>
      <c r="H17">
        <v>25</v>
      </c>
      <c r="I17">
        <v>40</v>
      </c>
      <c r="J17">
        <f t="shared" si="0"/>
        <v>185</v>
      </c>
      <c r="K17">
        <v>34</v>
      </c>
      <c r="L17">
        <v>98</v>
      </c>
      <c r="M17">
        <f t="shared" si="1"/>
        <v>132</v>
      </c>
      <c r="N17">
        <v>35</v>
      </c>
      <c r="O17">
        <v>44</v>
      </c>
      <c r="P17">
        <v>47</v>
      </c>
      <c r="Q17">
        <v>17</v>
      </c>
      <c r="R17">
        <v>46</v>
      </c>
      <c r="S17">
        <v>0</v>
      </c>
      <c r="T17">
        <v>499</v>
      </c>
      <c r="U17" t="s">
        <v>47</v>
      </c>
      <c r="W17" s="4" t="str">
        <f t="shared" si="2"/>
        <v>&lt;tr&gt;&lt;td&gt;Raj Sidhu&lt;/td&gt;&lt;td&gt;KEC&lt;/td&gt;&lt;td&gt;17&lt;/td&gt;&lt;td&gt;185&lt;/td&gt;&lt;td&gt;10.882&lt;/td&gt;&lt;td&gt;72&lt;/td&gt;&lt;td&gt;177&lt;/td&gt;&lt;td&gt;0.407&lt;/td&gt;&lt;td&gt;16&lt;/td&gt;&lt;td&gt;57&lt;/td&gt;&lt;td&gt;0.281&lt;/td&gt;&lt;td&gt;25&lt;/td&gt;&lt;td&gt;40&lt;/td&gt;&lt;td&gt;0.625&lt;/td&gt;&lt;td&gt;34&lt;/td&gt;&lt;td&gt;98&lt;/td&gt;&lt;td&gt;132&lt;/td&gt;&lt;td&gt;7.765&lt;/td&gt;&lt;td&gt;44&lt;/td&gt;&lt;td&gt;2.588&lt;/td&gt;&lt;td&gt;46&lt;/td&gt;&lt;td&gt;2.706&lt;/td&gt;&lt;td&gt;17&lt;/td&gt;&lt;td&gt;1.000&lt;/td&gt;&lt;/tr&gt;</v>
      </c>
    </row>
    <row r="18" spans="1:23" x14ac:dyDescent="0.25">
      <c r="A18">
        <v>11</v>
      </c>
      <c r="B18" t="s">
        <v>367</v>
      </c>
      <c r="C18">
        <v>14</v>
      </c>
      <c r="D18">
        <v>68</v>
      </c>
      <c r="E18">
        <v>200</v>
      </c>
      <c r="F18">
        <v>16</v>
      </c>
      <c r="G18">
        <v>75</v>
      </c>
      <c r="H18">
        <v>33</v>
      </c>
      <c r="I18">
        <v>59</v>
      </c>
      <c r="J18">
        <f t="shared" si="0"/>
        <v>185</v>
      </c>
      <c r="K18">
        <v>21</v>
      </c>
      <c r="L18">
        <v>54</v>
      </c>
      <c r="M18">
        <f t="shared" si="1"/>
        <v>75</v>
      </c>
      <c r="N18">
        <v>35</v>
      </c>
      <c r="O18">
        <v>18</v>
      </c>
      <c r="P18">
        <v>44</v>
      </c>
      <c r="Q18">
        <v>1</v>
      </c>
      <c r="R18">
        <v>30</v>
      </c>
      <c r="S18">
        <v>0</v>
      </c>
      <c r="T18">
        <v>444</v>
      </c>
      <c r="U18" t="s">
        <v>8</v>
      </c>
      <c r="W18" s="4" t="str">
        <f t="shared" si="2"/>
        <v>&lt;tr&gt;&lt;td&gt;Antoine Salvano-Leblanc&lt;/td&gt;&lt;td&gt;MBCI&lt;/td&gt;&lt;td&gt;14&lt;/td&gt;&lt;td&gt;185&lt;/td&gt;&lt;td&gt;13.214&lt;/td&gt;&lt;td&gt;68&lt;/td&gt;&lt;td&gt;200&lt;/td&gt;&lt;td&gt;0.340&lt;/td&gt;&lt;td&gt;16&lt;/td&gt;&lt;td&gt;75&lt;/td&gt;&lt;td&gt;0.213&lt;/td&gt;&lt;td&gt;33&lt;/td&gt;&lt;td&gt;59&lt;/td&gt;&lt;td&gt;0.559&lt;/td&gt;&lt;td&gt;21&lt;/td&gt;&lt;td&gt;54&lt;/td&gt;&lt;td&gt;75&lt;/td&gt;&lt;td&gt;5.357&lt;/td&gt;&lt;td&gt;18&lt;/td&gt;&lt;td&gt;1.286&lt;/td&gt;&lt;td&gt;30&lt;/td&gt;&lt;td&gt;2.143&lt;/td&gt;&lt;td&gt;1&lt;/td&gt;&lt;td&gt;0.071&lt;/td&gt;&lt;/tr&gt;</v>
      </c>
    </row>
    <row r="19" spans="1:23" x14ac:dyDescent="0.25">
      <c r="A19">
        <v>2</v>
      </c>
      <c r="B19" t="s">
        <v>259</v>
      </c>
      <c r="C19">
        <v>14</v>
      </c>
      <c r="D19">
        <v>69</v>
      </c>
      <c r="E19">
        <v>156</v>
      </c>
      <c r="F19">
        <v>13</v>
      </c>
      <c r="G19">
        <v>39</v>
      </c>
      <c r="H19">
        <v>32</v>
      </c>
      <c r="I19">
        <v>39</v>
      </c>
      <c r="J19">
        <f t="shared" si="0"/>
        <v>183</v>
      </c>
      <c r="K19">
        <v>33</v>
      </c>
      <c r="L19">
        <v>76</v>
      </c>
      <c r="M19">
        <f t="shared" si="1"/>
        <v>109</v>
      </c>
      <c r="N19">
        <v>36</v>
      </c>
      <c r="O19">
        <v>3</v>
      </c>
      <c r="P19">
        <v>43</v>
      </c>
      <c r="Q19">
        <v>3</v>
      </c>
      <c r="R19">
        <v>18</v>
      </c>
      <c r="S19">
        <v>0</v>
      </c>
      <c r="T19">
        <v>395</v>
      </c>
      <c r="U19" t="s">
        <v>75</v>
      </c>
      <c r="W19" s="4" t="str">
        <f t="shared" si="2"/>
        <v>&lt;tr&gt;&lt;td&gt;Louis Makot&lt;/td&gt;&lt;td&gt;JTC&lt;/td&gt;&lt;td&gt;14&lt;/td&gt;&lt;td&gt;183&lt;/td&gt;&lt;td&gt;13.071&lt;/td&gt;&lt;td&gt;69&lt;/td&gt;&lt;td&gt;156&lt;/td&gt;&lt;td&gt;0.442&lt;/td&gt;&lt;td&gt;13&lt;/td&gt;&lt;td&gt;39&lt;/td&gt;&lt;td&gt;0.333&lt;/td&gt;&lt;td&gt;32&lt;/td&gt;&lt;td&gt;39&lt;/td&gt;&lt;td&gt;0.821&lt;/td&gt;&lt;td&gt;33&lt;/td&gt;&lt;td&gt;76&lt;/td&gt;&lt;td&gt;109&lt;/td&gt;&lt;td&gt;7.786&lt;/td&gt;&lt;td&gt;3&lt;/td&gt;&lt;td&gt;0.214&lt;/td&gt;&lt;td&gt;18&lt;/td&gt;&lt;td&gt;1.286&lt;/td&gt;&lt;td&gt;3&lt;/td&gt;&lt;td&gt;0.214&lt;/td&gt;&lt;/tr&gt;</v>
      </c>
    </row>
    <row r="20" spans="1:23" x14ac:dyDescent="0.25">
      <c r="A20">
        <v>4</v>
      </c>
      <c r="B20" t="s">
        <v>372</v>
      </c>
      <c r="C20">
        <v>17</v>
      </c>
      <c r="D20">
        <v>77</v>
      </c>
      <c r="E20">
        <v>173</v>
      </c>
      <c r="F20">
        <v>10</v>
      </c>
      <c r="G20">
        <v>43</v>
      </c>
      <c r="H20">
        <v>18</v>
      </c>
      <c r="I20">
        <v>35</v>
      </c>
      <c r="J20">
        <f t="shared" si="0"/>
        <v>182</v>
      </c>
      <c r="K20">
        <v>20</v>
      </c>
      <c r="L20">
        <v>49</v>
      </c>
      <c r="M20">
        <f t="shared" si="1"/>
        <v>69</v>
      </c>
      <c r="N20">
        <v>44</v>
      </c>
      <c r="O20">
        <v>39</v>
      </c>
      <c r="P20">
        <v>50</v>
      </c>
      <c r="Q20">
        <v>1</v>
      </c>
      <c r="R20">
        <v>45</v>
      </c>
      <c r="S20">
        <v>0</v>
      </c>
      <c r="T20">
        <v>434</v>
      </c>
      <c r="U20" t="s">
        <v>77</v>
      </c>
      <c r="W20" s="4" t="str">
        <f t="shared" si="2"/>
        <v>&lt;tr&gt;&lt;td&gt;Arman Iranpour&lt;/td&gt;&lt;td&gt;KHS&lt;/td&gt;&lt;td&gt;17&lt;/td&gt;&lt;td&gt;182&lt;/td&gt;&lt;td&gt;10.706&lt;/td&gt;&lt;td&gt;77&lt;/td&gt;&lt;td&gt;173&lt;/td&gt;&lt;td&gt;0.445&lt;/td&gt;&lt;td&gt;10&lt;/td&gt;&lt;td&gt;43&lt;/td&gt;&lt;td&gt;0.233&lt;/td&gt;&lt;td&gt;18&lt;/td&gt;&lt;td&gt;35&lt;/td&gt;&lt;td&gt;0.514&lt;/td&gt;&lt;td&gt;20&lt;/td&gt;&lt;td&gt;49&lt;/td&gt;&lt;td&gt;69&lt;/td&gt;&lt;td&gt;4.059&lt;/td&gt;&lt;td&gt;39&lt;/td&gt;&lt;td&gt;2.294&lt;/td&gt;&lt;td&gt;45&lt;/td&gt;&lt;td&gt;2.647&lt;/td&gt;&lt;td&gt;1&lt;/td&gt;&lt;td&gt;0.059&lt;/td&gt;&lt;/tr&gt;</v>
      </c>
    </row>
    <row r="21" spans="1:23" x14ac:dyDescent="0.25">
      <c r="A21">
        <v>5</v>
      </c>
      <c r="B21" t="s">
        <v>422</v>
      </c>
      <c r="C21">
        <v>12</v>
      </c>
      <c r="D21">
        <v>77</v>
      </c>
      <c r="E21">
        <v>202</v>
      </c>
      <c r="F21">
        <v>3</v>
      </c>
      <c r="G21">
        <v>16</v>
      </c>
      <c r="H21">
        <v>22</v>
      </c>
      <c r="I21">
        <v>49</v>
      </c>
      <c r="J21">
        <f t="shared" si="0"/>
        <v>179</v>
      </c>
      <c r="K21">
        <v>30</v>
      </c>
      <c r="L21">
        <v>68</v>
      </c>
      <c r="M21">
        <f t="shared" si="1"/>
        <v>98</v>
      </c>
      <c r="N21">
        <v>49</v>
      </c>
      <c r="O21">
        <v>8</v>
      </c>
      <c r="P21">
        <v>30</v>
      </c>
      <c r="Q21">
        <v>6</v>
      </c>
      <c r="R21">
        <v>27</v>
      </c>
      <c r="S21">
        <v>0</v>
      </c>
      <c r="T21">
        <v>322</v>
      </c>
      <c r="U21" t="s">
        <v>73</v>
      </c>
      <c r="W21" s="4" t="str">
        <f t="shared" si="2"/>
        <v>&lt;tr&gt;&lt;td&gt;Stefan Tosovic&lt;/td&gt;&lt;td&gt;FRC&lt;/td&gt;&lt;td&gt;12&lt;/td&gt;&lt;td&gt;179&lt;/td&gt;&lt;td&gt;14.917&lt;/td&gt;&lt;td&gt;77&lt;/td&gt;&lt;td&gt;202&lt;/td&gt;&lt;td&gt;0.381&lt;/td&gt;&lt;td&gt;3&lt;/td&gt;&lt;td&gt;16&lt;/td&gt;&lt;td&gt;0.188&lt;/td&gt;&lt;td&gt;22&lt;/td&gt;&lt;td&gt;49&lt;/td&gt;&lt;td&gt;0.449&lt;/td&gt;&lt;td&gt;30&lt;/td&gt;&lt;td&gt;68&lt;/td&gt;&lt;td&gt;98&lt;/td&gt;&lt;td&gt;8.167&lt;/td&gt;&lt;td&gt;8&lt;/td&gt;&lt;td&gt;0.667&lt;/td&gt;&lt;td&gt;27&lt;/td&gt;&lt;td&gt;2.250&lt;/td&gt;&lt;td&gt;6&lt;/td&gt;&lt;td&gt;0.500&lt;/td&gt;&lt;/tr&gt;</v>
      </c>
    </row>
    <row r="22" spans="1:23" x14ac:dyDescent="0.25">
      <c r="A22">
        <v>2</v>
      </c>
      <c r="B22" t="s">
        <v>244</v>
      </c>
      <c r="C22">
        <v>12</v>
      </c>
      <c r="D22">
        <v>62</v>
      </c>
      <c r="E22">
        <v>159</v>
      </c>
      <c r="F22">
        <v>10</v>
      </c>
      <c r="G22">
        <v>27</v>
      </c>
      <c r="H22">
        <v>39</v>
      </c>
      <c r="I22">
        <v>51</v>
      </c>
      <c r="J22">
        <f t="shared" si="0"/>
        <v>173</v>
      </c>
      <c r="K22">
        <v>22</v>
      </c>
      <c r="L22">
        <v>56</v>
      </c>
      <c r="M22">
        <f t="shared" si="1"/>
        <v>78</v>
      </c>
      <c r="N22">
        <v>20</v>
      </c>
      <c r="O22">
        <v>24</v>
      </c>
      <c r="P22">
        <v>29</v>
      </c>
      <c r="Q22">
        <v>2</v>
      </c>
      <c r="R22">
        <v>34</v>
      </c>
      <c r="S22">
        <v>0</v>
      </c>
      <c r="T22">
        <v>343</v>
      </c>
      <c r="U22" t="s">
        <v>83</v>
      </c>
      <c r="W22" s="4" t="str">
        <f t="shared" si="2"/>
        <v>&lt;tr&gt;&lt;td&gt;Arpad Farkas&lt;/td&gt;&lt;td&gt;SPHS&lt;/td&gt;&lt;td&gt;12&lt;/td&gt;&lt;td&gt;173&lt;/td&gt;&lt;td&gt;14.417&lt;/td&gt;&lt;td&gt;62&lt;/td&gt;&lt;td&gt;159&lt;/td&gt;&lt;td&gt;0.390&lt;/td&gt;&lt;td&gt;10&lt;/td&gt;&lt;td&gt;27&lt;/td&gt;&lt;td&gt;0.370&lt;/td&gt;&lt;td&gt;39&lt;/td&gt;&lt;td&gt;51&lt;/td&gt;&lt;td&gt;0.765&lt;/td&gt;&lt;td&gt;22&lt;/td&gt;&lt;td&gt;56&lt;/td&gt;&lt;td&gt;78&lt;/td&gt;&lt;td&gt;6.500&lt;/td&gt;&lt;td&gt;24&lt;/td&gt;&lt;td&gt;2.000&lt;/td&gt;&lt;td&gt;34&lt;/td&gt;&lt;td&gt;2.833&lt;/td&gt;&lt;td&gt;2&lt;/td&gt;&lt;td&gt;0.167&lt;/td&gt;&lt;/tr&gt;</v>
      </c>
    </row>
    <row r="23" spans="1:23" x14ac:dyDescent="0.25">
      <c r="A23">
        <v>8</v>
      </c>
      <c r="B23" t="s">
        <v>265</v>
      </c>
      <c r="C23">
        <v>14</v>
      </c>
      <c r="D23">
        <v>58</v>
      </c>
      <c r="E23">
        <v>139</v>
      </c>
      <c r="F23">
        <v>16</v>
      </c>
      <c r="G23">
        <v>43</v>
      </c>
      <c r="H23">
        <v>39</v>
      </c>
      <c r="I23">
        <v>56</v>
      </c>
      <c r="J23">
        <f t="shared" si="0"/>
        <v>171</v>
      </c>
      <c r="K23">
        <v>44</v>
      </c>
      <c r="L23">
        <v>70</v>
      </c>
      <c r="M23">
        <f t="shared" si="1"/>
        <v>114</v>
      </c>
      <c r="N23">
        <v>23</v>
      </c>
      <c r="O23">
        <v>19</v>
      </c>
      <c r="P23">
        <v>52</v>
      </c>
      <c r="Q23">
        <v>11</v>
      </c>
      <c r="R23">
        <v>19</v>
      </c>
      <c r="S23">
        <v>0</v>
      </c>
      <c r="T23">
        <v>506</v>
      </c>
      <c r="U23" t="s">
        <v>75</v>
      </c>
      <c r="W23" s="4" t="str">
        <f t="shared" si="2"/>
        <v>&lt;tr&gt;&lt;td&gt;Josh Gandier&lt;/td&gt;&lt;td&gt;JTC&lt;/td&gt;&lt;td&gt;14&lt;/td&gt;&lt;td&gt;171&lt;/td&gt;&lt;td&gt;12.214&lt;/td&gt;&lt;td&gt;58&lt;/td&gt;&lt;td&gt;139&lt;/td&gt;&lt;td&gt;0.417&lt;/td&gt;&lt;td&gt;16&lt;/td&gt;&lt;td&gt;43&lt;/td&gt;&lt;td&gt;0.372&lt;/td&gt;&lt;td&gt;39&lt;/td&gt;&lt;td&gt;56&lt;/td&gt;&lt;td&gt;0.696&lt;/td&gt;&lt;td&gt;44&lt;/td&gt;&lt;td&gt;70&lt;/td&gt;&lt;td&gt;114&lt;/td&gt;&lt;td&gt;8.143&lt;/td&gt;&lt;td&gt;19&lt;/td&gt;&lt;td&gt;1.357&lt;/td&gt;&lt;td&gt;19&lt;/td&gt;&lt;td&gt;1.357&lt;/td&gt;&lt;td&gt;11&lt;/td&gt;&lt;td&gt;0.786&lt;/td&gt;&lt;/tr&gt;</v>
      </c>
    </row>
    <row r="24" spans="1:23" x14ac:dyDescent="0.25">
      <c r="A24">
        <v>8</v>
      </c>
      <c r="B24" t="s">
        <v>459</v>
      </c>
      <c r="C24">
        <v>9</v>
      </c>
      <c r="D24">
        <v>72</v>
      </c>
      <c r="E24">
        <v>171</v>
      </c>
      <c r="F24">
        <v>12</v>
      </c>
      <c r="G24">
        <v>49</v>
      </c>
      <c r="H24">
        <v>15</v>
      </c>
      <c r="I24">
        <v>20</v>
      </c>
      <c r="J24">
        <f t="shared" si="0"/>
        <v>171</v>
      </c>
      <c r="K24">
        <v>24</v>
      </c>
      <c r="L24">
        <v>69</v>
      </c>
      <c r="M24">
        <f t="shared" si="1"/>
        <v>93</v>
      </c>
      <c r="N24">
        <v>15</v>
      </c>
      <c r="O24">
        <v>23</v>
      </c>
      <c r="P24">
        <v>38</v>
      </c>
      <c r="Q24">
        <v>8</v>
      </c>
      <c r="R24">
        <v>22</v>
      </c>
      <c r="S24">
        <v>0</v>
      </c>
      <c r="T24">
        <v>299</v>
      </c>
      <c r="U24" t="s">
        <v>101</v>
      </c>
      <c r="W24" s="4" t="str">
        <f t="shared" si="2"/>
        <v>&lt;tr&gt;&lt;td&gt;Justine De Leon&lt;/td&gt;&lt;td&gt;TVHS&lt;/td&gt;&lt;td&gt;9&lt;/td&gt;&lt;td&gt;171&lt;/td&gt;&lt;td&gt;19.000&lt;/td&gt;&lt;td&gt;72&lt;/td&gt;&lt;td&gt;171&lt;/td&gt;&lt;td&gt;0.421&lt;/td&gt;&lt;td&gt;12&lt;/td&gt;&lt;td&gt;49&lt;/td&gt;&lt;td&gt;0.245&lt;/td&gt;&lt;td&gt;15&lt;/td&gt;&lt;td&gt;20&lt;/td&gt;&lt;td&gt;0.750&lt;/td&gt;&lt;td&gt;24&lt;/td&gt;&lt;td&gt;69&lt;/td&gt;&lt;td&gt;93&lt;/td&gt;&lt;td&gt;10.333&lt;/td&gt;&lt;td&gt;23&lt;/td&gt;&lt;td&gt;2.556&lt;/td&gt;&lt;td&gt;22&lt;/td&gt;&lt;td&gt;2.444&lt;/td&gt;&lt;td&gt;8&lt;/td&gt;&lt;td&gt;0.889&lt;/td&gt;&lt;/tr&gt;</v>
      </c>
    </row>
    <row r="25" spans="1:23" x14ac:dyDescent="0.25">
      <c r="A25">
        <v>5</v>
      </c>
      <c r="B25" t="s">
        <v>325</v>
      </c>
      <c r="C25">
        <v>13</v>
      </c>
      <c r="D25">
        <v>66</v>
      </c>
      <c r="E25">
        <v>147</v>
      </c>
      <c r="F25">
        <v>16</v>
      </c>
      <c r="G25">
        <v>52</v>
      </c>
      <c r="H25">
        <v>22</v>
      </c>
      <c r="I25">
        <v>30</v>
      </c>
      <c r="J25">
        <f t="shared" si="0"/>
        <v>170</v>
      </c>
      <c r="K25">
        <v>24</v>
      </c>
      <c r="L25">
        <v>42</v>
      </c>
      <c r="M25">
        <f t="shared" si="1"/>
        <v>66</v>
      </c>
      <c r="N25">
        <v>16</v>
      </c>
      <c r="O25">
        <v>39</v>
      </c>
      <c r="P25">
        <v>48</v>
      </c>
      <c r="Q25">
        <v>1</v>
      </c>
      <c r="R25">
        <v>24</v>
      </c>
      <c r="S25">
        <v>0</v>
      </c>
      <c r="T25">
        <v>324</v>
      </c>
      <c r="U25" t="s">
        <v>87</v>
      </c>
      <c r="W25" s="4" t="str">
        <f t="shared" si="2"/>
        <v>&lt;tr&gt;&lt;td&gt;Bryan Perez&lt;/td&gt;&lt;td&gt;DMCI&lt;/td&gt;&lt;td&gt;13&lt;/td&gt;&lt;td&gt;170&lt;/td&gt;&lt;td&gt;13.077&lt;/td&gt;&lt;td&gt;66&lt;/td&gt;&lt;td&gt;147&lt;/td&gt;&lt;td&gt;0.449&lt;/td&gt;&lt;td&gt;16&lt;/td&gt;&lt;td&gt;52&lt;/td&gt;&lt;td&gt;0.308&lt;/td&gt;&lt;td&gt;22&lt;/td&gt;&lt;td&gt;30&lt;/td&gt;&lt;td&gt;0.733&lt;/td&gt;&lt;td&gt;24&lt;/td&gt;&lt;td&gt;42&lt;/td&gt;&lt;td&gt;66&lt;/td&gt;&lt;td&gt;5.077&lt;/td&gt;&lt;td&gt;39&lt;/td&gt;&lt;td&gt;3.000&lt;/td&gt;&lt;td&gt;24&lt;/td&gt;&lt;td&gt;1.846&lt;/td&gt;&lt;td&gt;1&lt;/td&gt;&lt;td&gt;0.077&lt;/td&gt;&lt;/tr&gt;</v>
      </c>
    </row>
    <row r="26" spans="1:23" x14ac:dyDescent="0.25">
      <c r="A26">
        <v>5</v>
      </c>
      <c r="B26" t="s">
        <v>407</v>
      </c>
      <c r="C26">
        <v>10</v>
      </c>
      <c r="D26">
        <v>56</v>
      </c>
      <c r="E26">
        <v>130</v>
      </c>
      <c r="F26">
        <v>15</v>
      </c>
      <c r="G26">
        <v>44</v>
      </c>
      <c r="H26">
        <v>40</v>
      </c>
      <c r="I26">
        <v>56</v>
      </c>
      <c r="J26">
        <f t="shared" si="0"/>
        <v>167</v>
      </c>
      <c r="K26">
        <v>15</v>
      </c>
      <c r="L26">
        <v>43</v>
      </c>
      <c r="M26">
        <f t="shared" si="1"/>
        <v>58</v>
      </c>
      <c r="N26">
        <v>24</v>
      </c>
      <c r="O26">
        <v>19</v>
      </c>
      <c r="P26">
        <v>31</v>
      </c>
      <c r="Q26">
        <v>3</v>
      </c>
      <c r="R26">
        <v>24</v>
      </c>
      <c r="S26">
        <v>0</v>
      </c>
      <c r="T26">
        <v>260</v>
      </c>
      <c r="U26" t="s">
        <v>85</v>
      </c>
      <c r="W26" s="4" t="str">
        <f t="shared" si="2"/>
        <v>&lt;tr&gt;&lt;td&gt;Carter Malegus&lt;/td&gt;&lt;td&gt;VMC&lt;/td&gt;&lt;td&gt;10&lt;/td&gt;&lt;td&gt;167&lt;/td&gt;&lt;td&gt;16.700&lt;/td&gt;&lt;td&gt;56&lt;/td&gt;&lt;td&gt;130&lt;/td&gt;&lt;td&gt;0.431&lt;/td&gt;&lt;td&gt;15&lt;/td&gt;&lt;td&gt;44&lt;/td&gt;&lt;td&gt;0.341&lt;/td&gt;&lt;td&gt;40&lt;/td&gt;&lt;td&gt;56&lt;/td&gt;&lt;td&gt;0.714&lt;/td&gt;&lt;td&gt;15&lt;/td&gt;&lt;td&gt;43&lt;/td&gt;&lt;td&gt;58&lt;/td&gt;&lt;td&gt;5.800&lt;/td&gt;&lt;td&gt;19&lt;/td&gt;&lt;td&gt;1.900&lt;/td&gt;&lt;td&gt;24&lt;/td&gt;&lt;td&gt;2.400&lt;/td&gt;&lt;td&gt;3&lt;/td&gt;&lt;td&gt;0.300&lt;/td&gt;&lt;/tr&gt;</v>
      </c>
    </row>
    <row r="27" spans="1:23" x14ac:dyDescent="0.25">
      <c r="A27">
        <v>4</v>
      </c>
      <c r="B27" t="s">
        <v>493</v>
      </c>
      <c r="C27">
        <v>8</v>
      </c>
      <c r="D27">
        <v>61</v>
      </c>
      <c r="E27">
        <v>164</v>
      </c>
      <c r="F27">
        <v>12</v>
      </c>
      <c r="G27">
        <v>51</v>
      </c>
      <c r="H27">
        <v>33</v>
      </c>
      <c r="I27">
        <v>55</v>
      </c>
      <c r="J27">
        <f t="shared" si="0"/>
        <v>167</v>
      </c>
      <c r="K27">
        <v>18</v>
      </c>
      <c r="L27">
        <v>54</v>
      </c>
      <c r="M27">
        <f t="shared" si="1"/>
        <v>72</v>
      </c>
      <c r="N27">
        <v>21</v>
      </c>
      <c r="O27">
        <v>13</v>
      </c>
      <c r="P27">
        <v>36</v>
      </c>
      <c r="Q27">
        <v>4</v>
      </c>
      <c r="R27">
        <v>8</v>
      </c>
      <c r="S27">
        <v>0</v>
      </c>
      <c r="T27">
        <v>257</v>
      </c>
      <c r="U27" t="s">
        <v>103</v>
      </c>
      <c r="W27" s="4" t="str">
        <f t="shared" si="2"/>
        <v>&lt;tr&gt;&lt;td&gt;Mitch Reschke&lt;/td&gt;&lt;td&gt;WWC&lt;/td&gt;&lt;td&gt;8&lt;/td&gt;&lt;td&gt;167&lt;/td&gt;&lt;td&gt;20.875&lt;/td&gt;&lt;td&gt;61&lt;/td&gt;&lt;td&gt;164&lt;/td&gt;&lt;td&gt;0.372&lt;/td&gt;&lt;td&gt;12&lt;/td&gt;&lt;td&gt;51&lt;/td&gt;&lt;td&gt;0.235&lt;/td&gt;&lt;td&gt;33&lt;/td&gt;&lt;td&gt;55&lt;/td&gt;&lt;td&gt;0.600&lt;/td&gt;&lt;td&gt;18&lt;/td&gt;&lt;td&gt;54&lt;/td&gt;&lt;td&gt;72&lt;/td&gt;&lt;td&gt;9.000&lt;/td&gt;&lt;td&gt;13&lt;/td&gt;&lt;td&gt;1.625&lt;/td&gt;&lt;td&gt;8&lt;/td&gt;&lt;td&gt;1.000&lt;/td&gt;&lt;td&gt;4&lt;/td&gt;&lt;td&gt;0.500&lt;/td&gt;&lt;/tr&gt;</v>
      </c>
    </row>
    <row r="28" spans="1:23" x14ac:dyDescent="0.25">
      <c r="A28">
        <v>23</v>
      </c>
      <c r="B28" t="s">
        <v>380</v>
      </c>
      <c r="C28">
        <v>18</v>
      </c>
      <c r="D28">
        <v>71</v>
      </c>
      <c r="E28">
        <v>153</v>
      </c>
      <c r="F28">
        <v>2</v>
      </c>
      <c r="G28">
        <v>5</v>
      </c>
      <c r="H28">
        <v>22</v>
      </c>
      <c r="I28">
        <v>43</v>
      </c>
      <c r="J28">
        <f t="shared" si="0"/>
        <v>166</v>
      </c>
      <c r="K28">
        <v>58</v>
      </c>
      <c r="L28">
        <v>57</v>
      </c>
      <c r="M28">
        <f t="shared" si="1"/>
        <v>115</v>
      </c>
      <c r="N28">
        <v>49</v>
      </c>
      <c r="O28">
        <v>22</v>
      </c>
      <c r="P28">
        <v>40</v>
      </c>
      <c r="Q28">
        <v>3</v>
      </c>
      <c r="R28">
        <v>29</v>
      </c>
      <c r="S28">
        <v>0</v>
      </c>
      <c r="T28">
        <v>413</v>
      </c>
      <c r="U28" t="s">
        <v>77</v>
      </c>
      <c r="W28" s="4" t="str">
        <f t="shared" si="2"/>
        <v>&lt;tr&gt;&lt;td&gt;Tristan Francis&lt;/td&gt;&lt;td&gt;KHS&lt;/td&gt;&lt;td&gt;18&lt;/td&gt;&lt;td&gt;166&lt;/td&gt;&lt;td&gt;9.222&lt;/td&gt;&lt;td&gt;71&lt;/td&gt;&lt;td&gt;153&lt;/td&gt;&lt;td&gt;0.464&lt;/td&gt;&lt;td&gt;2&lt;/td&gt;&lt;td&gt;5&lt;/td&gt;&lt;td&gt;0.400&lt;/td&gt;&lt;td&gt;22&lt;/td&gt;&lt;td&gt;43&lt;/td&gt;&lt;td&gt;0.512&lt;/td&gt;&lt;td&gt;58&lt;/td&gt;&lt;td&gt;57&lt;/td&gt;&lt;td&gt;115&lt;/td&gt;&lt;td&gt;6.389&lt;/td&gt;&lt;td&gt;22&lt;/td&gt;&lt;td&gt;1.222&lt;/td&gt;&lt;td&gt;29&lt;/td&gt;&lt;td&gt;1.611&lt;/td&gt;&lt;td&gt;3&lt;/td&gt;&lt;td&gt;0.167&lt;/td&gt;&lt;/tr&gt;</v>
      </c>
    </row>
    <row r="29" spans="1:23" x14ac:dyDescent="0.25">
      <c r="A29">
        <v>5</v>
      </c>
      <c r="B29" t="s">
        <v>298</v>
      </c>
      <c r="C29">
        <v>8</v>
      </c>
      <c r="D29">
        <v>67</v>
      </c>
      <c r="E29">
        <v>151</v>
      </c>
      <c r="F29">
        <v>15</v>
      </c>
      <c r="G29">
        <v>50</v>
      </c>
      <c r="H29">
        <v>17</v>
      </c>
      <c r="I29">
        <v>22</v>
      </c>
      <c r="J29">
        <f t="shared" si="0"/>
        <v>166</v>
      </c>
      <c r="K29">
        <v>6</v>
      </c>
      <c r="L29">
        <v>18</v>
      </c>
      <c r="M29">
        <f t="shared" si="1"/>
        <v>24</v>
      </c>
      <c r="N29">
        <v>3</v>
      </c>
      <c r="O29">
        <v>17</v>
      </c>
      <c r="P29">
        <v>16</v>
      </c>
      <c r="Q29">
        <v>1</v>
      </c>
      <c r="R29">
        <v>19</v>
      </c>
      <c r="S29">
        <v>0</v>
      </c>
      <c r="T29">
        <v>254</v>
      </c>
      <c r="U29" t="s">
        <v>64</v>
      </c>
      <c r="W29" s="4" t="str">
        <f t="shared" si="2"/>
        <v>&lt;tr&gt;&lt;td&gt;David Smallwood&lt;/td&gt;&lt;td&gt;DCI&lt;/td&gt;&lt;td&gt;8&lt;/td&gt;&lt;td&gt;166&lt;/td&gt;&lt;td&gt;20.750&lt;/td&gt;&lt;td&gt;67&lt;/td&gt;&lt;td&gt;151&lt;/td&gt;&lt;td&gt;0.444&lt;/td&gt;&lt;td&gt;15&lt;/td&gt;&lt;td&gt;50&lt;/td&gt;&lt;td&gt;0.300&lt;/td&gt;&lt;td&gt;17&lt;/td&gt;&lt;td&gt;22&lt;/td&gt;&lt;td&gt;0.773&lt;/td&gt;&lt;td&gt;6&lt;/td&gt;&lt;td&gt;18&lt;/td&gt;&lt;td&gt;24&lt;/td&gt;&lt;td&gt;3.000&lt;/td&gt;&lt;td&gt;17&lt;/td&gt;&lt;td&gt;2.125&lt;/td&gt;&lt;td&gt;19&lt;/td&gt;&lt;td&gt;2.375&lt;/td&gt;&lt;td&gt;1&lt;/td&gt;&lt;td&gt;0.125&lt;/td&gt;&lt;/tr&gt;</v>
      </c>
    </row>
    <row r="30" spans="1:23" x14ac:dyDescent="0.25">
      <c r="A30">
        <v>21</v>
      </c>
      <c r="B30" t="s">
        <v>427</v>
      </c>
      <c r="C30">
        <v>12</v>
      </c>
      <c r="D30">
        <v>59</v>
      </c>
      <c r="E30">
        <v>136</v>
      </c>
      <c r="F30">
        <v>26</v>
      </c>
      <c r="G30">
        <v>63</v>
      </c>
      <c r="H30">
        <v>16</v>
      </c>
      <c r="I30">
        <v>21</v>
      </c>
      <c r="J30">
        <f t="shared" si="0"/>
        <v>160</v>
      </c>
      <c r="K30">
        <v>23</v>
      </c>
      <c r="L30">
        <v>19</v>
      </c>
      <c r="M30">
        <f t="shared" si="1"/>
        <v>42</v>
      </c>
      <c r="N30">
        <v>34</v>
      </c>
      <c r="O30">
        <v>9</v>
      </c>
      <c r="P30">
        <v>44</v>
      </c>
      <c r="Q30">
        <v>2</v>
      </c>
      <c r="R30">
        <v>21</v>
      </c>
      <c r="S30">
        <v>0</v>
      </c>
      <c r="T30">
        <v>228</v>
      </c>
      <c r="U30" t="s">
        <v>73</v>
      </c>
      <c r="W30" s="4" t="str">
        <f t="shared" si="2"/>
        <v>&lt;tr&gt;&lt;td&gt;Arsalan Zaheer&lt;/td&gt;&lt;td&gt;FRC&lt;/td&gt;&lt;td&gt;12&lt;/td&gt;&lt;td&gt;160&lt;/td&gt;&lt;td&gt;13.333&lt;/td&gt;&lt;td&gt;59&lt;/td&gt;&lt;td&gt;136&lt;/td&gt;&lt;td&gt;0.434&lt;/td&gt;&lt;td&gt;26&lt;/td&gt;&lt;td&gt;63&lt;/td&gt;&lt;td&gt;0.413&lt;/td&gt;&lt;td&gt;16&lt;/td&gt;&lt;td&gt;21&lt;/td&gt;&lt;td&gt;0.762&lt;/td&gt;&lt;td&gt;23&lt;/td&gt;&lt;td&gt;19&lt;/td&gt;&lt;td&gt;42&lt;/td&gt;&lt;td&gt;3.500&lt;/td&gt;&lt;td&gt;9&lt;/td&gt;&lt;td&gt;0.750&lt;/td&gt;&lt;td&gt;21&lt;/td&gt;&lt;td&gt;1.750&lt;/td&gt;&lt;td&gt;2&lt;/td&gt;&lt;td&gt;0.167&lt;/td&gt;&lt;/tr&gt;</v>
      </c>
    </row>
    <row r="31" spans="1:23" x14ac:dyDescent="0.25">
      <c r="A31">
        <v>18</v>
      </c>
      <c r="B31" t="s">
        <v>242</v>
      </c>
      <c r="C31">
        <v>15</v>
      </c>
      <c r="D31">
        <v>61</v>
      </c>
      <c r="E31">
        <v>158</v>
      </c>
      <c r="F31">
        <v>4</v>
      </c>
      <c r="G31">
        <v>27</v>
      </c>
      <c r="H31">
        <v>31</v>
      </c>
      <c r="I31">
        <v>52</v>
      </c>
      <c r="J31">
        <f t="shared" si="0"/>
        <v>157</v>
      </c>
      <c r="K31">
        <v>61</v>
      </c>
      <c r="L31">
        <v>53</v>
      </c>
      <c r="M31">
        <f t="shared" si="1"/>
        <v>114</v>
      </c>
      <c r="N31">
        <v>40</v>
      </c>
      <c r="O31">
        <v>12</v>
      </c>
      <c r="P31">
        <v>40</v>
      </c>
      <c r="Q31">
        <v>13</v>
      </c>
      <c r="R31">
        <v>17</v>
      </c>
      <c r="S31">
        <v>0</v>
      </c>
      <c r="T31">
        <v>394</v>
      </c>
      <c r="U31" t="s">
        <v>47</v>
      </c>
      <c r="W31" s="4" t="str">
        <f t="shared" si="2"/>
        <v>&lt;tr&gt;&lt;td&gt;David Magugu&lt;/td&gt;&lt;td&gt;KEC&lt;/td&gt;&lt;td&gt;15&lt;/td&gt;&lt;td&gt;157&lt;/td&gt;&lt;td&gt;10.467&lt;/td&gt;&lt;td&gt;61&lt;/td&gt;&lt;td&gt;158&lt;/td&gt;&lt;td&gt;0.386&lt;/td&gt;&lt;td&gt;4&lt;/td&gt;&lt;td&gt;27&lt;/td&gt;&lt;td&gt;0.148&lt;/td&gt;&lt;td&gt;31&lt;/td&gt;&lt;td&gt;52&lt;/td&gt;&lt;td&gt;0.596&lt;/td&gt;&lt;td&gt;61&lt;/td&gt;&lt;td&gt;53&lt;/td&gt;&lt;td&gt;114&lt;/td&gt;&lt;td&gt;7.600&lt;/td&gt;&lt;td&gt;12&lt;/td&gt;&lt;td&gt;0.800&lt;/td&gt;&lt;td&gt;17&lt;/td&gt;&lt;td&gt;1.133&lt;/td&gt;&lt;td&gt;13&lt;/td&gt;&lt;td&gt;0.867&lt;/td&gt;&lt;/tr&gt;</v>
      </c>
    </row>
    <row r="32" spans="1:23" x14ac:dyDescent="0.25">
      <c r="A32">
        <v>15</v>
      </c>
      <c r="B32" t="s">
        <v>257</v>
      </c>
      <c r="C32">
        <v>13</v>
      </c>
      <c r="D32">
        <v>58</v>
      </c>
      <c r="E32">
        <v>146</v>
      </c>
      <c r="F32">
        <v>9</v>
      </c>
      <c r="G32">
        <v>31</v>
      </c>
      <c r="H32">
        <v>31</v>
      </c>
      <c r="I32">
        <v>55</v>
      </c>
      <c r="J32">
        <f t="shared" si="0"/>
        <v>156</v>
      </c>
      <c r="K32">
        <v>39</v>
      </c>
      <c r="L32">
        <v>56</v>
      </c>
      <c r="M32">
        <f t="shared" si="1"/>
        <v>95</v>
      </c>
      <c r="N32">
        <v>23</v>
      </c>
      <c r="O32">
        <v>17</v>
      </c>
      <c r="P32">
        <v>58</v>
      </c>
      <c r="Q32">
        <v>6</v>
      </c>
      <c r="R32">
        <v>21</v>
      </c>
      <c r="S32">
        <v>0</v>
      </c>
      <c r="T32">
        <v>362</v>
      </c>
      <c r="U32" t="s">
        <v>83</v>
      </c>
      <c r="W32" s="4" t="str">
        <f t="shared" si="2"/>
        <v>&lt;tr&gt;&lt;td&gt;Michael Ogoms&lt;/td&gt;&lt;td&gt;SPHS&lt;/td&gt;&lt;td&gt;13&lt;/td&gt;&lt;td&gt;156&lt;/td&gt;&lt;td&gt;12.000&lt;/td&gt;&lt;td&gt;58&lt;/td&gt;&lt;td&gt;146&lt;/td&gt;&lt;td&gt;0.397&lt;/td&gt;&lt;td&gt;9&lt;/td&gt;&lt;td&gt;31&lt;/td&gt;&lt;td&gt;0.290&lt;/td&gt;&lt;td&gt;31&lt;/td&gt;&lt;td&gt;55&lt;/td&gt;&lt;td&gt;0.564&lt;/td&gt;&lt;td&gt;39&lt;/td&gt;&lt;td&gt;56&lt;/td&gt;&lt;td&gt;95&lt;/td&gt;&lt;td&gt;7.308&lt;/td&gt;&lt;td&gt;17&lt;/td&gt;&lt;td&gt;1.308&lt;/td&gt;&lt;td&gt;21&lt;/td&gt;&lt;td&gt;1.615&lt;/td&gt;&lt;td&gt;6&lt;/td&gt;&lt;td&gt;0.462&lt;/td&gt;&lt;/tr&gt;</v>
      </c>
    </row>
    <row r="33" spans="1:23" x14ac:dyDescent="0.25">
      <c r="A33">
        <v>14</v>
      </c>
      <c r="B33" t="s">
        <v>440</v>
      </c>
      <c r="C33">
        <v>9</v>
      </c>
      <c r="D33">
        <v>51</v>
      </c>
      <c r="E33">
        <v>149</v>
      </c>
      <c r="F33">
        <v>13</v>
      </c>
      <c r="G33">
        <v>45</v>
      </c>
      <c r="H33">
        <v>38</v>
      </c>
      <c r="I33">
        <v>48</v>
      </c>
      <c r="J33">
        <f t="shared" si="0"/>
        <v>153</v>
      </c>
      <c r="K33">
        <v>32</v>
      </c>
      <c r="L33">
        <v>62</v>
      </c>
      <c r="M33">
        <f t="shared" si="1"/>
        <v>94</v>
      </c>
      <c r="N33">
        <v>11</v>
      </c>
      <c r="O33">
        <v>13</v>
      </c>
      <c r="P33">
        <v>30</v>
      </c>
      <c r="Q33">
        <v>9</v>
      </c>
      <c r="R33">
        <v>11</v>
      </c>
      <c r="S33">
        <v>0</v>
      </c>
      <c r="T33">
        <v>291</v>
      </c>
      <c r="U33" t="s">
        <v>58</v>
      </c>
      <c r="W33" s="4" t="str">
        <f t="shared" si="2"/>
        <v>&lt;tr&gt;&lt;td&gt;Mason Foreman&lt;/td&gt;&lt;td&gt;LS&lt;/td&gt;&lt;td&gt;9&lt;/td&gt;&lt;td&gt;153&lt;/td&gt;&lt;td&gt;17.000&lt;/td&gt;&lt;td&gt;51&lt;/td&gt;&lt;td&gt;149&lt;/td&gt;&lt;td&gt;0.342&lt;/td&gt;&lt;td&gt;13&lt;/td&gt;&lt;td&gt;45&lt;/td&gt;&lt;td&gt;0.289&lt;/td&gt;&lt;td&gt;38&lt;/td&gt;&lt;td&gt;48&lt;/td&gt;&lt;td&gt;0.792&lt;/td&gt;&lt;td&gt;32&lt;/td&gt;&lt;td&gt;62&lt;/td&gt;&lt;td&gt;94&lt;/td&gt;&lt;td&gt;10.444&lt;/td&gt;&lt;td&gt;13&lt;/td&gt;&lt;td&gt;1.444&lt;/td&gt;&lt;td&gt;11&lt;/td&gt;&lt;td&gt;1.222&lt;/td&gt;&lt;td&gt;9&lt;/td&gt;&lt;td&gt;1.000&lt;/td&gt;&lt;/tr&gt;</v>
      </c>
    </row>
    <row r="34" spans="1:23" x14ac:dyDescent="0.25">
      <c r="A34">
        <v>10</v>
      </c>
      <c r="B34" t="s">
        <v>374</v>
      </c>
      <c r="C34">
        <v>18</v>
      </c>
      <c r="D34">
        <v>50</v>
      </c>
      <c r="E34">
        <v>178</v>
      </c>
      <c r="F34">
        <v>27</v>
      </c>
      <c r="G34">
        <v>104</v>
      </c>
      <c r="H34">
        <v>21</v>
      </c>
      <c r="I34">
        <v>26</v>
      </c>
      <c r="J34">
        <f t="shared" si="0"/>
        <v>148</v>
      </c>
      <c r="K34">
        <v>25</v>
      </c>
      <c r="L34">
        <v>47</v>
      </c>
      <c r="M34">
        <f t="shared" si="1"/>
        <v>72</v>
      </c>
      <c r="N34">
        <v>41</v>
      </c>
      <c r="O34">
        <v>18</v>
      </c>
      <c r="P34">
        <v>34</v>
      </c>
      <c r="Q34">
        <v>0</v>
      </c>
      <c r="R34">
        <v>26</v>
      </c>
      <c r="S34">
        <v>0</v>
      </c>
      <c r="T34">
        <v>476</v>
      </c>
      <c r="U34" t="s">
        <v>77</v>
      </c>
      <c r="W34" s="4" t="str">
        <f t="shared" si="2"/>
        <v>&lt;tr&gt;&lt;td&gt;Brandon Gates&lt;/td&gt;&lt;td&gt;KHS&lt;/td&gt;&lt;td&gt;18&lt;/td&gt;&lt;td&gt;148&lt;/td&gt;&lt;td&gt;8.222&lt;/td&gt;&lt;td&gt;50&lt;/td&gt;&lt;td&gt;178&lt;/td&gt;&lt;td&gt;0.281&lt;/td&gt;&lt;td&gt;27&lt;/td&gt;&lt;td&gt;104&lt;/td&gt;&lt;td&gt;0.260&lt;/td&gt;&lt;td&gt;21&lt;/td&gt;&lt;td&gt;26&lt;/td&gt;&lt;td&gt;0.808&lt;/td&gt;&lt;td&gt;25&lt;/td&gt;&lt;td&gt;47&lt;/td&gt;&lt;td&gt;72&lt;/td&gt;&lt;td&gt;4.000&lt;/td&gt;&lt;td&gt;18&lt;/td&gt;&lt;td&gt;1.000&lt;/td&gt;&lt;td&gt;26&lt;/td&gt;&lt;td&gt;1.444&lt;/td&gt;&lt;td&gt;0&lt;/td&gt;&lt;td&gt;0.000&lt;/td&gt;&lt;/tr&gt;</v>
      </c>
    </row>
    <row r="35" spans="1:23" x14ac:dyDescent="0.25">
      <c r="A35">
        <v>8</v>
      </c>
      <c r="B35" t="s">
        <v>446</v>
      </c>
      <c r="C35">
        <v>9</v>
      </c>
      <c r="D35">
        <v>53</v>
      </c>
      <c r="E35">
        <v>164</v>
      </c>
      <c r="F35">
        <v>12</v>
      </c>
      <c r="G35">
        <v>60</v>
      </c>
      <c r="H35">
        <v>29</v>
      </c>
      <c r="I35">
        <v>44</v>
      </c>
      <c r="J35">
        <f t="shared" si="0"/>
        <v>147</v>
      </c>
      <c r="K35">
        <v>30</v>
      </c>
      <c r="L35">
        <v>34</v>
      </c>
      <c r="M35">
        <f t="shared" si="1"/>
        <v>64</v>
      </c>
      <c r="N35">
        <v>17</v>
      </c>
      <c r="O35">
        <v>21</v>
      </c>
      <c r="P35">
        <v>12</v>
      </c>
      <c r="Q35">
        <v>2</v>
      </c>
      <c r="R35">
        <v>34</v>
      </c>
      <c r="S35">
        <v>0</v>
      </c>
      <c r="T35">
        <v>251</v>
      </c>
      <c r="U35" t="s">
        <v>49</v>
      </c>
      <c r="W35" s="4" t="str">
        <f t="shared" si="2"/>
        <v>&lt;tr&gt;&lt;td&gt;Eric Braganza&lt;/td&gt;&lt;td&gt;MC&lt;/td&gt;&lt;td&gt;9&lt;/td&gt;&lt;td&gt;147&lt;/td&gt;&lt;td&gt;16.333&lt;/td&gt;&lt;td&gt;53&lt;/td&gt;&lt;td&gt;164&lt;/td&gt;&lt;td&gt;0.323&lt;/td&gt;&lt;td&gt;12&lt;/td&gt;&lt;td&gt;60&lt;/td&gt;&lt;td&gt;0.200&lt;/td&gt;&lt;td&gt;29&lt;/td&gt;&lt;td&gt;44&lt;/td&gt;&lt;td&gt;0.659&lt;/td&gt;&lt;td&gt;30&lt;/td&gt;&lt;td&gt;34&lt;/td&gt;&lt;td&gt;64&lt;/td&gt;&lt;td&gt;7.111&lt;/td&gt;&lt;td&gt;21&lt;/td&gt;&lt;td&gt;2.333&lt;/td&gt;&lt;td&gt;34&lt;/td&gt;&lt;td&gt;3.778&lt;/td&gt;&lt;td&gt;2&lt;/td&gt;&lt;td&gt;0.222&lt;/td&gt;&lt;/tr&gt;</v>
      </c>
    </row>
    <row r="36" spans="1:23" x14ac:dyDescent="0.25">
      <c r="A36">
        <v>13</v>
      </c>
      <c r="B36" t="s">
        <v>450</v>
      </c>
      <c r="C36">
        <v>9</v>
      </c>
      <c r="D36">
        <v>65</v>
      </c>
      <c r="E36">
        <v>125</v>
      </c>
      <c r="F36">
        <v>1</v>
      </c>
      <c r="G36">
        <v>6</v>
      </c>
      <c r="H36">
        <v>11</v>
      </c>
      <c r="I36">
        <v>27</v>
      </c>
      <c r="J36">
        <f t="shared" si="0"/>
        <v>142</v>
      </c>
      <c r="K36">
        <v>44</v>
      </c>
      <c r="L36">
        <v>56</v>
      </c>
      <c r="M36">
        <f t="shared" si="1"/>
        <v>100</v>
      </c>
      <c r="N36">
        <v>23</v>
      </c>
      <c r="O36">
        <v>3</v>
      </c>
      <c r="P36">
        <v>20</v>
      </c>
      <c r="Q36">
        <v>37</v>
      </c>
      <c r="R36">
        <v>11</v>
      </c>
      <c r="S36">
        <v>0</v>
      </c>
      <c r="T36">
        <v>235</v>
      </c>
      <c r="U36" t="s">
        <v>49</v>
      </c>
      <c r="W36" s="4" t="str">
        <f t="shared" si="2"/>
        <v>&lt;tr&gt;&lt;td&gt;Frankie Tocci&lt;/td&gt;&lt;td&gt;MC&lt;/td&gt;&lt;td&gt;9&lt;/td&gt;&lt;td&gt;142&lt;/td&gt;&lt;td&gt;15.778&lt;/td&gt;&lt;td&gt;65&lt;/td&gt;&lt;td&gt;125&lt;/td&gt;&lt;td&gt;0.520&lt;/td&gt;&lt;td&gt;1&lt;/td&gt;&lt;td&gt;6&lt;/td&gt;&lt;td&gt;0.167&lt;/td&gt;&lt;td&gt;11&lt;/td&gt;&lt;td&gt;27&lt;/td&gt;&lt;td&gt;0.407&lt;/td&gt;&lt;td&gt;44&lt;/td&gt;&lt;td&gt;56&lt;/td&gt;&lt;td&gt;100&lt;/td&gt;&lt;td&gt;11.111&lt;/td&gt;&lt;td&gt;3&lt;/td&gt;&lt;td&gt;0.333&lt;/td&gt;&lt;td&gt;11&lt;/td&gt;&lt;td&gt;1.222&lt;/td&gt;&lt;td&gt;37&lt;/td&gt;&lt;td&gt;4.111&lt;/td&gt;&lt;/tr&gt;</v>
      </c>
    </row>
    <row r="37" spans="1:23" x14ac:dyDescent="0.25">
      <c r="A37">
        <v>5</v>
      </c>
      <c r="B37" t="s">
        <v>373</v>
      </c>
      <c r="C37">
        <v>17</v>
      </c>
      <c r="D37">
        <v>54</v>
      </c>
      <c r="E37">
        <v>163</v>
      </c>
      <c r="F37">
        <v>15</v>
      </c>
      <c r="G37">
        <v>70</v>
      </c>
      <c r="H37">
        <v>17</v>
      </c>
      <c r="I37">
        <v>30</v>
      </c>
      <c r="J37">
        <f t="shared" si="0"/>
        <v>140</v>
      </c>
      <c r="K37">
        <v>28</v>
      </c>
      <c r="L37">
        <v>51</v>
      </c>
      <c r="M37">
        <f t="shared" si="1"/>
        <v>79</v>
      </c>
      <c r="N37">
        <v>49</v>
      </c>
      <c r="O37">
        <v>23</v>
      </c>
      <c r="P37">
        <v>26</v>
      </c>
      <c r="Q37">
        <v>3</v>
      </c>
      <c r="R37">
        <v>34</v>
      </c>
      <c r="S37">
        <v>0</v>
      </c>
      <c r="T37">
        <v>354</v>
      </c>
      <c r="U37" t="s">
        <v>77</v>
      </c>
      <c r="W37" s="4" t="str">
        <f t="shared" si="2"/>
        <v>&lt;tr&gt;&lt;td&gt;Jeff Kim&lt;/td&gt;&lt;td&gt;KHS&lt;/td&gt;&lt;td&gt;17&lt;/td&gt;&lt;td&gt;140&lt;/td&gt;&lt;td&gt;8.235&lt;/td&gt;&lt;td&gt;54&lt;/td&gt;&lt;td&gt;163&lt;/td&gt;&lt;td&gt;0.331&lt;/td&gt;&lt;td&gt;15&lt;/td&gt;&lt;td&gt;70&lt;/td&gt;&lt;td&gt;0.214&lt;/td&gt;&lt;td&gt;17&lt;/td&gt;&lt;td&gt;30&lt;/td&gt;&lt;td&gt;0.567&lt;/td&gt;&lt;td&gt;28&lt;/td&gt;&lt;td&gt;51&lt;/td&gt;&lt;td&gt;79&lt;/td&gt;&lt;td&gt;4.647&lt;/td&gt;&lt;td&gt;23&lt;/td&gt;&lt;td&gt;1.353&lt;/td&gt;&lt;td&gt;34&lt;/td&gt;&lt;td&gt;2.000&lt;/td&gt;&lt;td&gt;3&lt;/td&gt;&lt;td&gt;0.176&lt;/td&gt;&lt;/tr&gt;</v>
      </c>
    </row>
    <row r="38" spans="1:23" x14ac:dyDescent="0.25">
      <c r="A38">
        <v>13</v>
      </c>
      <c r="B38" t="s">
        <v>255</v>
      </c>
      <c r="C38">
        <v>11</v>
      </c>
      <c r="D38">
        <v>59</v>
      </c>
      <c r="E38">
        <v>118</v>
      </c>
      <c r="F38">
        <v>0</v>
      </c>
      <c r="G38">
        <v>1</v>
      </c>
      <c r="H38">
        <v>16</v>
      </c>
      <c r="I38">
        <v>41</v>
      </c>
      <c r="J38">
        <f t="shared" si="0"/>
        <v>134</v>
      </c>
      <c r="K38">
        <v>55</v>
      </c>
      <c r="L38">
        <v>67</v>
      </c>
      <c r="M38">
        <f t="shared" si="1"/>
        <v>122</v>
      </c>
      <c r="N38">
        <v>15</v>
      </c>
      <c r="O38">
        <v>6</v>
      </c>
      <c r="P38">
        <v>32</v>
      </c>
      <c r="Q38">
        <v>5</v>
      </c>
      <c r="R38">
        <v>12</v>
      </c>
      <c r="S38">
        <v>0</v>
      </c>
      <c r="T38">
        <v>253</v>
      </c>
      <c r="U38" t="s">
        <v>83</v>
      </c>
      <c r="W38" s="4" t="str">
        <f t="shared" si="2"/>
        <v>&lt;tr&gt;&lt;td&gt;Cam O'Hara&lt;/td&gt;&lt;td&gt;SPHS&lt;/td&gt;&lt;td&gt;11&lt;/td&gt;&lt;td&gt;134&lt;/td&gt;&lt;td&gt;12.182&lt;/td&gt;&lt;td&gt;59&lt;/td&gt;&lt;td&gt;118&lt;/td&gt;&lt;td&gt;0.500&lt;/td&gt;&lt;td&gt;0&lt;/td&gt;&lt;td&gt;1&lt;/td&gt;&lt;td&gt;0.000&lt;/td&gt;&lt;td&gt;16&lt;/td&gt;&lt;td&gt;41&lt;/td&gt;&lt;td&gt;0.390&lt;/td&gt;&lt;td&gt;55&lt;/td&gt;&lt;td&gt;67&lt;/td&gt;&lt;td&gt;122&lt;/td&gt;&lt;td&gt;11.091&lt;/td&gt;&lt;td&gt;6&lt;/td&gt;&lt;td&gt;0.545&lt;/td&gt;&lt;td&gt;12&lt;/td&gt;&lt;td&gt;1.091&lt;/td&gt;&lt;td&gt;5&lt;/td&gt;&lt;td&gt;0.455&lt;/td&gt;&lt;/tr&gt;</v>
      </c>
    </row>
    <row r="39" spans="1:23" x14ac:dyDescent="0.25">
      <c r="A39">
        <v>6</v>
      </c>
      <c r="B39" t="s">
        <v>263</v>
      </c>
      <c r="C39">
        <v>14</v>
      </c>
      <c r="D39">
        <v>48</v>
      </c>
      <c r="E39">
        <v>127</v>
      </c>
      <c r="F39">
        <v>20</v>
      </c>
      <c r="G39">
        <v>69</v>
      </c>
      <c r="H39">
        <v>16</v>
      </c>
      <c r="I39">
        <v>22</v>
      </c>
      <c r="J39">
        <f t="shared" si="0"/>
        <v>132</v>
      </c>
      <c r="K39">
        <v>6</v>
      </c>
      <c r="L39">
        <v>37</v>
      </c>
      <c r="M39">
        <f t="shared" si="1"/>
        <v>43</v>
      </c>
      <c r="N39">
        <v>17</v>
      </c>
      <c r="O39">
        <v>14</v>
      </c>
      <c r="P39">
        <v>30</v>
      </c>
      <c r="Q39">
        <v>3</v>
      </c>
      <c r="R39">
        <v>23</v>
      </c>
      <c r="S39">
        <v>0</v>
      </c>
      <c r="T39">
        <v>434</v>
      </c>
      <c r="U39" t="s">
        <v>75</v>
      </c>
      <c r="W39" s="4" t="str">
        <f t="shared" si="2"/>
        <v>&lt;tr&gt;&lt;td&gt;Cole Armstrong&lt;/td&gt;&lt;td&gt;JTC&lt;/td&gt;&lt;td&gt;14&lt;/td&gt;&lt;td&gt;132&lt;/td&gt;&lt;td&gt;9.429&lt;/td&gt;&lt;td&gt;48&lt;/td&gt;&lt;td&gt;127&lt;/td&gt;&lt;td&gt;0.378&lt;/td&gt;&lt;td&gt;20&lt;/td&gt;&lt;td&gt;69&lt;/td&gt;&lt;td&gt;0.290&lt;/td&gt;&lt;td&gt;16&lt;/td&gt;&lt;td&gt;22&lt;/td&gt;&lt;td&gt;0.727&lt;/td&gt;&lt;td&gt;6&lt;/td&gt;&lt;td&gt;37&lt;/td&gt;&lt;td&gt;43&lt;/td&gt;&lt;td&gt;3.071&lt;/td&gt;&lt;td&gt;14&lt;/td&gt;&lt;td&gt;1.000&lt;/td&gt;&lt;td&gt;23&lt;/td&gt;&lt;td&gt;1.643&lt;/td&gt;&lt;td&gt;3&lt;/td&gt;&lt;td&gt;0.214&lt;/td&gt;&lt;/tr&gt;</v>
      </c>
    </row>
    <row r="40" spans="1:23" x14ac:dyDescent="0.25">
      <c r="A40">
        <v>13</v>
      </c>
      <c r="B40" t="s">
        <v>439</v>
      </c>
      <c r="C40">
        <v>9</v>
      </c>
      <c r="D40">
        <v>57</v>
      </c>
      <c r="E40">
        <v>120</v>
      </c>
      <c r="F40">
        <v>2</v>
      </c>
      <c r="G40">
        <v>9</v>
      </c>
      <c r="H40">
        <v>16</v>
      </c>
      <c r="I40">
        <v>27</v>
      </c>
      <c r="J40">
        <f t="shared" si="0"/>
        <v>132</v>
      </c>
      <c r="K40">
        <v>25</v>
      </c>
      <c r="L40">
        <v>26</v>
      </c>
      <c r="M40">
        <f t="shared" si="1"/>
        <v>51</v>
      </c>
      <c r="N40">
        <v>15</v>
      </c>
      <c r="O40">
        <v>18</v>
      </c>
      <c r="P40">
        <v>27</v>
      </c>
      <c r="Q40">
        <v>5</v>
      </c>
      <c r="R40">
        <v>12</v>
      </c>
      <c r="S40">
        <v>0</v>
      </c>
      <c r="T40">
        <v>253</v>
      </c>
      <c r="U40" t="s">
        <v>58</v>
      </c>
      <c r="W40" s="4" t="str">
        <f t="shared" si="2"/>
        <v>&lt;tr&gt;&lt;td&gt;Mikael Clegg&lt;/td&gt;&lt;td&gt;LS&lt;/td&gt;&lt;td&gt;9&lt;/td&gt;&lt;td&gt;132&lt;/td&gt;&lt;td&gt;14.667&lt;/td&gt;&lt;td&gt;57&lt;/td&gt;&lt;td&gt;120&lt;/td&gt;&lt;td&gt;0.475&lt;/td&gt;&lt;td&gt;2&lt;/td&gt;&lt;td&gt;9&lt;/td&gt;&lt;td&gt;0.222&lt;/td&gt;&lt;td&gt;16&lt;/td&gt;&lt;td&gt;27&lt;/td&gt;&lt;td&gt;0.593&lt;/td&gt;&lt;td&gt;25&lt;/td&gt;&lt;td&gt;26&lt;/td&gt;&lt;td&gt;51&lt;/td&gt;&lt;td&gt;5.667&lt;/td&gt;&lt;td&gt;18&lt;/td&gt;&lt;td&gt;2.000&lt;/td&gt;&lt;td&gt;12&lt;/td&gt;&lt;td&gt;1.333&lt;/td&gt;&lt;td&gt;5&lt;/td&gt;&lt;td&gt;0.556&lt;/td&gt;&lt;/tr&gt;</v>
      </c>
    </row>
    <row r="41" spans="1:23" x14ac:dyDescent="0.25">
      <c r="A41">
        <v>21</v>
      </c>
      <c r="B41" t="s">
        <v>644</v>
      </c>
      <c r="C41">
        <v>12</v>
      </c>
      <c r="D41">
        <v>54</v>
      </c>
      <c r="E41">
        <v>143</v>
      </c>
      <c r="F41">
        <v>3</v>
      </c>
      <c r="G41">
        <v>17</v>
      </c>
      <c r="H41">
        <v>21</v>
      </c>
      <c r="I41">
        <v>28</v>
      </c>
      <c r="J41">
        <f t="shared" si="0"/>
        <v>132</v>
      </c>
      <c r="K41">
        <v>37</v>
      </c>
      <c r="L41">
        <v>39</v>
      </c>
      <c r="M41">
        <f t="shared" si="1"/>
        <v>76</v>
      </c>
      <c r="N41">
        <v>21</v>
      </c>
      <c r="O41">
        <v>0</v>
      </c>
      <c r="P41">
        <v>24</v>
      </c>
      <c r="Q41">
        <v>10</v>
      </c>
      <c r="R41">
        <v>20</v>
      </c>
      <c r="S41">
        <v>0</v>
      </c>
      <c r="T41">
        <v>219</v>
      </c>
      <c r="U41" t="s">
        <v>77</v>
      </c>
      <c r="W41" s="4" t="str">
        <f t="shared" si="2"/>
        <v>&lt;tr&gt;&lt;td&gt;Maged Hesso&lt;/td&gt;&lt;td&gt;KHS&lt;/td&gt;&lt;td&gt;12&lt;/td&gt;&lt;td&gt;132&lt;/td&gt;&lt;td&gt;11.000&lt;/td&gt;&lt;td&gt;54&lt;/td&gt;&lt;td&gt;143&lt;/td&gt;&lt;td&gt;0.378&lt;/td&gt;&lt;td&gt;3&lt;/td&gt;&lt;td&gt;17&lt;/td&gt;&lt;td&gt;0.176&lt;/td&gt;&lt;td&gt;21&lt;/td&gt;&lt;td&gt;28&lt;/td&gt;&lt;td&gt;0.750&lt;/td&gt;&lt;td&gt;37&lt;/td&gt;&lt;td&gt;39&lt;/td&gt;&lt;td&gt;76&lt;/td&gt;&lt;td&gt;6.333&lt;/td&gt;&lt;td&gt;0&lt;/td&gt;&lt;td&gt;0.000&lt;/td&gt;&lt;td&gt;20&lt;/td&gt;&lt;td&gt;1.667&lt;/td&gt;&lt;td&gt;10&lt;/td&gt;&lt;td&gt;0.833&lt;/td&gt;&lt;/tr&gt;</v>
      </c>
    </row>
    <row r="42" spans="1:23" x14ac:dyDescent="0.25">
      <c r="A42">
        <v>10</v>
      </c>
      <c r="B42" t="s">
        <v>302</v>
      </c>
      <c r="C42">
        <v>11</v>
      </c>
      <c r="D42">
        <v>45</v>
      </c>
      <c r="E42">
        <v>141</v>
      </c>
      <c r="F42">
        <v>24</v>
      </c>
      <c r="G42">
        <v>83</v>
      </c>
      <c r="H42">
        <v>17</v>
      </c>
      <c r="I42">
        <v>24</v>
      </c>
      <c r="J42">
        <f t="shared" si="0"/>
        <v>131</v>
      </c>
      <c r="K42">
        <v>10</v>
      </c>
      <c r="L42">
        <v>25</v>
      </c>
      <c r="M42">
        <f t="shared" si="1"/>
        <v>35</v>
      </c>
      <c r="N42">
        <v>25</v>
      </c>
      <c r="O42">
        <v>25</v>
      </c>
      <c r="P42">
        <v>44</v>
      </c>
      <c r="Q42">
        <v>0</v>
      </c>
      <c r="R42">
        <v>21</v>
      </c>
      <c r="S42">
        <v>0</v>
      </c>
      <c r="T42">
        <v>329</v>
      </c>
      <c r="U42" t="s">
        <v>64</v>
      </c>
      <c r="W42" s="4" t="str">
        <f t="shared" si="2"/>
        <v>&lt;tr&gt;&lt;td&gt;Kevin Reimer&lt;/td&gt;&lt;td&gt;DCI&lt;/td&gt;&lt;td&gt;11&lt;/td&gt;&lt;td&gt;131&lt;/td&gt;&lt;td&gt;11.909&lt;/td&gt;&lt;td&gt;45&lt;/td&gt;&lt;td&gt;141&lt;/td&gt;&lt;td&gt;0.319&lt;/td&gt;&lt;td&gt;24&lt;/td&gt;&lt;td&gt;83&lt;/td&gt;&lt;td&gt;0.289&lt;/td&gt;&lt;td&gt;17&lt;/td&gt;&lt;td&gt;24&lt;/td&gt;&lt;td&gt;0.708&lt;/td&gt;&lt;td&gt;10&lt;/td&gt;&lt;td&gt;25&lt;/td&gt;&lt;td&gt;35&lt;/td&gt;&lt;td&gt;3.182&lt;/td&gt;&lt;td&gt;25&lt;/td&gt;&lt;td&gt;2.273&lt;/td&gt;&lt;td&gt;21&lt;/td&gt;&lt;td&gt;1.909&lt;/td&gt;&lt;td&gt;0&lt;/td&gt;&lt;td&gt;0.000&lt;/td&gt;&lt;/tr&gt;</v>
      </c>
    </row>
    <row r="43" spans="1:23" x14ac:dyDescent="0.25">
      <c r="A43">
        <v>3</v>
      </c>
      <c r="B43" t="s">
        <v>310</v>
      </c>
      <c r="C43">
        <v>11</v>
      </c>
      <c r="D43">
        <v>53</v>
      </c>
      <c r="E43">
        <v>138</v>
      </c>
      <c r="F43">
        <v>2</v>
      </c>
      <c r="G43">
        <v>26</v>
      </c>
      <c r="H43">
        <v>22</v>
      </c>
      <c r="I43">
        <v>31</v>
      </c>
      <c r="J43">
        <f t="shared" si="0"/>
        <v>130</v>
      </c>
      <c r="K43">
        <v>18</v>
      </c>
      <c r="L43">
        <v>49</v>
      </c>
      <c r="M43">
        <f t="shared" si="1"/>
        <v>67</v>
      </c>
      <c r="N43">
        <v>13</v>
      </c>
      <c r="O43">
        <v>35</v>
      </c>
      <c r="P43">
        <v>21</v>
      </c>
      <c r="Q43">
        <v>1</v>
      </c>
      <c r="R43">
        <v>27</v>
      </c>
      <c r="S43">
        <v>0</v>
      </c>
      <c r="T43">
        <v>335</v>
      </c>
      <c r="U43" t="s">
        <v>45</v>
      </c>
      <c r="W43" s="4" t="str">
        <f t="shared" si="2"/>
        <v>&lt;tr&gt;&lt;td&gt;Arbee Pablo&lt;/td&gt;&lt;td&gt;GCC&lt;/td&gt;&lt;td&gt;11&lt;/td&gt;&lt;td&gt;130&lt;/td&gt;&lt;td&gt;11.818&lt;/td&gt;&lt;td&gt;53&lt;/td&gt;&lt;td&gt;138&lt;/td&gt;&lt;td&gt;0.384&lt;/td&gt;&lt;td&gt;2&lt;/td&gt;&lt;td&gt;26&lt;/td&gt;&lt;td&gt;0.077&lt;/td&gt;&lt;td&gt;22&lt;/td&gt;&lt;td&gt;31&lt;/td&gt;&lt;td&gt;0.710&lt;/td&gt;&lt;td&gt;18&lt;/td&gt;&lt;td&gt;49&lt;/td&gt;&lt;td&gt;67&lt;/td&gt;&lt;td&gt;6.091&lt;/td&gt;&lt;td&gt;35&lt;/td&gt;&lt;td&gt;3.182&lt;/td&gt;&lt;td&gt;27&lt;/td&gt;&lt;td&gt;2.455&lt;/td&gt;&lt;td&gt;1&lt;/td&gt;&lt;td&gt;0.091&lt;/td&gt;&lt;/tr&gt;</v>
      </c>
    </row>
    <row r="44" spans="1:23" x14ac:dyDescent="0.25">
      <c r="A44">
        <v>4</v>
      </c>
      <c r="B44" t="s">
        <v>397</v>
      </c>
      <c r="C44">
        <v>14</v>
      </c>
      <c r="D44">
        <v>51</v>
      </c>
      <c r="E44">
        <v>119</v>
      </c>
      <c r="F44">
        <v>19</v>
      </c>
      <c r="G44">
        <v>60</v>
      </c>
      <c r="H44">
        <v>9</v>
      </c>
      <c r="I44">
        <v>9</v>
      </c>
      <c r="J44">
        <f t="shared" si="0"/>
        <v>130</v>
      </c>
      <c r="K44">
        <v>26</v>
      </c>
      <c r="L44">
        <v>50</v>
      </c>
      <c r="M44">
        <f t="shared" si="1"/>
        <v>76</v>
      </c>
      <c r="N44">
        <v>16</v>
      </c>
      <c r="O44">
        <v>12</v>
      </c>
      <c r="P44">
        <v>18</v>
      </c>
      <c r="Q44">
        <v>10</v>
      </c>
      <c r="R44">
        <v>14</v>
      </c>
      <c r="S44">
        <v>0</v>
      </c>
      <c r="T44">
        <v>329</v>
      </c>
      <c r="U44" t="s">
        <v>66</v>
      </c>
      <c r="W44" s="4" t="str">
        <f t="shared" si="2"/>
        <v>&lt;tr&gt;&lt;td&gt;Daniel Thiessen&lt;/td&gt;&lt;td&gt;GCI&lt;/td&gt;&lt;td&gt;14&lt;/td&gt;&lt;td&gt;130&lt;/td&gt;&lt;td&gt;9.286&lt;/td&gt;&lt;td&gt;51&lt;/td&gt;&lt;td&gt;119&lt;/td&gt;&lt;td&gt;0.429&lt;/td&gt;&lt;td&gt;19&lt;/td&gt;&lt;td&gt;60&lt;/td&gt;&lt;td&gt;0.317&lt;/td&gt;&lt;td&gt;9&lt;/td&gt;&lt;td&gt;9&lt;/td&gt;&lt;td&gt;1.000&lt;/td&gt;&lt;td&gt;26&lt;/td&gt;&lt;td&gt;50&lt;/td&gt;&lt;td&gt;76&lt;/td&gt;&lt;td&gt;5.429&lt;/td&gt;&lt;td&gt;12&lt;/td&gt;&lt;td&gt;0.857&lt;/td&gt;&lt;td&gt;14&lt;/td&gt;&lt;td&gt;1.000&lt;/td&gt;&lt;td&gt;10&lt;/td&gt;&lt;td&gt;0.714&lt;/td&gt;&lt;/tr&gt;</v>
      </c>
    </row>
    <row r="45" spans="1:23" x14ac:dyDescent="0.25">
      <c r="A45">
        <v>10</v>
      </c>
      <c r="B45" t="s">
        <v>358</v>
      </c>
      <c r="C45">
        <v>10</v>
      </c>
      <c r="D45">
        <v>45</v>
      </c>
      <c r="E45">
        <v>132</v>
      </c>
      <c r="F45">
        <v>7</v>
      </c>
      <c r="G45">
        <v>43</v>
      </c>
      <c r="H45">
        <v>28</v>
      </c>
      <c r="I45">
        <v>43</v>
      </c>
      <c r="J45">
        <f t="shared" si="0"/>
        <v>125</v>
      </c>
      <c r="K45">
        <v>20</v>
      </c>
      <c r="L45">
        <v>54</v>
      </c>
      <c r="M45">
        <f t="shared" si="1"/>
        <v>74</v>
      </c>
      <c r="N45">
        <v>19</v>
      </c>
      <c r="O45">
        <v>3</v>
      </c>
      <c r="P45">
        <v>24</v>
      </c>
      <c r="Q45">
        <v>4</v>
      </c>
      <c r="R45">
        <v>8</v>
      </c>
      <c r="S45">
        <v>0</v>
      </c>
      <c r="T45">
        <v>300</v>
      </c>
      <c r="U45" t="s">
        <v>70</v>
      </c>
      <c r="W45" s="4" t="str">
        <f t="shared" si="2"/>
        <v>&lt;tr&gt;&lt;td&gt;Jagman Brar&lt;/td&gt;&lt;td&gt;SJR&lt;/td&gt;&lt;td&gt;10&lt;/td&gt;&lt;td&gt;125&lt;/td&gt;&lt;td&gt;12.500&lt;/td&gt;&lt;td&gt;45&lt;/td&gt;&lt;td&gt;132&lt;/td&gt;&lt;td&gt;0.341&lt;/td&gt;&lt;td&gt;7&lt;/td&gt;&lt;td&gt;43&lt;/td&gt;&lt;td&gt;0.163&lt;/td&gt;&lt;td&gt;28&lt;/td&gt;&lt;td&gt;43&lt;/td&gt;&lt;td&gt;0.651&lt;/td&gt;&lt;td&gt;20&lt;/td&gt;&lt;td&gt;54&lt;/td&gt;&lt;td&gt;74&lt;/td&gt;&lt;td&gt;7.400&lt;/td&gt;&lt;td&gt;3&lt;/td&gt;&lt;td&gt;0.300&lt;/td&gt;&lt;td&gt;8&lt;/td&gt;&lt;td&gt;0.800&lt;/td&gt;&lt;td&gt;4&lt;/td&gt;&lt;td&gt;0.400&lt;/td&gt;&lt;/tr&gt;</v>
      </c>
    </row>
    <row r="46" spans="1:23" x14ac:dyDescent="0.25">
      <c r="A46">
        <v>1</v>
      </c>
      <c r="B46" t="s">
        <v>394</v>
      </c>
      <c r="C46">
        <v>15</v>
      </c>
      <c r="D46">
        <v>53</v>
      </c>
      <c r="E46">
        <v>120</v>
      </c>
      <c r="F46">
        <v>14</v>
      </c>
      <c r="G46">
        <v>31</v>
      </c>
      <c r="H46">
        <v>4</v>
      </c>
      <c r="I46">
        <v>11</v>
      </c>
      <c r="J46">
        <f t="shared" si="0"/>
        <v>124</v>
      </c>
      <c r="K46">
        <v>13</v>
      </c>
      <c r="L46">
        <v>27</v>
      </c>
      <c r="M46">
        <f t="shared" si="1"/>
        <v>40</v>
      </c>
      <c r="N46">
        <v>14</v>
      </c>
      <c r="O46">
        <v>7</v>
      </c>
      <c r="P46">
        <v>17</v>
      </c>
      <c r="Q46">
        <v>0</v>
      </c>
      <c r="R46">
        <v>12</v>
      </c>
      <c r="S46">
        <v>0</v>
      </c>
      <c r="T46">
        <v>229</v>
      </c>
      <c r="U46" t="s">
        <v>66</v>
      </c>
      <c r="W46" s="4" t="str">
        <f t="shared" si="2"/>
        <v>&lt;tr&gt;&lt;td&gt;Shane Jaggard&lt;/td&gt;&lt;td&gt;GCI&lt;/td&gt;&lt;td&gt;15&lt;/td&gt;&lt;td&gt;124&lt;/td&gt;&lt;td&gt;8.267&lt;/td&gt;&lt;td&gt;53&lt;/td&gt;&lt;td&gt;120&lt;/td&gt;&lt;td&gt;0.442&lt;/td&gt;&lt;td&gt;14&lt;/td&gt;&lt;td&gt;31&lt;/td&gt;&lt;td&gt;0.452&lt;/td&gt;&lt;td&gt;4&lt;/td&gt;&lt;td&gt;11&lt;/td&gt;&lt;td&gt;0.364&lt;/td&gt;&lt;td&gt;13&lt;/td&gt;&lt;td&gt;27&lt;/td&gt;&lt;td&gt;40&lt;/td&gt;&lt;td&gt;2.667&lt;/td&gt;&lt;td&gt;7&lt;/td&gt;&lt;td&gt;0.467&lt;/td&gt;&lt;td&gt;12&lt;/td&gt;&lt;td&gt;0.800&lt;/td&gt;&lt;td&gt;0&lt;/td&gt;&lt;td&gt;0.000&lt;/td&gt;&lt;/tr&gt;</v>
      </c>
    </row>
    <row r="47" spans="1:23" x14ac:dyDescent="0.25">
      <c r="A47">
        <v>5</v>
      </c>
      <c r="B47" t="s">
        <v>262</v>
      </c>
      <c r="C47">
        <v>7</v>
      </c>
      <c r="D47">
        <v>44</v>
      </c>
      <c r="E47">
        <v>106</v>
      </c>
      <c r="F47">
        <v>11</v>
      </c>
      <c r="G47">
        <v>36</v>
      </c>
      <c r="H47">
        <v>22</v>
      </c>
      <c r="I47">
        <v>27</v>
      </c>
      <c r="J47">
        <f t="shared" si="0"/>
        <v>121</v>
      </c>
      <c r="K47">
        <v>14</v>
      </c>
      <c r="L47">
        <v>33</v>
      </c>
      <c r="M47">
        <f t="shared" si="1"/>
        <v>47</v>
      </c>
      <c r="N47">
        <v>13</v>
      </c>
      <c r="O47">
        <v>22</v>
      </c>
      <c r="P47">
        <v>21</v>
      </c>
      <c r="Q47">
        <v>0</v>
      </c>
      <c r="R47">
        <v>20</v>
      </c>
      <c r="S47">
        <v>0</v>
      </c>
      <c r="T47">
        <v>208</v>
      </c>
      <c r="U47" t="s">
        <v>75</v>
      </c>
      <c r="W47" s="4" t="str">
        <f t="shared" si="2"/>
        <v>&lt;tr&gt;&lt;td&gt;Zack Giesbrecht&lt;/td&gt;&lt;td&gt;JTC&lt;/td&gt;&lt;td&gt;7&lt;/td&gt;&lt;td&gt;121&lt;/td&gt;&lt;td&gt;17.286&lt;/td&gt;&lt;td&gt;44&lt;/td&gt;&lt;td&gt;106&lt;/td&gt;&lt;td&gt;0.415&lt;/td&gt;&lt;td&gt;11&lt;/td&gt;&lt;td&gt;36&lt;/td&gt;&lt;td&gt;0.306&lt;/td&gt;&lt;td&gt;22&lt;/td&gt;&lt;td&gt;27&lt;/td&gt;&lt;td&gt;0.815&lt;/td&gt;&lt;td&gt;14&lt;/td&gt;&lt;td&gt;33&lt;/td&gt;&lt;td&gt;47&lt;/td&gt;&lt;td&gt;6.714&lt;/td&gt;&lt;td&gt;22&lt;/td&gt;&lt;td&gt;3.143&lt;/td&gt;&lt;td&gt;20&lt;/td&gt;&lt;td&gt;2.857&lt;/td&gt;&lt;td&gt;0&lt;/td&gt;&lt;td&gt;0.000&lt;/td&gt;&lt;/tr&gt;</v>
      </c>
    </row>
    <row r="48" spans="1:23" x14ac:dyDescent="0.25">
      <c r="A48">
        <v>1</v>
      </c>
      <c r="B48" t="s">
        <v>452</v>
      </c>
      <c r="C48">
        <v>9</v>
      </c>
      <c r="D48">
        <v>52</v>
      </c>
      <c r="E48">
        <v>103</v>
      </c>
      <c r="F48">
        <v>0</v>
      </c>
      <c r="G48">
        <v>1</v>
      </c>
      <c r="H48">
        <v>15</v>
      </c>
      <c r="I48">
        <v>23</v>
      </c>
      <c r="J48">
        <f t="shared" si="0"/>
        <v>119</v>
      </c>
      <c r="K48">
        <v>23</v>
      </c>
      <c r="L48">
        <v>32</v>
      </c>
      <c r="M48">
        <f t="shared" si="1"/>
        <v>55</v>
      </c>
      <c r="N48">
        <v>21</v>
      </c>
      <c r="O48">
        <v>5</v>
      </c>
      <c r="P48">
        <v>28</v>
      </c>
      <c r="Q48">
        <v>4</v>
      </c>
      <c r="R48">
        <v>1</v>
      </c>
      <c r="S48">
        <v>0</v>
      </c>
      <c r="T48">
        <v>234</v>
      </c>
      <c r="U48" t="s">
        <v>101</v>
      </c>
      <c r="W48" s="4" t="str">
        <f t="shared" si="2"/>
        <v>&lt;tr&gt;&lt;td&gt;Joseph Licopa&lt;/td&gt;&lt;td&gt;TVHS&lt;/td&gt;&lt;td&gt;9&lt;/td&gt;&lt;td&gt;119&lt;/td&gt;&lt;td&gt;13.222&lt;/td&gt;&lt;td&gt;52&lt;/td&gt;&lt;td&gt;103&lt;/td&gt;&lt;td&gt;0.505&lt;/td&gt;&lt;td&gt;0&lt;/td&gt;&lt;td&gt;1&lt;/td&gt;&lt;td&gt;0.000&lt;/td&gt;&lt;td&gt;15&lt;/td&gt;&lt;td&gt;23&lt;/td&gt;&lt;td&gt;0.652&lt;/td&gt;&lt;td&gt;23&lt;/td&gt;&lt;td&gt;32&lt;/td&gt;&lt;td&gt;55&lt;/td&gt;&lt;td&gt;6.111&lt;/td&gt;&lt;td&gt;5&lt;/td&gt;&lt;td&gt;0.556&lt;/td&gt;&lt;td&gt;1&lt;/td&gt;&lt;td&gt;0.111&lt;/td&gt;&lt;td&gt;4&lt;/td&gt;&lt;td&gt;0.444&lt;/td&gt;&lt;/tr&gt;</v>
      </c>
    </row>
    <row r="49" spans="1:23" x14ac:dyDescent="0.25">
      <c r="A49">
        <v>4</v>
      </c>
      <c r="B49" t="s">
        <v>235</v>
      </c>
      <c r="C49">
        <v>17</v>
      </c>
      <c r="D49">
        <v>42</v>
      </c>
      <c r="E49">
        <v>113</v>
      </c>
      <c r="F49">
        <v>29</v>
      </c>
      <c r="G49">
        <v>86</v>
      </c>
      <c r="H49">
        <v>5</v>
      </c>
      <c r="I49">
        <v>6</v>
      </c>
      <c r="J49">
        <f t="shared" si="0"/>
        <v>118</v>
      </c>
      <c r="K49">
        <v>8</v>
      </c>
      <c r="L49">
        <v>19</v>
      </c>
      <c r="M49">
        <f t="shared" si="1"/>
        <v>27</v>
      </c>
      <c r="N49">
        <v>31</v>
      </c>
      <c r="O49">
        <v>4</v>
      </c>
      <c r="P49">
        <v>19</v>
      </c>
      <c r="Q49">
        <v>2</v>
      </c>
      <c r="R49">
        <v>12</v>
      </c>
      <c r="S49">
        <v>0</v>
      </c>
      <c r="T49">
        <v>309</v>
      </c>
      <c r="U49" t="s">
        <v>47</v>
      </c>
      <c r="W49" s="4" t="str">
        <f t="shared" si="2"/>
        <v>&lt;tr&gt;&lt;td&gt;Davinder Pandher&lt;/td&gt;&lt;td&gt;KEC&lt;/td&gt;&lt;td&gt;17&lt;/td&gt;&lt;td&gt;118&lt;/td&gt;&lt;td&gt;6.941&lt;/td&gt;&lt;td&gt;42&lt;/td&gt;&lt;td&gt;113&lt;/td&gt;&lt;td&gt;0.372&lt;/td&gt;&lt;td&gt;29&lt;/td&gt;&lt;td&gt;86&lt;/td&gt;&lt;td&gt;0.337&lt;/td&gt;&lt;td&gt;5&lt;/td&gt;&lt;td&gt;6&lt;/td&gt;&lt;td&gt;0.833&lt;/td&gt;&lt;td&gt;8&lt;/td&gt;&lt;td&gt;19&lt;/td&gt;&lt;td&gt;27&lt;/td&gt;&lt;td&gt;1.588&lt;/td&gt;&lt;td&gt;4&lt;/td&gt;&lt;td&gt;0.235&lt;/td&gt;&lt;td&gt;12&lt;/td&gt;&lt;td&gt;0.706&lt;/td&gt;&lt;td&gt;2&lt;/td&gt;&lt;td&gt;0.118&lt;/td&gt;&lt;/tr&gt;</v>
      </c>
    </row>
    <row r="50" spans="1:23" x14ac:dyDescent="0.25">
      <c r="A50" s="5">
        <v>0</v>
      </c>
      <c r="B50" t="s">
        <v>418</v>
      </c>
      <c r="C50">
        <v>12</v>
      </c>
      <c r="D50">
        <v>50</v>
      </c>
      <c r="E50">
        <v>113</v>
      </c>
      <c r="F50">
        <v>2</v>
      </c>
      <c r="G50">
        <v>23</v>
      </c>
      <c r="H50">
        <v>13</v>
      </c>
      <c r="I50">
        <v>23</v>
      </c>
      <c r="J50">
        <f t="shared" si="0"/>
        <v>115</v>
      </c>
      <c r="K50">
        <v>32</v>
      </c>
      <c r="L50">
        <v>48</v>
      </c>
      <c r="M50">
        <f t="shared" si="1"/>
        <v>80</v>
      </c>
      <c r="N50">
        <v>26</v>
      </c>
      <c r="O50">
        <v>17</v>
      </c>
      <c r="P50">
        <v>60</v>
      </c>
      <c r="Q50">
        <v>12</v>
      </c>
      <c r="R50">
        <v>19</v>
      </c>
      <c r="S50">
        <v>0</v>
      </c>
      <c r="T50">
        <v>312</v>
      </c>
      <c r="U50" t="s">
        <v>73</v>
      </c>
      <c r="W50" s="4" t="str">
        <f t="shared" si="2"/>
        <v>&lt;tr&gt;&lt;td&gt;Abdi Amin&lt;/td&gt;&lt;td&gt;FRC&lt;/td&gt;&lt;td&gt;12&lt;/td&gt;&lt;td&gt;115&lt;/td&gt;&lt;td&gt;9.583&lt;/td&gt;&lt;td&gt;50&lt;/td&gt;&lt;td&gt;113&lt;/td&gt;&lt;td&gt;0.442&lt;/td&gt;&lt;td&gt;2&lt;/td&gt;&lt;td&gt;23&lt;/td&gt;&lt;td&gt;0.087&lt;/td&gt;&lt;td&gt;13&lt;/td&gt;&lt;td&gt;23&lt;/td&gt;&lt;td&gt;0.565&lt;/td&gt;&lt;td&gt;32&lt;/td&gt;&lt;td&gt;48&lt;/td&gt;&lt;td&gt;80&lt;/td&gt;&lt;td&gt;6.667&lt;/td&gt;&lt;td&gt;17&lt;/td&gt;&lt;td&gt;1.417&lt;/td&gt;&lt;td&gt;19&lt;/td&gt;&lt;td&gt;1.583&lt;/td&gt;&lt;td&gt;12&lt;/td&gt;&lt;td&gt;1.000&lt;/td&gt;&lt;/tr&gt;</v>
      </c>
    </row>
    <row r="51" spans="1:23" x14ac:dyDescent="0.25">
      <c r="A51">
        <v>5</v>
      </c>
      <c r="B51" t="s">
        <v>651</v>
      </c>
      <c r="C51">
        <v>6</v>
      </c>
      <c r="D51">
        <v>45</v>
      </c>
      <c r="E51">
        <v>105</v>
      </c>
      <c r="F51">
        <v>15</v>
      </c>
      <c r="G51">
        <v>45</v>
      </c>
      <c r="H51">
        <v>10</v>
      </c>
      <c r="I51">
        <v>19</v>
      </c>
      <c r="J51">
        <f t="shared" si="0"/>
        <v>115</v>
      </c>
      <c r="K51">
        <v>3</v>
      </c>
      <c r="L51">
        <v>22</v>
      </c>
      <c r="M51">
        <f t="shared" si="1"/>
        <v>25</v>
      </c>
      <c r="N51">
        <v>11</v>
      </c>
      <c r="O51">
        <v>13</v>
      </c>
      <c r="P51">
        <v>18</v>
      </c>
      <c r="Q51">
        <v>1</v>
      </c>
      <c r="R51">
        <v>16</v>
      </c>
      <c r="S51">
        <v>0</v>
      </c>
      <c r="T51">
        <v>193</v>
      </c>
      <c r="U51" t="s">
        <v>79</v>
      </c>
      <c r="W51" s="4" t="str">
        <f t="shared" si="2"/>
        <v>&lt;tr&gt;&lt;td&gt;Nik Zorcic&lt;/td&gt;&lt;td&gt;OPHS&lt;/td&gt;&lt;td&gt;6&lt;/td&gt;&lt;td&gt;115&lt;/td&gt;&lt;td&gt;19.167&lt;/td&gt;&lt;td&gt;45&lt;/td&gt;&lt;td&gt;105&lt;/td&gt;&lt;td&gt;0.429&lt;/td&gt;&lt;td&gt;15&lt;/td&gt;&lt;td&gt;45&lt;/td&gt;&lt;td&gt;0.333&lt;/td&gt;&lt;td&gt;10&lt;/td&gt;&lt;td&gt;19&lt;/td&gt;&lt;td&gt;0.526&lt;/td&gt;&lt;td&gt;3&lt;/td&gt;&lt;td&gt;22&lt;/td&gt;&lt;td&gt;25&lt;/td&gt;&lt;td&gt;4.167&lt;/td&gt;&lt;td&gt;13&lt;/td&gt;&lt;td&gt;2.167&lt;/td&gt;&lt;td&gt;16&lt;/td&gt;&lt;td&gt;2.667&lt;/td&gt;&lt;td&gt;1&lt;/td&gt;&lt;td&gt;0.167&lt;/td&gt;&lt;/tr&gt;</v>
      </c>
    </row>
    <row r="52" spans="1:23" x14ac:dyDescent="0.25">
      <c r="A52">
        <v>13</v>
      </c>
      <c r="B52" t="s">
        <v>377</v>
      </c>
      <c r="C52">
        <v>18</v>
      </c>
      <c r="D52">
        <v>48</v>
      </c>
      <c r="E52">
        <v>133</v>
      </c>
      <c r="F52">
        <v>14</v>
      </c>
      <c r="G52">
        <v>50</v>
      </c>
      <c r="H52">
        <v>3</v>
      </c>
      <c r="I52">
        <v>7</v>
      </c>
      <c r="J52">
        <f t="shared" si="0"/>
        <v>113</v>
      </c>
      <c r="K52">
        <v>12</v>
      </c>
      <c r="L52">
        <v>51</v>
      </c>
      <c r="M52">
        <f t="shared" si="1"/>
        <v>63</v>
      </c>
      <c r="N52">
        <v>36</v>
      </c>
      <c r="O52">
        <v>30</v>
      </c>
      <c r="P52">
        <v>21</v>
      </c>
      <c r="Q52">
        <v>3</v>
      </c>
      <c r="R52">
        <v>33</v>
      </c>
      <c r="S52">
        <v>0</v>
      </c>
      <c r="T52">
        <v>525</v>
      </c>
      <c r="U52" t="s">
        <v>77</v>
      </c>
      <c r="W52" s="4" t="str">
        <f t="shared" si="2"/>
        <v>&lt;tr&gt;&lt;td&gt;Reagan Tran&lt;/td&gt;&lt;td&gt;KHS&lt;/td&gt;&lt;td&gt;18&lt;/td&gt;&lt;td&gt;113&lt;/td&gt;&lt;td&gt;6.278&lt;/td&gt;&lt;td&gt;48&lt;/td&gt;&lt;td&gt;133&lt;/td&gt;&lt;td&gt;0.361&lt;/td&gt;&lt;td&gt;14&lt;/td&gt;&lt;td&gt;50&lt;/td&gt;&lt;td&gt;0.280&lt;/td&gt;&lt;td&gt;3&lt;/td&gt;&lt;td&gt;7&lt;/td&gt;&lt;td&gt;0.429&lt;/td&gt;&lt;td&gt;12&lt;/td&gt;&lt;td&gt;51&lt;/td&gt;&lt;td&gt;63&lt;/td&gt;&lt;td&gt;3.500&lt;/td&gt;&lt;td&gt;30&lt;/td&gt;&lt;td&gt;1.667&lt;/td&gt;&lt;td&gt;33&lt;/td&gt;&lt;td&gt;1.833&lt;/td&gt;&lt;td&gt;3&lt;/td&gt;&lt;td&gt;0.167&lt;/td&gt;&lt;/tr&gt;</v>
      </c>
    </row>
    <row r="53" spans="1:23" x14ac:dyDescent="0.25">
      <c r="A53">
        <v>4</v>
      </c>
      <c r="B53" t="s">
        <v>324</v>
      </c>
      <c r="C53">
        <v>12</v>
      </c>
      <c r="D53">
        <v>45</v>
      </c>
      <c r="E53">
        <v>134</v>
      </c>
      <c r="F53">
        <v>19</v>
      </c>
      <c r="G53">
        <v>60</v>
      </c>
      <c r="H53">
        <v>4</v>
      </c>
      <c r="I53">
        <v>6</v>
      </c>
      <c r="J53">
        <f t="shared" si="0"/>
        <v>113</v>
      </c>
      <c r="K53">
        <v>12</v>
      </c>
      <c r="L53">
        <v>29</v>
      </c>
      <c r="M53">
        <f t="shared" si="1"/>
        <v>41</v>
      </c>
      <c r="N53">
        <v>15</v>
      </c>
      <c r="O53">
        <v>10</v>
      </c>
      <c r="P53">
        <v>21</v>
      </c>
      <c r="Q53">
        <v>0</v>
      </c>
      <c r="R53">
        <v>16</v>
      </c>
      <c r="S53">
        <v>0</v>
      </c>
      <c r="T53">
        <v>303</v>
      </c>
      <c r="U53" t="s">
        <v>87</v>
      </c>
      <c r="W53" s="4" t="str">
        <f t="shared" si="2"/>
        <v>&lt;tr&gt;&lt;td&gt;Carl Jamora&lt;/td&gt;&lt;td&gt;DMCI&lt;/td&gt;&lt;td&gt;12&lt;/td&gt;&lt;td&gt;113&lt;/td&gt;&lt;td&gt;9.417&lt;/td&gt;&lt;td&gt;45&lt;/td&gt;&lt;td&gt;134&lt;/td&gt;&lt;td&gt;0.336&lt;/td&gt;&lt;td&gt;19&lt;/td&gt;&lt;td&gt;60&lt;/td&gt;&lt;td&gt;0.317&lt;/td&gt;&lt;td&gt;4&lt;/td&gt;&lt;td&gt;6&lt;/td&gt;&lt;td&gt;0.667&lt;/td&gt;&lt;td&gt;12&lt;/td&gt;&lt;td&gt;29&lt;/td&gt;&lt;td&gt;41&lt;/td&gt;&lt;td&gt;3.417&lt;/td&gt;&lt;td&gt;10&lt;/td&gt;&lt;td&gt;0.833&lt;/td&gt;&lt;td&gt;16&lt;/td&gt;&lt;td&gt;1.333&lt;/td&gt;&lt;td&gt;0&lt;/td&gt;&lt;td&gt;0.000&lt;/td&gt;&lt;/tr&gt;</v>
      </c>
    </row>
    <row r="54" spans="1:23" x14ac:dyDescent="0.25">
      <c r="A54">
        <v>8</v>
      </c>
      <c r="B54" t="s">
        <v>250</v>
      </c>
      <c r="C54">
        <v>13</v>
      </c>
      <c r="D54">
        <v>42</v>
      </c>
      <c r="E54">
        <v>132</v>
      </c>
      <c r="F54">
        <v>1</v>
      </c>
      <c r="G54">
        <v>21</v>
      </c>
      <c r="H54">
        <v>28</v>
      </c>
      <c r="I54">
        <v>38</v>
      </c>
      <c r="J54">
        <f t="shared" si="0"/>
        <v>113</v>
      </c>
      <c r="K54">
        <v>27</v>
      </c>
      <c r="L54">
        <v>38</v>
      </c>
      <c r="M54">
        <f t="shared" si="1"/>
        <v>65</v>
      </c>
      <c r="N54">
        <v>27</v>
      </c>
      <c r="O54">
        <v>14</v>
      </c>
      <c r="P54">
        <v>31</v>
      </c>
      <c r="Q54">
        <v>3</v>
      </c>
      <c r="R54">
        <v>22</v>
      </c>
      <c r="S54">
        <v>0</v>
      </c>
      <c r="T54">
        <v>258</v>
      </c>
      <c r="U54" t="s">
        <v>83</v>
      </c>
      <c r="W54" s="4" t="str">
        <f t="shared" si="2"/>
        <v>&lt;tr&gt;&lt;td&gt;Dylan Dragojevic&lt;/td&gt;&lt;td&gt;SPHS&lt;/td&gt;&lt;td&gt;13&lt;/td&gt;&lt;td&gt;113&lt;/td&gt;&lt;td&gt;8.692&lt;/td&gt;&lt;td&gt;42&lt;/td&gt;&lt;td&gt;132&lt;/td&gt;&lt;td&gt;0.318&lt;/td&gt;&lt;td&gt;1&lt;/td&gt;&lt;td&gt;21&lt;/td&gt;&lt;td&gt;0.048&lt;/td&gt;&lt;td&gt;28&lt;/td&gt;&lt;td&gt;38&lt;/td&gt;&lt;td&gt;0.737&lt;/td&gt;&lt;td&gt;27&lt;/td&gt;&lt;td&gt;38&lt;/td&gt;&lt;td&gt;65&lt;/td&gt;&lt;td&gt;5.000&lt;/td&gt;&lt;td&gt;14&lt;/td&gt;&lt;td&gt;1.077&lt;/td&gt;&lt;td&gt;22&lt;/td&gt;&lt;td&gt;1.692&lt;/td&gt;&lt;td&gt;3&lt;/td&gt;&lt;td&gt;0.231&lt;/td&gt;&lt;/tr&gt;</v>
      </c>
    </row>
    <row r="55" spans="1:23" x14ac:dyDescent="0.25">
      <c r="A55">
        <v>10</v>
      </c>
      <c r="B55" t="s">
        <v>366</v>
      </c>
      <c r="C55">
        <v>15</v>
      </c>
      <c r="D55">
        <v>44</v>
      </c>
      <c r="E55">
        <v>103</v>
      </c>
      <c r="F55">
        <v>7</v>
      </c>
      <c r="G55">
        <v>21</v>
      </c>
      <c r="H55">
        <v>16</v>
      </c>
      <c r="I55">
        <v>28</v>
      </c>
      <c r="J55">
        <f t="shared" si="0"/>
        <v>111</v>
      </c>
      <c r="K55">
        <v>40</v>
      </c>
      <c r="L55">
        <v>44</v>
      </c>
      <c r="M55">
        <f t="shared" si="1"/>
        <v>84</v>
      </c>
      <c r="N55">
        <v>40</v>
      </c>
      <c r="O55">
        <v>19</v>
      </c>
      <c r="P55">
        <v>18</v>
      </c>
      <c r="Q55">
        <v>4</v>
      </c>
      <c r="R55">
        <v>11</v>
      </c>
      <c r="S55">
        <v>0</v>
      </c>
      <c r="T55">
        <v>397</v>
      </c>
      <c r="U55" t="s">
        <v>8</v>
      </c>
      <c r="W55" s="4" t="str">
        <f t="shared" si="2"/>
        <v>&lt;tr&gt;&lt;td&gt;Reese Antonishin&lt;/td&gt;&lt;td&gt;MBCI&lt;/td&gt;&lt;td&gt;15&lt;/td&gt;&lt;td&gt;111&lt;/td&gt;&lt;td&gt;7.400&lt;/td&gt;&lt;td&gt;44&lt;/td&gt;&lt;td&gt;103&lt;/td&gt;&lt;td&gt;0.427&lt;/td&gt;&lt;td&gt;7&lt;/td&gt;&lt;td&gt;21&lt;/td&gt;&lt;td&gt;0.333&lt;/td&gt;&lt;td&gt;16&lt;/td&gt;&lt;td&gt;28&lt;/td&gt;&lt;td&gt;0.571&lt;/td&gt;&lt;td&gt;40&lt;/td&gt;&lt;td&gt;44&lt;/td&gt;&lt;td&gt;84&lt;/td&gt;&lt;td&gt;5.600&lt;/td&gt;&lt;td&gt;19&lt;/td&gt;&lt;td&gt;1.267&lt;/td&gt;&lt;td&gt;11&lt;/td&gt;&lt;td&gt;0.733&lt;/td&gt;&lt;td&gt;4&lt;/td&gt;&lt;td&gt;0.267&lt;/td&gt;&lt;/tr&gt;</v>
      </c>
    </row>
    <row r="56" spans="1:23" x14ac:dyDescent="0.25">
      <c r="A56">
        <v>9</v>
      </c>
      <c r="B56" t="s">
        <v>357</v>
      </c>
      <c r="C56">
        <v>10</v>
      </c>
      <c r="D56">
        <v>42</v>
      </c>
      <c r="E56">
        <v>103</v>
      </c>
      <c r="F56">
        <v>0</v>
      </c>
      <c r="G56">
        <v>1</v>
      </c>
      <c r="H56">
        <v>27</v>
      </c>
      <c r="I56">
        <v>37</v>
      </c>
      <c r="J56">
        <f t="shared" si="0"/>
        <v>111</v>
      </c>
      <c r="K56">
        <v>44</v>
      </c>
      <c r="L56">
        <v>37</v>
      </c>
      <c r="M56">
        <f t="shared" si="1"/>
        <v>81</v>
      </c>
      <c r="N56">
        <v>28</v>
      </c>
      <c r="O56">
        <v>1</v>
      </c>
      <c r="P56">
        <v>28</v>
      </c>
      <c r="Q56">
        <v>3</v>
      </c>
      <c r="R56">
        <v>12</v>
      </c>
      <c r="S56">
        <v>0</v>
      </c>
      <c r="T56">
        <v>299</v>
      </c>
      <c r="U56" t="s">
        <v>70</v>
      </c>
      <c r="W56" s="4" t="str">
        <f t="shared" si="2"/>
        <v>&lt;tr&gt;&lt;td&gt;Vaelan Sriranjan&lt;/td&gt;&lt;td&gt;SJR&lt;/td&gt;&lt;td&gt;10&lt;/td&gt;&lt;td&gt;111&lt;/td&gt;&lt;td&gt;11.100&lt;/td&gt;&lt;td&gt;42&lt;/td&gt;&lt;td&gt;103&lt;/td&gt;&lt;td&gt;0.408&lt;/td&gt;&lt;td&gt;0&lt;/td&gt;&lt;td&gt;1&lt;/td&gt;&lt;td&gt;0.000&lt;/td&gt;&lt;td&gt;27&lt;/td&gt;&lt;td&gt;37&lt;/td&gt;&lt;td&gt;0.730&lt;/td&gt;&lt;td&gt;44&lt;/td&gt;&lt;td&gt;37&lt;/td&gt;&lt;td&gt;81&lt;/td&gt;&lt;td&gt;8.100&lt;/td&gt;&lt;td&gt;1&lt;/td&gt;&lt;td&gt;0.100&lt;/td&gt;&lt;td&gt;12&lt;/td&gt;&lt;td&gt;1.200&lt;/td&gt;&lt;td&gt;3&lt;/td&gt;&lt;td&gt;0.300&lt;/td&gt;&lt;/tr&gt;</v>
      </c>
    </row>
    <row r="57" spans="1:23" x14ac:dyDescent="0.25">
      <c r="A57">
        <v>11</v>
      </c>
      <c r="B57" t="s">
        <v>657</v>
      </c>
      <c r="C57">
        <v>6</v>
      </c>
      <c r="D57">
        <v>41</v>
      </c>
      <c r="E57">
        <v>97</v>
      </c>
      <c r="F57">
        <v>17</v>
      </c>
      <c r="G57">
        <v>39</v>
      </c>
      <c r="H57">
        <v>11</v>
      </c>
      <c r="I57">
        <v>16</v>
      </c>
      <c r="J57">
        <f t="shared" si="0"/>
        <v>110</v>
      </c>
      <c r="K57">
        <v>25</v>
      </c>
      <c r="L57">
        <v>39</v>
      </c>
      <c r="M57">
        <f t="shared" si="1"/>
        <v>64</v>
      </c>
      <c r="N57">
        <v>7</v>
      </c>
      <c r="O57">
        <v>21</v>
      </c>
      <c r="P57">
        <v>22</v>
      </c>
      <c r="Q57">
        <v>3</v>
      </c>
      <c r="R57">
        <v>34</v>
      </c>
      <c r="S57">
        <v>0</v>
      </c>
      <c r="T57">
        <v>200</v>
      </c>
      <c r="U57" t="s">
        <v>79</v>
      </c>
      <c r="W57" s="4" t="str">
        <f t="shared" si="2"/>
        <v>&lt;tr&gt;&lt;td&gt;William Sesay&lt;/td&gt;&lt;td&gt;OPHS&lt;/td&gt;&lt;td&gt;6&lt;/td&gt;&lt;td&gt;110&lt;/td&gt;&lt;td&gt;18.333&lt;/td&gt;&lt;td&gt;41&lt;/td&gt;&lt;td&gt;97&lt;/td&gt;&lt;td&gt;0.423&lt;/td&gt;&lt;td&gt;17&lt;/td&gt;&lt;td&gt;39&lt;/td&gt;&lt;td&gt;0.436&lt;/td&gt;&lt;td&gt;11&lt;/td&gt;&lt;td&gt;16&lt;/td&gt;&lt;td&gt;0.688&lt;/td&gt;&lt;td&gt;25&lt;/td&gt;&lt;td&gt;39&lt;/td&gt;&lt;td&gt;64&lt;/td&gt;&lt;td&gt;10.667&lt;/td&gt;&lt;td&gt;21&lt;/td&gt;&lt;td&gt;3.500&lt;/td&gt;&lt;td&gt;34&lt;/td&gt;&lt;td&gt;5.667&lt;/td&gt;&lt;td&gt;3&lt;/td&gt;&lt;td&gt;0.500&lt;/td&gt;&lt;/tr&gt;</v>
      </c>
    </row>
    <row r="58" spans="1:23" x14ac:dyDescent="0.25">
      <c r="A58">
        <v>42</v>
      </c>
      <c r="B58" t="s">
        <v>320</v>
      </c>
      <c r="C58">
        <v>11</v>
      </c>
      <c r="D58">
        <v>44</v>
      </c>
      <c r="E58">
        <v>108</v>
      </c>
      <c r="F58">
        <v>8</v>
      </c>
      <c r="G58">
        <v>39</v>
      </c>
      <c r="H58">
        <v>10</v>
      </c>
      <c r="I58">
        <v>18</v>
      </c>
      <c r="J58">
        <f t="shared" si="0"/>
        <v>106</v>
      </c>
      <c r="K58">
        <v>33</v>
      </c>
      <c r="L58">
        <v>29</v>
      </c>
      <c r="M58">
        <f t="shared" si="1"/>
        <v>62</v>
      </c>
      <c r="N58">
        <v>24</v>
      </c>
      <c r="O58">
        <v>22</v>
      </c>
      <c r="P58">
        <v>16</v>
      </c>
      <c r="Q58">
        <v>4</v>
      </c>
      <c r="R58">
        <v>33</v>
      </c>
      <c r="S58">
        <v>0</v>
      </c>
      <c r="T58">
        <v>325</v>
      </c>
      <c r="U58" t="s">
        <v>45</v>
      </c>
      <c r="W58" s="4" t="str">
        <f t="shared" si="2"/>
        <v>&lt;tr&gt;&lt;td&gt;Kyle Silva&lt;/td&gt;&lt;td&gt;GCC&lt;/td&gt;&lt;td&gt;11&lt;/td&gt;&lt;td&gt;106&lt;/td&gt;&lt;td&gt;9.636&lt;/td&gt;&lt;td&gt;44&lt;/td&gt;&lt;td&gt;108&lt;/td&gt;&lt;td&gt;0.407&lt;/td&gt;&lt;td&gt;8&lt;/td&gt;&lt;td&gt;39&lt;/td&gt;&lt;td&gt;0.205&lt;/td&gt;&lt;td&gt;10&lt;/td&gt;&lt;td&gt;18&lt;/td&gt;&lt;td&gt;0.556&lt;/td&gt;&lt;td&gt;33&lt;/td&gt;&lt;td&gt;29&lt;/td&gt;&lt;td&gt;62&lt;/td&gt;&lt;td&gt;5.636&lt;/td&gt;&lt;td&gt;22&lt;/td&gt;&lt;td&gt;2.000&lt;/td&gt;&lt;td&gt;33&lt;/td&gt;&lt;td&gt;3.000&lt;/td&gt;&lt;td&gt;4&lt;/td&gt;&lt;td&gt;0.364&lt;/td&gt;&lt;/tr&gt;</v>
      </c>
    </row>
    <row r="59" spans="1:23" x14ac:dyDescent="0.25">
      <c r="A59">
        <v>11</v>
      </c>
      <c r="B59" t="s">
        <v>331</v>
      </c>
      <c r="C59">
        <v>13</v>
      </c>
      <c r="D59">
        <v>47</v>
      </c>
      <c r="E59">
        <v>117</v>
      </c>
      <c r="F59">
        <v>4</v>
      </c>
      <c r="G59">
        <v>25</v>
      </c>
      <c r="H59">
        <v>8</v>
      </c>
      <c r="I59">
        <v>27</v>
      </c>
      <c r="J59">
        <f t="shared" si="0"/>
        <v>106</v>
      </c>
      <c r="K59">
        <v>24</v>
      </c>
      <c r="L59">
        <v>41</v>
      </c>
      <c r="M59">
        <f t="shared" si="1"/>
        <v>65</v>
      </c>
      <c r="N59">
        <v>20</v>
      </c>
      <c r="O59">
        <v>9</v>
      </c>
      <c r="P59">
        <v>21</v>
      </c>
      <c r="Q59">
        <v>0</v>
      </c>
      <c r="R59">
        <v>12</v>
      </c>
      <c r="S59">
        <v>0</v>
      </c>
      <c r="T59">
        <v>273</v>
      </c>
      <c r="U59" t="s">
        <v>87</v>
      </c>
      <c r="W59" s="4" t="str">
        <f t="shared" si="2"/>
        <v>&lt;tr&gt;&lt;td&gt;Chol Majur&lt;/td&gt;&lt;td&gt;DMCI&lt;/td&gt;&lt;td&gt;13&lt;/td&gt;&lt;td&gt;106&lt;/td&gt;&lt;td&gt;8.154&lt;/td&gt;&lt;td&gt;47&lt;/td&gt;&lt;td&gt;117&lt;/td&gt;&lt;td&gt;0.402&lt;/td&gt;&lt;td&gt;4&lt;/td&gt;&lt;td&gt;25&lt;/td&gt;&lt;td&gt;0.160&lt;/td&gt;&lt;td&gt;8&lt;/td&gt;&lt;td&gt;27&lt;/td&gt;&lt;td&gt;0.296&lt;/td&gt;&lt;td&gt;24&lt;/td&gt;&lt;td&gt;41&lt;/td&gt;&lt;td&gt;65&lt;/td&gt;&lt;td&gt;5.000&lt;/td&gt;&lt;td&gt;9&lt;/td&gt;&lt;td&gt;0.692&lt;/td&gt;&lt;td&gt;12&lt;/td&gt;&lt;td&gt;0.923&lt;/td&gt;&lt;td&gt;0&lt;/td&gt;&lt;td&gt;0.000&lt;/td&gt;&lt;/tr&gt;</v>
      </c>
    </row>
    <row r="60" spans="1:23" x14ac:dyDescent="0.25">
      <c r="A60">
        <v>10</v>
      </c>
      <c r="B60" t="s">
        <v>267</v>
      </c>
      <c r="C60">
        <v>8</v>
      </c>
      <c r="D60">
        <v>41</v>
      </c>
      <c r="E60">
        <v>96</v>
      </c>
      <c r="F60">
        <v>4</v>
      </c>
      <c r="G60">
        <v>15</v>
      </c>
      <c r="H60">
        <v>20</v>
      </c>
      <c r="I60">
        <v>26</v>
      </c>
      <c r="J60">
        <f t="shared" si="0"/>
        <v>106</v>
      </c>
      <c r="K60">
        <v>30</v>
      </c>
      <c r="L60">
        <v>34</v>
      </c>
      <c r="M60">
        <f t="shared" si="1"/>
        <v>64</v>
      </c>
      <c r="N60">
        <v>19</v>
      </c>
      <c r="O60">
        <v>15</v>
      </c>
      <c r="P60">
        <v>25</v>
      </c>
      <c r="Q60">
        <v>2</v>
      </c>
      <c r="R60">
        <v>15</v>
      </c>
      <c r="S60">
        <v>0</v>
      </c>
      <c r="T60">
        <v>233</v>
      </c>
      <c r="U60" t="s">
        <v>75</v>
      </c>
      <c r="W60" s="4" t="str">
        <f t="shared" si="2"/>
        <v>&lt;tr&gt;&lt;td&gt;Risto Zimbakov&lt;/td&gt;&lt;td&gt;JTC&lt;/td&gt;&lt;td&gt;8&lt;/td&gt;&lt;td&gt;106&lt;/td&gt;&lt;td&gt;13.250&lt;/td&gt;&lt;td&gt;41&lt;/td&gt;&lt;td&gt;96&lt;/td&gt;&lt;td&gt;0.427&lt;/td&gt;&lt;td&gt;4&lt;/td&gt;&lt;td&gt;15&lt;/td&gt;&lt;td&gt;0.267&lt;/td&gt;&lt;td&gt;20&lt;/td&gt;&lt;td&gt;26&lt;/td&gt;&lt;td&gt;0.769&lt;/td&gt;&lt;td&gt;30&lt;/td&gt;&lt;td&gt;34&lt;/td&gt;&lt;td&gt;64&lt;/td&gt;&lt;td&gt;8.000&lt;/td&gt;&lt;td&gt;15&lt;/td&gt;&lt;td&gt;1.875&lt;/td&gt;&lt;td&gt;15&lt;/td&gt;&lt;td&gt;1.875&lt;/td&gt;&lt;td&gt;2&lt;/td&gt;&lt;td&gt;0.250&lt;/td&gt;&lt;/tr&gt;</v>
      </c>
    </row>
    <row r="61" spans="1:23" x14ac:dyDescent="0.25">
      <c r="A61">
        <v>15</v>
      </c>
      <c r="B61" t="s">
        <v>276</v>
      </c>
      <c r="C61">
        <v>5</v>
      </c>
      <c r="D61">
        <v>44</v>
      </c>
      <c r="E61">
        <v>87</v>
      </c>
      <c r="F61">
        <v>8</v>
      </c>
      <c r="G61">
        <v>18</v>
      </c>
      <c r="H61">
        <v>7</v>
      </c>
      <c r="I61">
        <v>11</v>
      </c>
      <c r="J61">
        <f t="shared" si="0"/>
        <v>103</v>
      </c>
      <c r="K61">
        <v>10</v>
      </c>
      <c r="L61">
        <v>23</v>
      </c>
      <c r="M61">
        <f t="shared" si="1"/>
        <v>33</v>
      </c>
      <c r="N61">
        <v>8</v>
      </c>
      <c r="O61">
        <v>11</v>
      </c>
      <c r="P61">
        <v>23</v>
      </c>
      <c r="Q61">
        <v>0</v>
      </c>
      <c r="R61">
        <v>19</v>
      </c>
      <c r="S61">
        <v>0</v>
      </c>
      <c r="T61">
        <v>124</v>
      </c>
      <c r="U61" t="s">
        <v>97</v>
      </c>
      <c r="W61" s="4" t="str">
        <f t="shared" si="2"/>
        <v>&lt;tr&gt;&lt;td&gt;Brian Carmona&lt;/td&gt;&lt;td&gt;SJHS&lt;/td&gt;&lt;td&gt;5&lt;/td&gt;&lt;td&gt;103&lt;/td&gt;&lt;td&gt;20.600&lt;/td&gt;&lt;td&gt;44&lt;/td&gt;&lt;td&gt;87&lt;/td&gt;&lt;td&gt;0.506&lt;/td&gt;&lt;td&gt;8&lt;/td&gt;&lt;td&gt;18&lt;/td&gt;&lt;td&gt;0.444&lt;/td&gt;&lt;td&gt;7&lt;/td&gt;&lt;td&gt;11&lt;/td&gt;&lt;td&gt;0.636&lt;/td&gt;&lt;td&gt;10&lt;/td&gt;&lt;td&gt;23&lt;/td&gt;&lt;td&gt;33&lt;/td&gt;&lt;td&gt;6.600&lt;/td&gt;&lt;td&gt;11&lt;/td&gt;&lt;td&gt;2.200&lt;/td&gt;&lt;td&gt;19&lt;/td&gt;&lt;td&gt;3.800&lt;/td&gt;&lt;td&gt;0&lt;/td&gt;&lt;td&gt;0.000&lt;/td&gt;&lt;/tr&gt;</v>
      </c>
    </row>
    <row r="62" spans="1:23" x14ac:dyDescent="0.25">
      <c r="A62">
        <v>3</v>
      </c>
      <c r="B62" t="s">
        <v>284</v>
      </c>
      <c r="C62">
        <v>5</v>
      </c>
      <c r="D62">
        <v>36</v>
      </c>
      <c r="E62">
        <v>71</v>
      </c>
      <c r="F62">
        <v>20</v>
      </c>
      <c r="G62">
        <v>42</v>
      </c>
      <c r="H62">
        <v>10</v>
      </c>
      <c r="I62">
        <v>14</v>
      </c>
      <c r="J62">
        <f t="shared" si="0"/>
        <v>102</v>
      </c>
      <c r="K62">
        <v>3</v>
      </c>
      <c r="L62">
        <v>6</v>
      </c>
      <c r="M62">
        <f t="shared" si="1"/>
        <v>9</v>
      </c>
      <c r="N62">
        <v>6</v>
      </c>
      <c r="O62">
        <v>6</v>
      </c>
      <c r="P62">
        <v>9</v>
      </c>
      <c r="Q62">
        <v>0</v>
      </c>
      <c r="R62">
        <v>19</v>
      </c>
      <c r="S62">
        <v>0</v>
      </c>
      <c r="T62">
        <v>125</v>
      </c>
      <c r="U62" t="s">
        <v>71</v>
      </c>
      <c r="W62" s="4" t="str">
        <f t="shared" si="2"/>
        <v>&lt;tr&gt;&lt;td&gt;Kyle Martens&lt;/td&gt;&lt;td&gt;SRSS&lt;/td&gt;&lt;td&gt;5&lt;/td&gt;&lt;td&gt;102&lt;/td&gt;&lt;td&gt;20.400&lt;/td&gt;&lt;td&gt;36&lt;/td&gt;&lt;td&gt;71&lt;/td&gt;&lt;td&gt;0.507&lt;/td&gt;&lt;td&gt;20&lt;/td&gt;&lt;td&gt;42&lt;/td&gt;&lt;td&gt;0.476&lt;/td&gt;&lt;td&gt;10&lt;/td&gt;&lt;td&gt;14&lt;/td&gt;&lt;td&gt;0.714&lt;/td&gt;&lt;td&gt;3&lt;/td&gt;&lt;td&gt;6&lt;/td&gt;&lt;td&gt;9&lt;/td&gt;&lt;td&gt;1.800&lt;/td&gt;&lt;td&gt;6&lt;/td&gt;&lt;td&gt;1.200&lt;/td&gt;&lt;td&gt;19&lt;/td&gt;&lt;td&gt;3.800&lt;/td&gt;&lt;td&gt;0&lt;/td&gt;&lt;td&gt;0.000&lt;/td&gt;&lt;/tr&gt;</v>
      </c>
    </row>
    <row r="63" spans="1:23" x14ac:dyDescent="0.25">
      <c r="A63">
        <v>14</v>
      </c>
      <c r="B63" t="s">
        <v>256</v>
      </c>
      <c r="C63">
        <v>13</v>
      </c>
      <c r="D63">
        <v>34</v>
      </c>
      <c r="E63">
        <v>85</v>
      </c>
      <c r="F63">
        <v>7</v>
      </c>
      <c r="G63">
        <v>24</v>
      </c>
      <c r="H63">
        <v>24</v>
      </c>
      <c r="I63">
        <v>35</v>
      </c>
      <c r="J63">
        <f t="shared" si="0"/>
        <v>99</v>
      </c>
      <c r="K63">
        <v>28</v>
      </c>
      <c r="L63">
        <v>33</v>
      </c>
      <c r="M63">
        <f t="shared" si="1"/>
        <v>61</v>
      </c>
      <c r="N63">
        <v>30</v>
      </c>
      <c r="O63">
        <v>3</v>
      </c>
      <c r="P63">
        <v>26</v>
      </c>
      <c r="Q63">
        <v>6</v>
      </c>
      <c r="R63">
        <v>8</v>
      </c>
      <c r="S63">
        <v>0</v>
      </c>
      <c r="T63">
        <v>196</v>
      </c>
      <c r="U63" t="s">
        <v>83</v>
      </c>
      <c r="W63" s="4" t="str">
        <f t="shared" si="2"/>
        <v>&lt;tr&gt;&lt;td&gt;Ethan Cardinal&lt;/td&gt;&lt;td&gt;SPHS&lt;/td&gt;&lt;td&gt;13&lt;/td&gt;&lt;td&gt;99&lt;/td&gt;&lt;td&gt;7.615&lt;/td&gt;&lt;td&gt;34&lt;/td&gt;&lt;td&gt;85&lt;/td&gt;&lt;td&gt;0.400&lt;/td&gt;&lt;td&gt;7&lt;/td&gt;&lt;td&gt;24&lt;/td&gt;&lt;td&gt;0.292&lt;/td&gt;&lt;td&gt;24&lt;/td&gt;&lt;td&gt;35&lt;/td&gt;&lt;td&gt;0.686&lt;/td&gt;&lt;td&gt;28&lt;/td&gt;&lt;td&gt;33&lt;/td&gt;&lt;td&gt;61&lt;/td&gt;&lt;td&gt;4.692&lt;/td&gt;&lt;td&gt;3&lt;/td&gt;&lt;td&gt;0.231&lt;/td&gt;&lt;td&gt;8&lt;/td&gt;&lt;td&gt;0.615&lt;/td&gt;&lt;td&gt;6&lt;/td&gt;&lt;td&gt;0.462&lt;/td&gt;&lt;/tr&gt;</v>
      </c>
    </row>
    <row r="64" spans="1:23" x14ac:dyDescent="0.25">
      <c r="A64">
        <v>2</v>
      </c>
      <c r="B64" t="s">
        <v>352</v>
      </c>
      <c r="C64">
        <v>10</v>
      </c>
      <c r="D64">
        <v>35</v>
      </c>
      <c r="E64">
        <v>92</v>
      </c>
      <c r="F64">
        <v>2</v>
      </c>
      <c r="G64">
        <v>12</v>
      </c>
      <c r="H64">
        <v>26</v>
      </c>
      <c r="I64">
        <v>33</v>
      </c>
      <c r="J64">
        <f t="shared" si="0"/>
        <v>98</v>
      </c>
      <c r="K64">
        <v>7</v>
      </c>
      <c r="L64">
        <v>23</v>
      </c>
      <c r="M64">
        <f t="shared" si="1"/>
        <v>30</v>
      </c>
      <c r="N64">
        <v>15</v>
      </c>
      <c r="O64">
        <v>6</v>
      </c>
      <c r="P64">
        <v>26</v>
      </c>
      <c r="Q64">
        <v>4</v>
      </c>
      <c r="R64">
        <v>5</v>
      </c>
      <c r="S64">
        <v>0</v>
      </c>
      <c r="T64">
        <v>283</v>
      </c>
      <c r="U64" t="s">
        <v>70</v>
      </c>
      <c r="W64" s="4" t="str">
        <f t="shared" si="2"/>
        <v>&lt;tr&gt;&lt;td&gt;Anoush Sepehri&lt;/td&gt;&lt;td&gt;SJR&lt;/td&gt;&lt;td&gt;10&lt;/td&gt;&lt;td&gt;98&lt;/td&gt;&lt;td&gt;9.800&lt;/td&gt;&lt;td&gt;35&lt;/td&gt;&lt;td&gt;92&lt;/td&gt;&lt;td&gt;0.380&lt;/td&gt;&lt;td&gt;2&lt;/td&gt;&lt;td&gt;12&lt;/td&gt;&lt;td&gt;0.167&lt;/td&gt;&lt;td&gt;26&lt;/td&gt;&lt;td&gt;33&lt;/td&gt;&lt;td&gt;0.788&lt;/td&gt;&lt;td&gt;7&lt;/td&gt;&lt;td&gt;23&lt;/td&gt;&lt;td&gt;30&lt;/td&gt;&lt;td&gt;3.000&lt;/td&gt;&lt;td&gt;6&lt;/td&gt;&lt;td&gt;0.600&lt;/td&gt;&lt;td&gt;5&lt;/td&gt;&lt;td&gt;0.500&lt;/td&gt;&lt;td&gt;4&lt;/td&gt;&lt;td&gt;0.400&lt;/td&gt;&lt;/tr&gt;</v>
      </c>
    </row>
    <row r="65" spans="1:23" x14ac:dyDescent="0.25">
      <c r="A65">
        <v>13</v>
      </c>
      <c r="B65" t="s">
        <v>501</v>
      </c>
      <c r="C65">
        <v>8</v>
      </c>
      <c r="D65">
        <v>42</v>
      </c>
      <c r="E65">
        <v>104</v>
      </c>
      <c r="F65">
        <v>2</v>
      </c>
      <c r="G65">
        <v>17</v>
      </c>
      <c r="H65">
        <v>12</v>
      </c>
      <c r="I65">
        <v>28</v>
      </c>
      <c r="J65">
        <f t="shared" si="0"/>
        <v>98</v>
      </c>
      <c r="K65">
        <v>32</v>
      </c>
      <c r="L65">
        <v>70</v>
      </c>
      <c r="M65">
        <f t="shared" si="1"/>
        <v>102</v>
      </c>
      <c r="N65">
        <v>30</v>
      </c>
      <c r="O65">
        <v>17</v>
      </c>
      <c r="P65">
        <v>35</v>
      </c>
      <c r="Q65">
        <v>24</v>
      </c>
      <c r="R65">
        <v>11</v>
      </c>
      <c r="S65">
        <v>0</v>
      </c>
      <c r="T65">
        <v>207</v>
      </c>
      <c r="U65" t="s">
        <v>103</v>
      </c>
      <c r="W65" s="4" t="str">
        <f t="shared" si="2"/>
        <v>&lt;tr&gt;&lt;td&gt;Ethan Duncan&lt;/td&gt;&lt;td&gt;WWC&lt;/td&gt;&lt;td&gt;8&lt;/td&gt;&lt;td&gt;98&lt;/td&gt;&lt;td&gt;12.250&lt;/td&gt;&lt;td&gt;42&lt;/td&gt;&lt;td&gt;104&lt;/td&gt;&lt;td&gt;0.404&lt;/td&gt;&lt;td&gt;2&lt;/td&gt;&lt;td&gt;17&lt;/td&gt;&lt;td&gt;0.118&lt;/td&gt;&lt;td&gt;12&lt;/td&gt;&lt;td&gt;28&lt;/td&gt;&lt;td&gt;0.429&lt;/td&gt;&lt;td&gt;32&lt;/td&gt;&lt;td&gt;70&lt;/td&gt;&lt;td&gt;102&lt;/td&gt;&lt;td&gt;12.750&lt;/td&gt;&lt;td&gt;17&lt;/td&gt;&lt;td&gt;2.125&lt;/td&gt;&lt;td&gt;11&lt;/td&gt;&lt;td&gt;1.375&lt;/td&gt;&lt;td&gt;24&lt;/td&gt;&lt;td&gt;3.000&lt;/td&gt;&lt;/tr&gt;</v>
      </c>
    </row>
    <row r="66" spans="1:23" x14ac:dyDescent="0.25">
      <c r="A66">
        <v>15</v>
      </c>
      <c r="B66" t="s">
        <v>661</v>
      </c>
      <c r="C66">
        <v>6</v>
      </c>
      <c r="D66">
        <v>40</v>
      </c>
      <c r="E66">
        <v>74</v>
      </c>
      <c r="F66">
        <v>0</v>
      </c>
      <c r="G66">
        <v>2</v>
      </c>
      <c r="H66">
        <v>14</v>
      </c>
      <c r="I66">
        <v>18</v>
      </c>
      <c r="J66">
        <f t="shared" ref="J66:J129" si="3">D66*2+F66+H66</f>
        <v>94</v>
      </c>
      <c r="K66">
        <v>17</v>
      </c>
      <c r="L66">
        <v>49</v>
      </c>
      <c r="M66">
        <f t="shared" ref="M66:M129" si="4">K66+L66</f>
        <v>66</v>
      </c>
      <c r="N66">
        <v>13</v>
      </c>
      <c r="O66">
        <v>8</v>
      </c>
      <c r="P66">
        <v>16</v>
      </c>
      <c r="Q66">
        <v>12</v>
      </c>
      <c r="R66">
        <v>18</v>
      </c>
      <c r="S66">
        <v>0</v>
      </c>
      <c r="T66">
        <v>176</v>
      </c>
      <c r="U66" t="s">
        <v>79</v>
      </c>
      <c r="W66" s="4" t="str">
        <f t="shared" si="2"/>
        <v>&lt;tr&gt;&lt;td&gt;Roger Milne&lt;/td&gt;&lt;td&gt;OPHS&lt;/td&gt;&lt;td&gt;6&lt;/td&gt;&lt;td&gt;94&lt;/td&gt;&lt;td&gt;15.667&lt;/td&gt;&lt;td&gt;40&lt;/td&gt;&lt;td&gt;74&lt;/td&gt;&lt;td&gt;0.541&lt;/td&gt;&lt;td&gt;0&lt;/td&gt;&lt;td&gt;2&lt;/td&gt;&lt;td&gt;0.000&lt;/td&gt;&lt;td&gt;14&lt;/td&gt;&lt;td&gt;18&lt;/td&gt;&lt;td&gt;0.778&lt;/td&gt;&lt;td&gt;17&lt;/td&gt;&lt;td&gt;49&lt;/td&gt;&lt;td&gt;66&lt;/td&gt;&lt;td&gt;11.000&lt;/td&gt;&lt;td&gt;8&lt;/td&gt;&lt;td&gt;1.333&lt;/td&gt;&lt;td&gt;18&lt;/td&gt;&lt;td&gt;3.000&lt;/td&gt;&lt;td&gt;12&lt;/td&gt;&lt;td&gt;2.000&lt;/td&gt;&lt;/tr&gt;</v>
      </c>
    </row>
    <row r="67" spans="1:23" x14ac:dyDescent="0.25">
      <c r="A67">
        <v>7</v>
      </c>
      <c r="B67" t="s">
        <v>364</v>
      </c>
      <c r="C67">
        <v>15</v>
      </c>
      <c r="D67">
        <v>36</v>
      </c>
      <c r="E67">
        <v>92</v>
      </c>
      <c r="F67">
        <v>20</v>
      </c>
      <c r="G67">
        <v>60</v>
      </c>
      <c r="H67">
        <v>1</v>
      </c>
      <c r="I67">
        <v>2</v>
      </c>
      <c r="J67">
        <f t="shared" si="3"/>
        <v>93</v>
      </c>
      <c r="K67">
        <v>19</v>
      </c>
      <c r="L67">
        <v>19</v>
      </c>
      <c r="M67">
        <f t="shared" si="4"/>
        <v>38</v>
      </c>
      <c r="N67">
        <v>16</v>
      </c>
      <c r="O67">
        <v>4</v>
      </c>
      <c r="P67">
        <v>8</v>
      </c>
      <c r="Q67">
        <v>2</v>
      </c>
      <c r="R67">
        <v>11</v>
      </c>
      <c r="S67">
        <v>0</v>
      </c>
      <c r="T67">
        <v>283</v>
      </c>
      <c r="U67" t="s">
        <v>8</v>
      </c>
      <c r="W67" s="4" t="str">
        <f t="shared" si="2"/>
        <v>&lt;tr&gt;&lt;td&gt;Karn Chahal&lt;/td&gt;&lt;td&gt;MBCI&lt;/td&gt;&lt;td&gt;15&lt;/td&gt;&lt;td&gt;93&lt;/td&gt;&lt;td&gt;6.200&lt;/td&gt;&lt;td&gt;36&lt;/td&gt;&lt;td&gt;92&lt;/td&gt;&lt;td&gt;0.391&lt;/td&gt;&lt;td&gt;20&lt;/td&gt;&lt;td&gt;60&lt;/td&gt;&lt;td&gt;0.333&lt;/td&gt;&lt;td&gt;1&lt;/td&gt;&lt;td&gt;2&lt;/td&gt;&lt;td&gt;0.500&lt;/td&gt;&lt;td&gt;19&lt;/td&gt;&lt;td&gt;19&lt;/td&gt;&lt;td&gt;38&lt;/td&gt;&lt;td&gt;2.533&lt;/td&gt;&lt;td&gt;4&lt;/td&gt;&lt;td&gt;0.267&lt;/td&gt;&lt;td&gt;11&lt;/td&gt;&lt;td&gt;0.733&lt;/td&gt;&lt;td&gt;2&lt;/td&gt;&lt;td&gt;0.133&lt;/td&gt;&lt;/tr&gt;</v>
      </c>
    </row>
    <row r="68" spans="1:23" x14ac:dyDescent="0.25">
      <c r="A68">
        <v>3</v>
      </c>
      <c r="B68" t="s">
        <v>441</v>
      </c>
      <c r="C68">
        <v>7</v>
      </c>
      <c r="D68">
        <v>34</v>
      </c>
      <c r="E68">
        <v>119</v>
      </c>
      <c r="F68">
        <v>7</v>
      </c>
      <c r="G68">
        <v>42</v>
      </c>
      <c r="H68">
        <v>18</v>
      </c>
      <c r="I68">
        <v>22</v>
      </c>
      <c r="J68">
        <f t="shared" si="3"/>
        <v>93</v>
      </c>
      <c r="K68">
        <v>6</v>
      </c>
      <c r="L68">
        <v>24</v>
      </c>
      <c r="M68">
        <f t="shared" si="4"/>
        <v>30</v>
      </c>
      <c r="N68">
        <v>13</v>
      </c>
      <c r="O68">
        <v>20</v>
      </c>
      <c r="P68">
        <v>24</v>
      </c>
      <c r="Q68">
        <v>1</v>
      </c>
      <c r="R68">
        <v>28</v>
      </c>
      <c r="S68">
        <v>0</v>
      </c>
      <c r="T68">
        <v>201</v>
      </c>
      <c r="U68" t="s">
        <v>49</v>
      </c>
      <c r="W68" s="4" t="str">
        <f t="shared" si="2"/>
        <v>&lt;tr&gt;&lt;td&gt;Jaired Garing&lt;/td&gt;&lt;td&gt;MC&lt;/td&gt;&lt;td&gt;7&lt;/td&gt;&lt;td&gt;93&lt;/td&gt;&lt;td&gt;13.286&lt;/td&gt;&lt;td&gt;34&lt;/td&gt;&lt;td&gt;119&lt;/td&gt;&lt;td&gt;0.286&lt;/td&gt;&lt;td&gt;7&lt;/td&gt;&lt;td&gt;42&lt;/td&gt;&lt;td&gt;0.167&lt;/td&gt;&lt;td&gt;18&lt;/td&gt;&lt;td&gt;22&lt;/td&gt;&lt;td&gt;0.818&lt;/td&gt;&lt;td&gt;6&lt;/td&gt;&lt;td&gt;24&lt;/td&gt;&lt;td&gt;30&lt;/td&gt;&lt;td&gt;4.286&lt;/td&gt;&lt;td&gt;20&lt;/td&gt;&lt;td&gt;2.857&lt;/td&gt;&lt;td&gt;28&lt;/td&gt;&lt;td&gt;4.000&lt;/td&gt;&lt;td&gt;1&lt;/td&gt;&lt;td&gt;0.143&lt;/td&gt;&lt;/tr&gt;</v>
      </c>
    </row>
    <row r="69" spans="1:23" x14ac:dyDescent="0.25">
      <c r="A69">
        <v>20</v>
      </c>
      <c r="B69" t="s">
        <v>344</v>
      </c>
      <c r="C69">
        <v>6</v>
      </c>
      <c r="D69">
        <v>38</v>
      </c>
      <c r="E69">
        <v>77</v>
      </c>
      <c r="F69">
        <v>0</v>
      </c>
      <c r="G69">
        <v>0</v>
      </c>
      <c r="H69">
        <v>15</v>
      </c>
      <c r="I69">
        <v>32</v>
      </c>
      <c r="J69">
        <f t="shared" si="3"/>
        <v>91</v>
      </c>
      <c r="K69">
        <v>32</v>
      </c>
      <c r="L69">
        <v>55</v>
      </c>
      <c r="M69">
        <f t="shared" si="4"/>
        <v>87</v>
      </c>
      <c r="N69">
        <v>10</v>
      </c>
      <c r="O69">
        <v>2</v>
      </c>
      <c r="P69">
        <v>19</v>
      </c>
      <c r="Q69">
        <v>7</v>
      </c>
      <c r="R69">
        <v>10</v>
      </c>
      <c r="S69">
        <v>0</v>
      </c>
      <c r="T69">
        <v>184</v>
      </c>
      <c r="U69" t="s">
        <v>81</v>
      </c>
      <c r="W69" s="4" t="str">
        <f t="shared" si="2"/>
        <v>&lt;tr&gt;&lt;td&gt;Noah Horobetz-Simpson&lt;/td&gt;&lt;td&gt;SiHS&lt;/td&gt;&lt;td&gt;6&lt;/td&gt;&lt;td&gt;91&lt;/td&gt;&lt;td&gt;15.167&lt;/td&gt;&lt;td&gt;38&lt;/td&gt;&lt;td&gt;77&lt;/td&gt;&lt;td&gt;0.494&lt;/td&gt;&lt;td&gt;0&lt;/td&gt;&lt;td&gt;0&lt;/td&gt;&lt;td&gt;0.000&lt;/td&gt;&lt;td&gt;15&lt;/td&gt;&lt;td&gt;32&lt;/td&gt;&lt;td&gt;0.469&lt;/td&gt;&lt;td&gt;32&lt;/td&gt;&lt;td&gt;55&lt;/td&gt;&lt;td&gt;87&lt;/td&gt;&lt;td&gt;14.500&lt;/td&gt;&lt;td&gt;2&lt;/td&gt;&lt;td&gt;0.333&lt;/td&gt;&lt;td&gt;10&lt;/td&gt;&lt;td&gt;1.667&lt;/td&gt;&lt;td&gt;7&lt;/td&gt;&lt;td&gt;1.167&lt;/td&gt;&lt;/tr&gt;</v>
      </c>
    </row>
    <row r="70" spans="1:23" x14ac:dyDescent="0.25">
      <c r="A70">
        <v>24</v>
      </c>
      <c r="B70" t="s">
        <v>488</v>
      </c>
      <c r="C70">
        <v>5</v>
      </c>
      <c r="D70">
        <v>35</v>
      </c>
      <c r="E70">
        <v>107</v>
      </c>
      <c r="F70">
        <v>0</v>
      </c>
      <c r="G70">
        <v>7</v>
      </c>
      <c r="H70">
        <v>21</v>
      </c>
      <c r="I70">
        <v>33</v>
      </c>
      <c r="J70">
        <f t="shared" si="3"/>
        <v>91</v>
      </c>
      <c r="K70">
        <v>27</v>
      </c>
      <c r="L70">
        <v>54</v>
      </c>
      <c r="M70">
        <f t="shared" si="4"/>
        <v>81</v>
      </c>
      <c r="N70">
        <v>10</v>
      </c>
      <c r="O70">
        <v>5</v>
      </c>
      <c r="P70">
        <v>5</v>
      </c>
      <c r="Q70">
        <v>4</v>
      </c>
      <c r="R70">
        <v>4</v>
      </c>
      <c r="S70">
        <v>0</v>
      </c>
      <c r="T70">
        <v>162</v>
      </c>
      <c r="U70" t="s">
        <v>107</v>
      </c>
      <c r="W70" s="4" t="str">
        <f t="shared" si="2"/>
        <v>&lt;tr&gt;&lt;td&gt;Seth Friesen&lt;/td&gt;&lt;td&gt;VMHS&lt;/td&gt;&lt;td&gt;5&lt;/td&gt;&lt;td&gt;91&lt;/td&gt;&lt;td&gt;18.200&lt;/td&gt;&lt;td&gt;35&lt;/td&gt;&lt;td&gt;107&lt;/td&gt;&lt;td&gt;0.327&lt;/td&gt;&lt;td&gt;0&lt;/td&gt;&lt;td&gt;7&lt;/td&gt;&lt;td&gt;0.000&lt;/td&gt;&lt;td&gt;21&lt;/td&gt;&lt;td&gt;33&lt;/td&gt;&lt;td&gt;0.636&lt;/td&gt;&lt;td&gt;27&lt;/td&gt;&lt;td&gt;54&lt;/td&gt;&lt;td&gt;81&lt;/td&gt;&lt;td&gt;16.200&lt;/td&gt;&lt;td&gt;5&lt;/td&gt;&lt;td&gt;1.000&lt;/td&gt;&lt;td&gt;4&lt;/td&gt;&lt;td&gt;0.800&lt;/td&gt;&lt;td&gt;4&lt;/td&gt;&lt;td&gt;0.800&lt;/td&gt;&lt;/tr&gt;</v>
      </c>
    </row>
    <row r="71" spans="1:23" x14ac:dyDescent="0.25">
      <c r="A71">
        <v>6</v>
      </c>
      <c r="B71" t="s">
        <v>506</v>
      </c>
      <c r="C71">
        <v>5</v>
      </c>
      <c r="D71">
        <v>32</v>
      </c>
      <c r="E71">
        <v>79</v>
      </c>
      <c r="F71">
        <v>16</v>
      </c>
      <c r="G71">
        <v>41</v>
      </c>
      <c r="H71">
        <v>10</v>
      </c>
      <c r="I71">
        <v>15</v>
      </c>
      <c r="J71">
        <f t="shared" si="3"/>
        <v>90</v>
      </c>
      <c r="K71">
        <v>12</v>
      </c>
      <c r="L71">
        <v>17</v>
      </c>
      <c r="M71">
        <f t="shared" si="4"/>
        <v>29</v>
      </c>
      <c r="N71">
        <v>13</v>
      </c>
      <c r="O71">
        <v>9</v>
      </c>
      <c r="P71">
        <v>13</v>
      </c>
      <c r="Q71">
        <v>6</v>
      </c>
      <c r="R71">
        <v>9</v>
      </c>
      <c r="S71">
        <v>0</v>
      </c>
      <c r="T71">
        <v>144</v>
      </c>
      <c r="U71" t="s">
        <v>56</v>
      </c>
      <c r="W71" s="4" t="str">
        <f t="shared" si="2"/>
        <v>&lt;tr&gt;&lt;td&gt;Sam Berektab&lt;/td&gt;&lt;td&gt;REC&lt;/td&gt;&lt;td&gt;5&lt;/td&gt;&lt;td&gt;90&lt;/td&gt;&lt;td&gt;18.000&lt;/td&gt;&lt;td&gt;32&lt;/td&gt;&lt;td&gt;79&lt;/td&gt;&lt;td&gt;0.405&lt;/td&gt;&lt;td&gt;16&lt;/td&gt;&lt;td&gt;41&lt;/td&gt;&lt;td&gt;0.390&lt;/td&gt;&lt;td&gt;10&lt;/td&gt;&lt;td&gt;15&lt;/td&gt;&lt;td&gt;0.667&lt;/td&gt;&lt;td&gt;12&lt;/td&gt;&lt;td&gt;17&lt;/td&gt;&lt;td&gt;29&lt;/td&gt;&lt;td&gt;5.800&lt;/td&gt;&lt;td&gt;9&lt;/td&gt;&lt;td&gt;1.800&lt;/td&gt;&lt;td&gt;9&lt;/td&gt;&lt;td&gt;1.800&lt;/td&gt;&lt;td&gt;6&lt;/td&gt;&lt;td&gt;1.200&lt;/td&gt;&lt;/tr&gt;</v>
      </c>
    </row>
    <row r="72" spans="1:23" x14ac:dyDescent="0.25">
      <c r="A72">
        <v>12</v>
      </c>
      <c r="B72" t="s">
        <v>254</v>
      </c>
      <c r="C72">
        <v>12</v>
      </c>
      <c r="D72">
        <v>35</v>
      </c>
      <c r="E72">
        <v>114</v>
      </c>
      <c r="F72">
        <v>14</v>
      </c>
      <c r="G72">
        <v>47</v>
      </c>
      <c r="H72">
        <v>5</v>
      </c>
      <c r="I72">
        <v>9</v>
      </c>
      <c r="J72">
        <f t="shared" si="3"/>
        <v>89</v>
      </c>
      <c r="K72">
        <v>30</v>
      </c>
      <c r="L72">
        <v>37</v>
      </c>
      <c r="M72">
        <f t="shared" si="4"/>
        <v>67</v>
      </c>
      <c r="N72">
        <v>24</v>
      </c>
      <c r="O72">
        <v>10</v>
      </c>
      <c r="P72">
        <v>26</v>
      </c>
      <c r="Q72">
        <v>9</v>
      </c>
      <c r="R72">
        <v>30</v>
      </c>
      <c r="S72">
        <v>0</v>
      </c>
      <c r="T72">
        <v>309</v>
      </c>
      <c r="U72" t="s">
        <v>83</v>
      </c>
      <c r="W72" s="4" t="str">
        <f t="shared" ref="W72:W135" si="5">"&lt;tr&gt;&lt;td&gt;"&amp;B72&amp;"&lt;/td&gt;&lt;td&gt;"&amp;U72&amp;"&lt;/td&gt;&lt;td&gt;"&amp;C72&amp;"&lt;/td&gt;&lt;td&gt;"&amp;J72&amp;"&lt;/td&gt;&lt;td&gt;"&amp;IF(OR(C72=0,J72=0),"0.000",IF(ROUND(J72/C72,3)=1,"1.000",TEXT(ROUND(J72/C72,3),"0.000")))&amp;"&lt;/td&gt;&lt;td&gt;"&amp;D72&amp;"&lt;/td&gt;&lt;td&gt;"&amp;E72&amp;"&lt;/td&gt;&lt;td&gt;"&amp;IF(OR(D72=0,E72=0),"0.000",IF(ROUND(D72/E72,3)=1,"1.000",TEXT(ROUND(D72/E72,3),"0.000")))&amp;"&lt;/td&gt;&lt;td&gt;"&amp;F72&amp;"&lt;/td&gt;&lt;td&gt;"&amp;G72&amp;"&lt;/td&gt;&lt;td&gt;"&amp;IF(OR(F72=0,G72=0),"0.000",IF(ROUND(F72/G72,3)=1,"1.000",TEXT(ROUND(F72/G72,3),"0.000")))&amp;"&lt;/td&gt;&lt;td&gt;"&amp;H72&amp;"&lt;/td&gt;&lt;td&gt;"&amp;I72&amp;"&lt;/td&gt;&lt;td&gt;"&amp;IF(OR(H72=0,I72=0),"0.000",IF(ROUND(H72/I72,3)=1,"1.000",TEXT(ROUND(H72/I72,3),"0.000")))&amp;"&lt;/td&gt;&lt;td&gt;"&amp;K72&amp;"&lt;/td&gt;&lt;td&gt;"&amp;L72&amp;"&lt;/td&gt;&lt;td&gt;"&amp;M72&amp;"&lt;/td&gt;&lt;td&gt;"&amp;IF(OR(M72=0,C72=0),"0.000",IF(ROUND(M72/C72,3)=1,"1.000",TEXT(ROUND(M72/C72,3),"0.000")))&amp;"&lt;/td&gt;&lt;td&gt;"&amp;O72&amp;"&lt;/td&gt;&lt;td&gt;"&amp;IF(OR(O72=0,C72=0),"0.000",IF(ROUND(O72/C72,3)=1,"1.000",TEXT(ROUND(O72/C72,3),"0.000")))&amp;"&lt;/td&gt;&lt;td&gt;"&amp;R72&amp;"&lt;/td&gt;&lt;td&gt;"&amp;IF(OR(R72=0,C72=0),"0.000",IF(ROUND(R72/C72,3)=1,"1.000",TEXT(ROUND(R72/C72,3),"0.000")))&amp;"&lt;/td&gt;&lt;td&gt;"&amp;Q72&amp;"&lt;/td&gt;&lt;td&gt;"&amp;IF(OR(Q72=0,C72=0),"0.000",IF(ROUND(Q72/C72,3)=1,"1.000",TEXT(ROUND(Q72/C72,3),"0.000")))&amp;"&lt;/td&gt;&lt;/tr&gt;"</f>
        <v>&lt;tr&gt;&lt;td&gt;Cody Cranston&lt;/td&gt;&lt;td&gt;SPHS&lt;/td&gt;&lt;td&gt;12&lt;/td&gt;&lt;td&gt;89&lt;/td&gt;&lt;td&gt;7.417&lt;/td&gt;&lt;td&gt;35&lt;/td&gt;&lt;td&gt;114&lt;/td&gt;&lt;td&gt;0.307&lt;/td&gt;&lt;td&gt;14&lt;/td&gt;&lt;td&gt;47&lt;/td&gt;&lt;td&gt;0.298&lt;/td&gt;&lt;td&gt;5&lt;/td&gt;&lt;td&gt;9&lt;/td&gt;&lt;td&gt;0.556&lt;/td&gt;&lt;td&gt;30&lt;/td&gt;&lt;td&gt;37&lt;/td&gt;&lt;td&gt;67&lt;/td&gt;&lt;td&gt;5.583&lt;/td&gt;&lt;td&gt;10&lt;/td&gt;&lt;td&gt;0.833&lt;/td&gt;&lt;td&gt;30&lt;/td&gt;&lt;td&gt;2.500&lt;/td&gt;&lt;td&gt;9&lt;/td&gt;&lt;td&gt;0.750&lt;/td&gt;&lt;/tr&gt;</v>
      </c>
    </row>
    <row r="73" spans="1:23" x14ac:dyDescent="0.25">
      <c r="A73">
        <v>12</v>
      </c>
      <c r="B73" t="s">
        <v>414</v>
      </c>
      <c r="C73">
        <v>11</v>
      </c>
      <c r="D73">
        <v>35</v>
      </c>
      <c r="E73">
        <v>104</v>
      </c>
      <c r="F73">
        <v>0</v>
      </c>
      <c r="G73">
        <v>0</v>
      </c>
      <c r="H73">
        <v>19</v>
      </c>
      <c r="I73">
        <v>37</v>
      </c>
      <c r="J73">
        <f t="shared" si="3"/>
        <v>89</v>
      </c>
      <c r="K73">
        <v>26</v>
      </c>
      <c r="L73">
        <v>49</v>
      </c>
      <c r="M73">
        <f t="shared" si="4"/>
        <v>75</v>
      </c>
      <c r="N73">
        <v>21</v>
      </c>
      <c r="O73">
        <v>8</v>
      </c>
      <c r="P73">
        <v>22</v>
      </c>
      <c r="Q73">
        <v>5</v>
      </c>
      <c r="R73">
        <v>5</v>
      </c>
      <c r="S73">
        <v>0</v>
      </c>
      <c r="T73">
        <v>261</v>
      </c>
      <c r="U73" t="s">
        <v>85</v>
      </c>
      <c r="W73" s="4" t="str">
        <f t="shared" si="5"/>
        <v>&lt;tr&gt;&lt;td&gt;Bryden Bukich&lt;/td&gt;&lt;td&gt;VMC&lt;/td&gt;&lt;td&gt;11&lt;/td&gt;&lt;td&gt;89&lt;/td&gt;&lt;td&gt;8.091&lt;/td&gt;&lt;td&gt;35&lt;/td&gt;&lt;td&gt;104&lt;/td&gt;&lt;td&gt;0.337&lt;/td&gt;&lt;td&gt;0&lt;/td&gt;&lt;td&gt;0&lt;/td&gt;&lt;td&gt;0.000&lt;/td&gt;&lt;td&gt;19&lt;/td&gt;&lt;td&gt;37&lt;/td&gt;&lt;td&gt;0.514&lt;/td&gt;&lt;td&gt;26&lt;/td&gt;&lt;td&gt;49&lt;/td&gt;&lt;td&gt;75&lt;/td&gt;&lt;td&gt;6.818&lt;/td&gt;&lt;td&gt;8&lt;/td&gt;&lt;td&gt;0.727&lt;/td&gt;&lt;td&gt;5&lt;/td&gt;&lt;td&gt;0.455&lt;/td&gt;&lt;td&gt;5&lt;/td&gt;&lt;td&gt;0.455&lt;/td&gt;&lt;/tr&gt;</v>
      </c>
    </row>
    <row r="74" spans="1:23" x14ac:dyDescent="0.25">
      <c r="A74">
        <v>5</v>
      </c>
      <c r="B74" t="s">
        <v>433</v>
      </c>
      <c r="C74">
        <v>9</v>
      </c>
      <c r="D74">
        <v>37</v>
      </c>
      <c r="E74">
        <v>83</v>
      </c>
      <c r="F74">
        <v>0</v>
      </c>
      <c r="G74">
        <v>1</v>
      </c>
      <c r="H74">
        <v>15</v>
      </c>
      <c r="I74">
        <v>25</v>
      </c>
      <c r="J74">
        <f t="shared" si="3"/>
        <v>89</v>
      </c>
      <c r="K74">
        <v>36</v>
      </c>
      <c r="L74">
        <v>53</v>
      </c>
      <c r="M74">
        <f t="shared" si="4"/>
        <v>89</v>
      </c>
      <c r="N74">
        <v>31</v>
      </c>
      <c r="O74">
        <v>8</v>
      </c>
      <c r="P74">
        <v>34</v>
      </c>
      <c r="Q74">
        <v>22</v>
      </c>
      <c r="R74">
        <v>10</v>
      </c>
      <c r="S74">
        <v>0</v>
      </c>
      <c r="T74">
        <v>213</v>
      </c>
      <c r="U74" t="s">
        <v>58</v>
      </c>
      <c r="W74" s="4" t="str">
        <f t="shared" si="5"/>
        <v>&lt;tr&gt;&lt;td&gt;Nathan Marcellin&lt;/td&gt;&lt;td&gt;LS&lt;/td&gt;&lt;td&gt;9&lt;/td&gt;&lt;td&gt;89&lt;/td&gt;&lt;td&gt;9.889&lt;/td&gt;&lt;td&gt;37&lt;/td&gt;&lt;td&gt;83&lt;/td&gt;&lt;td&gt;0.446&lt;/td&gt;&lt;td&gt;0&lt;/td&gt;&lt;td&gt;1&lt;/td&gt;&lt;td&gt;0.000&lt;/td&gt;&lt;td&gt;15&lt;/td&gt;&lt;td&gt;25&lt;/td&gt;&lt;td&gt;0.600&lt;/td&gt;&lt;td&gt;36&lt;/td&gt;&lt;td&gt;53&lt;/td&gt;&lt;td&gt;89&lt;/td&gt;&lt;td&gt;9.889&lt;/td&gt;&lt;td&gt;8&lt;/td&gt;&lt;td&gt;0.889&lt;/td&gt;&lt;td&gt;10&lt;/td&gt;&lt;td&gt;1.111&lt;/td&gt;&lt;td&gt;22&lt;/td&gt;&lt;td&gt;2.444&lt;/td&gt;&lt;/tr&gt;</v>
      </c>
    </row>
    <row r="75" spans="1:23" x14ac:dyDescent="0.25">
      <c r="A75">
        <v>6</v>
      </c>
      <c r="B75" t="s">
        <v>444</v>
      </c>
      <c r="C75">
        <v>8</v>
      </c>
      <c r="D75">
        <v>31</v>
      </c>
      <c r="E75">
        <v>80</v>
      </c>
      <c r="F75">
        <v>17</v>
      </c>
      <c r="G75">
        <v>46</v>
      </c>
      <c r="H75">
        <v>9</v>
      </c>
      <c r="I75">
        <v>10</v>
      </c>
      <c r="J75">
        <f t="shared" si="3"/>
        <v>88</v>
      </c>
      <c r="K75">
        <v>4</v>
      </c>
      <c r="L75">
        <v>24</v>
      </c>
      <c r="M75">
        <f t="shared" si="4"/>
        <v>28</v>
      </c>
      <c r="N75">
        <v>18</v>
      </c>
      <c r="O75">
        <v>8</v>
      </c>
      <c r="P75">
        <v>20</v>
      </c>
      <c r="Q75">
        <v>0</v>
      </c>
      <c r="R75">
        <v>15</v>
      </c>
      <c r="S75">
        <v>0</v>
      </c>
      <c r="T75">
        <v>199</v>
      </c>
      <c r="U75" t="s">
        <v>49</v>
      </c>
      <c r="W75" s="4" t="str">
        <f t="shared" si="5"/>
        <v>&lt;tr&gt;&lt;td&gt;Nicholson Dela Pena&lt;/td&gt;&lt;td&gt;MC&lt;/td&gt;&lt;td&gt;8&lt;/td&gt;&lt;td&gt;88&lt;/td&gt;&lt;td&gt;11.000&lt;/td&gt;&lt;td&gt;31&lt;/td&gt;&lt;td&gt;80&lt;/td&gt;&lt;td&gt;0.388&lt;/td&gt;&lt;td&gt;17&lt;/td&gt;&lt;td&gt;46&lt;/td&gt;&lt;td&gt;0.370&lt;/td&gt;&lt;td&gt;9&lt;/td&gt;&lt;td&gt;10&lt;/td&gt;&lt;td&gt;0.900&lt;/td&gt;&lt;td&gt;4&lt;/td&gt;&lt;td&gt;24&lt;/td&gt;&lt;td&gt;28&lt;/td&gt;&lt;td&gt;3.500&lt;/td&gt;&lt;td&gt;8&lt;/td&gt;&lt;td&gt;1.000&lt;/td&gt;&lt;td&gt;15&lt;/td&gt;&lt;td&gt;1.875&lt;/td&gt;&lt;td&gt;0&lt;/td&gt;&lt;td&gt;0.000&lt;/td&gt;&lt;/tr&gt;</v>
      </c>
    </row>
    <row r="76" spans="1:23" x14ac:dyDescent="0.25">
      <c r="A76">
        <v>4</v>
      </c>
      <c r="B76" t="s">
        <v>421</v>
      </c>
      <c r="C76">
        <v>12</v>
      </c>
      <c r="D76">
        <v>31</v>
      </c>
      <c r="E76">
        <v>84</v>
      </c>
      <c r="F76">
        <v>15</v>
      </c>
      <c r="G76">
        <v>40</v>
      </c>
      <c r="H76">
        <v>10</v>
      </c>
      <c r="I76">
        <v>14</v>
      </c>
      <c r="J76">
        <f t="shared" si="3"/>
        <v>87</v>
      </c>
      <c r="K76">
        <v>22</v>
      </c>
      <c r="L76">
        <v>52</v>
      </c>
      <c r="M76">
        <f t="shared" si="4"/>
        <v>74</v>
      </c>
      <c r="N76">
        <v>17</v>
      </c>
      <c r="O76">
        <v>12</v>
      </c>
      <c r="P76">
        <v>33</v>
      </c>
      <c r="Q76">
        <v>4</v>
      </c>
      <c r="R76">
        <v>17</v>
      </c>
      <c r="S76">
        <v>0</v>
      </c>
      <c r="T76">
        <v>350</v>
      </c>
      <c r="U76" t="s">
        <v>73</v>
      </c>
      <c r="W76" s="4" t="str">
        <f t="shared" si="5"/>
        <v>&lt;tr&gt;&lt;td&gt;Arpan Singh&lt;/td&gt;&lt;td&gt;FRC&lt;/td&gt;&lt;td&gt;12&lt;/td&gt;&lt;td&gt;87&lt;/td&gt;&lt;td&gt;7.250&lt;/td&gt;&lt;td&gt;31&lt;/td&gt;&lt;td&gt;84&lt;/td&gt;&lt;td&gt;0.369&lt;/td&gt;&lt;td&gt;15&lt;/td&gt;&lt;td&gt;40&lt;/td&gt;&lt;td&gt;0.375&lt;/td&gt;&lt;td&gt;10&lt;/td&gt;&lt;td&gt;14&lt;/td&gt;&lt;td&gt;0.714&lt;/td&gt;&lt;td&gt;22&lt;/td&gt;&lt;td&gt;52&lt;/td&gt;&lt;td&gt;74&lt;/td&gt;&lt;td&gt;6.167&lt;/td&gt;&lt;td&gt;12&lt;/td&gt;&lt;td&gt;1.000&lt;/td&gt;&lt;td&gt;17&lt;/td&gt;&lt;td&gt;1.417&lt;/td&gt;&lt;td&gt;4&lt;/td&gt;&lt;td&gt;0.333&lt;/td&gt;&lt;/tr&gt;</v>
      </c>
    </row>
    <row r="77" spans="1:23" x14ac:dyDescent="0.25">
      <c r="A77">
        <v>13</v>
      </c>
      <c r="B77" t="s">
        <v>341</v>
      </c>
      <c r="C77">
        <v>6</v>
      </c>
      <c r="D77">
        <v>31</v>
      </c>
      <c r="E77">
        <v>74</v>
      </c>
      <c r="F77">
        <v>19</v>
      </c>
      <c r="G77">
        <v>45</v>
      </c>
      <c r="H77">
        <v>6</v>
      </c>
      <c r="I77">
        <v>9</v>
      </c>
      <c r="J77">
        <f t="shared" si="3"/>
        <v>87</v>
      </c>
      <c r="K77">
        <v>5</v>
      </c>
      <c r="L77">
        <v>12</v>
      </c>
      <c r="M77">
        <f t="shared" si="4"/>
        <v>17</v>
      </c>
      <c r="N77">
        <v>15</v>
      </c>
      <c r="O77">
        <v>3</v>
      </c>
      <c r="P77">
        <v>8</v>
      </c>
      <c r="Q77">
        <v>1</v>
      </c>
      <c r="R77">
        <v>1</v>
      </c>
      <c r="S77">
        <v>0</v>
      </c>
      <c r="T77">
        <v>144</v>
      </c>
      <c r="U77" t="s">
        <v>81</v>
      </c>
      <c r="W77" s="4" t="str">
        <f t="shared" si="5"/>
        <v>&lt;tr&gt;&lt;td&gt;Matthew Medina&lt;/td&gt;&lt;td&gt;SiHS&lt;/td&gt;&lt;td&gt;6&lt;/td&gt;&lt;td&gt;87&lt;/td&gt;&lt;td&gt;14.500&lt;/td&gt;&lt;td&gt;31&lt;/td&gt;&lt;td&gt;74&lt;/td&gt;&lt;td&gt;0.419&lt;/td&gt;&lt;td&gt;19&lt;/td&gt;&lt;td&gt;45&lt;/td&gt;&lt;td&gt;0.422&lt;/td&gt;&lt;td&gt;6&lt;/td&gt;&lt;td&gt;9&lt;/td&gt;&lt;td&gt;0.667&lt;/td&gt;&lt;td&gt;5&lt;/td&gt;&lt;td&gt;12&lt;/td&gt;&lt;td&gt;17&lt;/td&gt;&lt;td&gt;2.833&lt;/td&gt;&lt;td&gt;3&lt;/td&gt;&lt;td&gt;0.500&lt;/td&gt;&lt;td&gt;1&lt;/td&gt;&lt;td&gt;0.167&lt;/td&gt;&lt;td&gt;1&lt;/td&gt;&lt;td&gt;0.167&lt;/td&gt;&lt;/tr&gt;</v>
      </c>
    </row>
    <row r="78" spans="1:23" x14ac:dyDescent="0.25">
      <c r="A78">
        <v>9</v>
      </c>
      <c r="B78" t="s">
        <v>314</v>
      </c>
      <c r="C78">
        <v>11</v>
      </c>
      <c r="D78">
        <v>34</v>
      </c>
      <c r="E78">
        <v>99</v>
      </c>
      <c r="F78">
        <v>14</v>
      </c>
      <c r="G78">
        <v>54</v>
      </c>
      <c r="H78">
        <v>3</v>
      </c>
      <c r="I78">
        <v>6</v>
      </c>
      <c r="J78">
        <f t="shared" si="3"/>
        <v>85</v>
      </c>
      <c r="K78">
        <v>8</v>
      </c>
      <c r="L78">
        <v>19</v>
      </c>
      <c r="M78">
        <f t="shared" si="4"/>
        <v>27</v>
      </c>
      <c r="N78">
        <v>18</v>
      </c>
      <c r="O78">
        <v>17</v>
      </c>
      <c r="P78">
        <v>7</v>
      </c>
      <c r="Q78">
        <v>11</v>
      </c>
      <c r="R78">
        <v>14</v>
      </c>
      <c r="S78">
        <v>0</v>
      </c>
      <c r="T78">
        <v>245</v>
      </c>
      <c r="U78" t="s">
        <v>45</v>
      </c>
      <c r="W78" s="4" t="str">
        <f t="shared" si="5"/>
        <v>&lt;tr&gt;&lt;td&gt;Trezon Morcilla&lt;/td&gt;&lt;td&gt;GCC&lt;/td&gt;&lt;td&gt;11&lt;/td&gt;&lt;td&gt;85&lt;/td&gt;&lt;td&gt;7.727&lt;/td&gt;&lt;td&gt;34&lt;/td&gt;&lt;td&gt;99&lt;/td&gt;&lt;td&gt;0.343&lt;/td&gt;&lt;td&gt;14&lt;/td&gt;&lt;td&gt;54&lt;/td&gt;&lt;td&gt;0.259&lt;/td&gt;&lt;td&gt;3&lt;/td&gt;&lt;td&gt;6&lt;/td&gt;&lt;td&gt;0.500&lt;/td&gt;&lt;td&gt;8&lt;/td&gt;&lt;td&gt;19&lt;/td&gt;&lt;td&gt;27&lt;/td&gt;&lt;td&gt;2.455&lt;/td&gt;&lt;td&gt;17&lt;/td&gt;&lt;td&gt;1.545&lt;/td&gt;&lt;td&gt;14&lt;/td&gt;&lt;td&gt;1.273&lt;/td&gt;&lt;td&gt;11&lt;/td&gt;&lt;td&gt;1.000&lt;/td&gt;&lt;/tr&gt;</v>
      </c>
    </row>
    <row r="79" spans="1:23" x14ac:dyDescent="0.25">
      <c r="A79">
        <v>4</v>
      </c>
      <c r="B79" t="s">
        <v>311</v>
      </c>
      <c r="C79">
        <v>11</v>
      </c>
      <c r="D79">
        <v>33</v>
      </c>
      <c r="E79">
        <v>59</v>
      </c>
      <c r="F79">
        <v>0</v>
      </c>
      <c r="G79">
        <v>0</v>
      </c>
      <c r="H79">
        <v>13</v>
      </c>
      <c r="I79">
        <v>24</v>
      </c>
      <c r="J79">
        <f t="shared" si="3"/>
        <v>79</v>
      </c>
      <c r="K79">
        <v>32</v>
      </c>
      <c r="L79">
        <v>33</v>
      </c>
      <c r="M79">
        <f t="shared" si="4"/>
        <v>65</v>
      </c>
      <c r="N79">
        <v>31</v>
      </c>
      <c r="O79">
        <v>6</v>
      </c>
      <c r="P79">
        <v>18</v>
      </c>
      <c r="Q79">
        <v>2</v>
      </c>
      <c r="R79">
        <v>5</v>
      </c>
      <c r="S79">
        <v>0</v>
      </c>
      <c r="T79">
        <v>190</v>
      </c>
      <c r="U79" t="s">
        <v>45</v>
      </c>
      <c r="W79" s="4" t="str">
        <f t="shared" si="5"/>
        <v>&lt;tr&gt;&lt;td&gt;Mathew Welby&lt;/td&gt;&lt;td&gt;GCC&lt;/td&gt;&lt;td&gt;11&lt;/td&gt;&lt;td&gt;79&lt;/td&gt;&lt;td&gt;7.182&lt;/td&gt;&lt;td&gt;33&lt;/td&gt;&lt;td&gt;59&lt;/td&gt;&lt;td&gt;0.559&lt;/td&gt;&lt;td&gt;0&lt;/td&gt;&lt;td&gt;0&lt;/td&gt;&lt;td&gt;0.000&lt;/td&gt;&lt;td&gt;13&lt;/td&gt;&lt;td&gt;24&lt;/td&gt;&lt;td&gt;0.542&lt;/td&gt;&lt;td&gt;32&lt;/td&gt;&lt;td&gt;33&lt;/td&gt;&lt;td&gt;65&lt;/td&gt;&lt;td&gt;5.909&lt;/td&gt;&lt;td&gt;6&lt;/td&gt;&lt;td&gt;0.545&lt;/td&gt;&lt;td&gt;5&lt;/td&gt;&lt;td&gt;0.455&lt;/td&gt;&lt;td&gt;2&lt;/td&gt;&lt;td&gt;0.182&lt;/td&gt;&lt;/tr&gt;</v>
      </c>
    </row>
    <row r="80" spans="1:23" x14ac:dyDescent="0.25">
      <c r="A80">
        <v>5</v>
      </c>
      <c r="B80" t="s">
        <v>385</v>
      </c>
      <c r="C80">
        <v>5</v>
      </c>
      <c r="D80">
        <v>30</v>
      </c>
      <c r="E80">
        <v>95</v>
      </c>
      <c r="F80">
        <v>13</v>
      </c>
      <c r="G80">
        <v>48</v>
      </c>
      <c r="H80">
        <v>6</v>
      </c>
      <c r="I80">
        <v>9</v>
      </c>
      <c r="J80">
        <f t="shared" si="3"/>
        <v>79</v>
      </c>
      <c r="K80">
        <v>12</v>
      </c>
      <c r="L80">
        <v>10</v>
      </c>
      <c r="M80">
        <f t="shared" si="4"/>
        <v>22</v>
      </c>
      <c r="N80">
        <v>6</v>
      </c>
      <c r="O80">
        <v>9</v>
      </c>
      <c r="P80">
        <v>15</v>
      </c>
      <c r="Q80">
        <v>1</v>
      </c>
      <c r="R80">
        <v>18</v>
      </c>
      <c r="S80">
        <v>0</v>
      </c>
      <c r="T80">
        <v>148</v>
      </c>
      <c r="U80" t="s">
        <v>105</v>
      </c>
      <c r="W80" s="4" t="str">
        <f t="shared" si="5"/>
        <v>&lt;tr&gt;&lt;td&gt;Michael Olive&lt;/td&gt;&lt;td&gt;CPRS&lt;/td&gt;&lt;td&gt;5&lt;/td&gt;&lt;td&gt;79&lt;/td&gt;&lt;td&gt;15.800&lt;/td&gt;&lt;td&gt;30&lt;/td&gt;&lt;td&gt;95&lt;/td&gt;&lt;td&gt;0.316&lt;/td&gt;&lt;td&gt;13&lt;/td&gt;&lt;td&gt;48&lt;/td&gt;&lt;td&gt;0.271&lt;/td&gt;&lt;td&gt;6&lt;/td&gt;&lt;td&gt;9&lt;/td&gt;&lt;td&gt;0.667&lt;/td&gt;&lt;td&gt;12&lt;/td&gt;&lt;td&gt;10&lt;/td&gt;&lt;td&gt;22&lt;/td&gt;&lt;td&gt;4.400&lt;/td&gt;&lt;td&gt;9&lt;/td&gt;&lt;td&gt;1.800&lt;/td&gt;&lt;td&gt;18&lt;/td&gt;&lt;td&gt;3.600&lt;/td&gt;&lt;td&gt;1&lt;/td&gt;&lt;td&gt;0.200&lt;/td&gt;&lt;/tr&gt;</v>
      </c>
    </row>
    <row r="81" spans="1:23" x14ac:dyDescent="0.25">
      <c r="A81">
        <v>16</v>
      </c>
      <c r="B81" t="s">
        <v>277</v>
      </c>
      <c r="C81">
        <v>5</v>
      </c>
      <c r="D81">
        <v>31</v>
      </c>
      <c r="E81">
        <v>76</v>
      </c>
      <c r="F81">
        <v>14</v>
      </c>
      <c r="G81">
        <v>42</v>
      </c>
      <c r="H81">
        <v>3</v>
      </c>
      <c r="I81">
        <v>6</v>
      </c>
      <c r="J81">
        <f t="shared" si="3"/>
        <v>79</v>
      </c>
      <c r="K81">
        <v>11</v>
      </c>
      <c r="L81">
        <v>14</v>
      </c>
      <c r="M81">
        <f t="shared" si="4"/>
        <v>25</v>
      </c>
      <c r="N81">
        <v>3</v>
      </c>
      <c r="O81">
        <v>2</v>
      </c>
      <c r="P81">
        <v>14</v>
      </c>
      <c r="Q81">
        <v>0</v>
      </c>
      <c r="R81">
        <v>16</v>
      </c>
      <c r="S81">
        <v>0</v>
      </c>
      <c r="T81">
        <v>122</v>
      </c>
      <c r="U81" t="s">
        <v>97</v>
      </c>
      <c r="W81" s="4" t="str">
        <f t="shared" si="5"/>
        <v>&lt;tr&gt;&lt;td&gt;Skylar Cooper&lt;/td&gt;&lt;td&gt;SJHS&lt;/td&gt;&lt;td&gt;5&lt;/td&gt;&lt;td&gt;79&lt;/td&gt;&lt;td&gt;15.800&lt;/td&gt;&lt;td&gt;31&lt;/td&gt;&lt;td&gt;76&lt;/td&gt;&lt;td&gt;0.408&lt;/td&gt;&lt;td&gt;14&lt;/td&gt;&lt;td&gt;42&lt;/td&gt;&lt;td&gt;0.333&lt;/td&gt;&lt;td&gt;3&lt;/td&gt;&lt;td&gt;6&lt;/td&gt;&lt;td&gt;0.500&lt;/td&gt;&lt;td&gt;11&lt;/td&gt;&lt;td&gt;14&lt;/td&gt;&lt;td&gt;25&lt;/td&gt;&lt;td&gt;5.000&lt;/td&gt;&lt;td&gt;2&lt;/td&gt;&lt;td&gt;0.400&lt;/td&gt;&lt;td&gt;16&lt;/td&gt;&lt;td&gt;3.200&lt;/td&gt;&lt;td&gt;0&lt;/td&gt;&lt;td&gt;0.000&lt;/td&gt;&lt;/tr&gt;</v>
      </c>
    </row>
    <row r="82" spans="1:23" x14ac:dyDescent="0.25">
      <c r="A82">
        <v>4</v>
      </c>
      <c r="B82" t="s">
        <v>362</v>
      </c>
      <c r="C82">
        <v>14</v>
      </c>
      <c r="D82">
        <v>29</v>
      </c>
      <c r="E82">
        <v>80</v>
      </c>
      <c r="F82">
        <v>10</v>
      </c>
      <c r="G82">
        <v>35</v>
      </c>
      <c r="H82">
        <v>10</v>
      </c>
      <c r="I82">
        <v>21</v>
      </c>
      <c r="J82">
        <f t="shared" si="3"/>
        <v>78</v>
      </c>
      <c r="K82">
        <v>20</v>
      </c>
      <c r="L82">
        <v>41</v>
      </c>
      <c r="M82">
        <f t="shared" si="4"/>
        <v>61</v>
      </c>
      <c r="N82">
        <v>15</v>
      </c>
      <c r="O82">
        <v>8</v>
      </c>
      <c r="P82">
        <v>17</v>
      </c>
      <c r="Q82">
        <v>0</v>
      </c>
      <c r="R82">
        <v>19</v>
      </c>
      <c r="S82">
        <v>0</v>
      </c>
      <c r="T82">
        <v>285</v>
      </c>
      <c r="U82" t="s">
        <v>8</v>
      </c>
      <c r="W82" s="4" t="str">
        <f t="shared" si="5"/>
        <v>&lt;tr&gt;&lt;td&gt;Dryden Wall&lt;/td&gt;&lt;td&gt;MBCI&lt;/td&gt;&lt;td&gt;14&lt;/td&gt;&lt;td&gt;78&lt;/td&gt;&lt;td&gt;5.571&lt;/td&gt;&lt;td&gt;29&lt;/td&gt;&lt;td&gt;80&lt;/td&gt;&lt;td&gt;0.363&lt;/td&gt;&lt;td&gt;10&lt;/td&gt;&lt;td&gt;35&lt;/td&gt;&lt;td&gt;0.286&lt;/td&gt;&lt;td&gt;10&lt;/td&gt;&lt;td&gt;21&lt;/td&gt;&lt;td&gt;0.476&lt;/td&gt;&lt;td&gt;20&lt;/td&gt;&lt;td&gt;41&lt;/td&gt;&lt;td&gt;61&lt;/td&gt;&lt;td&gt;4.357&lt;/td&gt;&lt;td&gt;8&lt;/td&gt;&lt;td&gt;0.571&lt;/td&gt;&lt;td&gt;19&lt;/td&gt;&lt;td&gt;1.357&lt;/td&gt;&lt;td&gt;0&lt;/td&gt;&lt;td&gt;0.000&lt;/td&gt;&lt;/tr&gt;</v>
      </c>
    </row>
    <row r="83" spans="1:23" x14ac:dyDescent="0.25">
      <c r="A83">
        <v>13</v>
      </c>
      <c r="B83" t="s">
        <v>415</v>
      </c>
      <c r="C83">
        <v>10</v>
      </c>
      <c r="D83">
        <v>30</v>
      </c>
      <c r="E83">
        <v>68</v>
      </c>
      <c r="F83">
        <v>0</v>
      </c>
      <c r="G83">
        <v>0</v>
      </c>
      <c r="H83">
        <v>17</v>
      </c>
      <c r="I83">
        <v>36</v>
      </c>
      <c r="J83">
        <f t="shared" si="3"/>
        <v>77</v>
      </c>
      <c r="K83">
        <v>38</v>
      </c>
      <c r="L83">
        <v>59</v>
      </c>
      <c r="M83">
        <f t="shared" si="4"/>
        <v>97</v>
      </c>
      <c r="N83">
        <v>26</v>
      </c>
      <c r="O83">
        <v>5</v>
      </c>
      <c r="P83">
        <v>17</v>
      </c>
      <c r="Q83">
        <v>9</v>
      </c>
      <c r="R83">
        <v>4</v>
      </c>
      <c r="S83">
        <v>0</v>
      </c>
      <c r="T83">
        <v>263</v>
      </c>
      <c r="U83" t="s">
        <v>85</v>
      </c>
      <c r="W83" s="4" t="str">
        <f t="shared" si="5"/>
        <v>&lt;tr&gt;&lt;td&gt;Julian Burtniak&lt;/td&gt;&lt;td&gt;VMC&lt;/td&gt;&lt;td&gt;10&lt;/td&gt;&lt;td&gt;77&lt;/td&gt;&lt;td&gt;7.700&lt;/td&gt;&lt;td&gt;30&lt;/td&gt;&lt;td&gt;68&lt;/td&gt;&lt;td&gt;0.441&lt;/td&gt;&lt;td&gt;0&lt;/td&gt;&lt;td&gt;0&lt;/td&gt;&lt;td&gt;0.000&lt;/td&gt;&lt;td&gt;17&lt;/td&gt;&lt;td&gt;36&lt;/td&gt;&lt;td&gt;0.472&lt;/td&gt;&lt;td&gt;38&lt;/td&gt;&lt;td&gt;59&lt;/td&gt;&lt;td&gt;97&lt;/td&gt;&lt;td&gt;9.700&lt;/td&gt;&lt;td&gt;5&lt;/td&gt;&lt;td&gt;0.500&lt;/td&gt;&lt;td&gt;4&lt;/td&gt;&lt;td&gt;0.400&lt;/td&gt;&lt;td&gt;9&lt;/td&gt;&lt;td&gt;0.900&lt;/td&gt;&lt;/tr&gt;</v>
      </c>
    </row>
    <row r="84" spans="1:23" x14ac:dyDescent="0.25">
      <c r="A84">
        <v>9</v>
      </c>
      <c r="B84" t="s">
        <v>301</v>
      </c>
      <c r="C84">
        <v>10</v>
      </c>
      <c r="D84">
        <v>28</v>
      </c>
      <c r="E84">
        <v>73</v>
      </c>
      <c r="F84">
        <v>8</v>
      </c>
      <c r="G84">
        <v>18</v>
      </c>
      <c r="H84">
        <v>13</v>
      </c>
      <c r="I84">
        <v>17</v>
      </c>
      <c r="J84">
        <f t="shared" si="3"/>
        <v>77</v>
      </c>
      <c r="K84">
        <v>10</v>
      </c>
      <c r="L84">
        <v>43</v>
      </c>
      <c r="M84">
        <f t="shared" si="4"/>
        <v>53</v>
      </c>
      <c r="N84">
        <v>24</v>
      </c>
      <c r="O84">
        <v>20</v>
      </c>
      <c r="P84">
        <v>23</v>
      </c>
      <c r="Q84">
        <v>2</v>
      </c>
      <c r="R84">
        <v>6</v>
      </c>
      <c r="S84">
        <v>0</v>
      </c>
      <c r="T84">
        <v>248</v>
      </c>
      <c r="U84" t="s">
        <v>64</v>
      </c>
      <c r="W84" s="4" t="str">
        <f t="shared" si="5"/>
        <v>&lt;tr&gt;&lt;td&gt;Colby Kyliuk&lt;/td&gt;&lt;td&gt;DCI&lt;/td&gt;&lt;td&gt;10&lt;/td&gt;&lt;td&gt;77&lt;/td&gt;&lt;td&gt;7.700&lt;/td&gt;&lt;td&gt;28&lt;/td&gt;&lt;td&gt;73&lt;/td&gt;&lt;td&gt;0.384&lt;/td&gt;&lt;td&gt;8&lt;/td&gt;&lt;td&gt;18&lt;/td&gt;&lt;td&gt;0.444&lt;/td&gt;&lt;td&gt;13&lt;/td&gt;&lt;td&gt;17&lt;/td&gt;&lt;td&gt;0.765&lt;/td&gt;&lt;td&gt;10&lt;/td&gt;&lt;td&gt;43&lt;/td&gt;&lt;td&gt;53&lt;/td&gt;&lt;td&gt;5.300&lt;/td&gt;&lt;td&gt;20&lt;/td&gt;&lt;td&gt;2.000&lt;/td&gt;&lt;td&gt;6&lt;/td&gt;&lt;td&gt;0.600&lt;/td&gt;&lt;td&gt;2&lt;/td&gt;&lt;td&gt;0.200&lt;/td&gt;&lt;/tr&gt;</v>
      </c>
    </row>
    <row r="85" spans="1:23" x14ac:dyDescent="0.25">
      <c r="A85">
        <v>22</v>
      </c>
      <c r="B85" t="s">
        <v>688</v>
      </c>
      <c r="C85">
        <v>6</v>
      </c>
      <c r="D85">
        <v>30</v>
      </c>
      <c r="E85">
        <v>80</v>
      </c>
      <c r="F85">
        <v>0</v>
      </c>
      <c r="G85">
        <v>6</v>
      </c>
      <c r="H85">
        <v>17</v>
      </c>
      <c r="I85">
        <v>24</v>
      </c>
      <c r="J85">
        <f t="shared" si="3"/>
        <v>77</v>
      </c>
      <c r="K85">
        <v>20</v>
      </c>
      <c r="L85">
        <v>42</v>
      </c>
      <c r="M85">
        <f t="shared" si="4"/>
        <v>62</v>
      </c>
      <c r="N85">
        <v>20</v>
      </c>
      <c r="O85">
        <v>7</v>
      </c>
      <c r="P85">
        <v>30</v>
      </c>
      <c r="Q85">
        <v>0</v>
      </c>
      <c r="R85">
        <v>11</v>
      </c>
      <c r="S85">
        <v>0</v>
      </c>
      <c r="T85">
        <v>196</v>
      </c>
      <c r="U85" t="s">
        <v>52</v>
      </c>
      <c r="W85" s="4" t="str">
        <f t="shared" si="5"/>
        <v>&lt;tr&gt;&lt;td&gt;Samir Attazada&lt;/td&gt;&lt;td&gt;MMC&lt;/td&gt;&lt;td&gt;6&lt;/td&gt;&lt;td&gt;77&lt;/td&gt;&lt;td&gt;12.833&lt;/td&gt;&lt;td&gt;30&lt;/td&gt;&lt;td&gt;80&lt;/td&gt;&lt;td&gt;0.375&lt;/td&gt;&lt;td&gt;0&lt;/td&gt;&lt;td&gt;6&lt;/td&gt;&lt;td&gt;0.000&lt;/td&gt;&lt;td&gt;17&lt;/td&gt;&lt;td&gt;24&lt;/td&gt;&lt;td&gt;0.708&lt;/td&gt;&lt;td&gt;20&lt;/td&gt;&lt;td&gt;42&lt;/td&gt;&lt;td&gt;62&lt;/td&gt;&lt;td&gt;10.333&lt;/td&gt;&lt;td&gt;7&lt;/td&gt;&lt;td&gt;1.167&lt;/td&gt;&lt;td&gt;11&lt;/td&gt;&lt;td&gt;1.833&lt;/td&gt;&lt;td&gt;0&lt;/td&gt;&lt;td&gt;0.000&lt;/td&gt;&lt;/tr&gt;</v>
      </c>
    </row>
    <row r="86" spans="1:23" x14ac:dyDescent="0.25">
      <c r="A86">
        <v>3</v>
      </c>
      <c r="B86" t="s">
        <v>383</v>
      </c>
      <c r="C86">
        <v>5</v>
      </c>
      <c r="D86">
        <v>31</v>
      </c>
      <c r="E86">
        <v>68</v>
      </c>
      <c r="F86">
        <v>0</v>
      </c>
      <c r="G86">
        <v>8</v>
      </c>
      <c r="H86">
        <v>15</v>
      </c>
      <c r="I86">
        <v>27</v>
      </c>
      <c r="J86">
        <f t="shared" si="3"/>
        <v>77</v>
      </c>
      <c r="K86">
        <v>10</v>
      </c>
      <c r="L86">
        <v>19</v>
      </c>
      <c r="M86">
        <f t="shared" si="4"/>
        <v>29</v>
      </c>
      <c r="N86">
        <v>18</v>
      </c>
      <c r="O86">
        <v>6</v>
      </c>
      <c r="P86">
        <v>12</v>
      </c>
      <c r="Q86">
        <v>1</v>
      </c>
      <c r="R86">
        <v>19</v>
      </c>
      <c r="S86">
        <v>0</v>
      </c>
      <c r="T86">
        <v>125</v>
      </c>
      <c r="U86" t="s">
        <v>105</v>
      </c>
      <c r="W86" s="4" t="str">
        <f t="shared" si="5"/>
        <v>&lt;tr&gt;&lt;td&gt;Kyle Johnston&lt;/td&gt;&lt;td&gt;CPRS&lt;/td&gt;&lt;td&gt;5&lt;/td&gt;&lt;td&gt;77&lt;/td&gt;&lt;td&gt;15.400&lt;/td&gt;&lt;td&gt;31&lt;/td&gt;&lt;td&gt;68&lt;/td&gt;&lt;td&gt;0.456&lt;/td&gt;&lt;td&gt;0&lt;/td&gt;&lt;td&gt;8&lt;/td&gt;&lt;td&gt;0.000&lt;/td&gt;&lt;td&gt;15&lt;/td&gt;&lt;td&gt;27&lt;/td&gt;&lt;td&gt;0.556&lt;/td&gt;&lt;td&gt;10&lt;/td&gt;&lt;td&gt;19&lt;/td&gt;&lt;td&gt;29&lt;/td&gt;&lt;td&gt;5.800&lt;/td&gt;&lt;td&gt;6&lt;/td&gt;&lt;td&gt;1.200&lt;/td&gt;&lt;td&gt;19&lt;/td&gt;&lt;td&gt;3.800&lt;/td&gt;&lt;td&gt;1&lt;/td&gt;&lt;td&gt;0.200&lt;/td&gt;&lt;/tr&gt;</v>
      </c>
    </row>
    <row r="87" spans="1:23" x14ac:dyDescent="0.25">
      <c r="A87">
        <v>6</v>
      </c>
      <c r="B87" t="s">
        <v>472</v>
      </c>
      <c r="C87">
        <v>5</v>
      </c>
      <c r="D87">
        <v>26</v>
      </c>
      <c r="E87">
        <v>69</v>
      </c>
      <c r="F87">
        <v>8</v>
      </c>
      <c r="G87">
        <v>17</v>
      </c>
      <c r="H87">
        <v>16</v>
      </c>
      <c r="I87">
        <v>34</v>
      </c>
      <c r="J87">
        <f t="shared" si="3"/>
        <v>76</v>
      </c>
      <c r="K87">
        <v>11</v>
      </c>
      <c r="L87">
        <v>22</v>
      </c>
      <c r="M87">
        <f t="shared" si="4"/>
        <v>33</v>
      </c>
      <c r="N87">
        <v>17</v>
      </c>
      <c r="O87">
        <v>8</v>
      </c>
      <c r="P87">
        <v>25</v>
      </c>
      <c r="Q87">
        <v>1</v>
      </c>
      <c r="R87">
        <v>16</v>
      </c>
      <c r="S87">
        <v>0</v>
      </c>
      <c r="T87">
        <v>170</v>
      </c>
      <c r="U87" t="s">
        <v>68</v>
      </c>
      <c r="W87" s="4" t="str">
        <f t="shared" si="5"/>
        <v>&lt;tr&gt;&lt;td&gt;Matthew Nachtigall&lt;/td&gt;&lt;td&gt;JHB&lt;/td&gt;&lt;td&gt;5&lt;/td&gt;&lt;td&gt;76&lt;/td&gt;&lt;td&gt;15.200&lt;/td&gt;&lt;td&gt;26&lt;/td&gt;&lt;td&gt;69&lt;/td&gt;&lt;td&gt;0.377&lt;/td&gt;&lt;td&gt;8&lt;/td&gt;&lt;td&gt;17&lt;/td&gt;&lt;td&gt;0.471&lt;/td&gt;&lt;td&gt;16&lt;/td&gt;&lt;td&gt;34&lt;/td&gt;&lt;td&gt;0.471&lt;/td&gt;&lt;td&gt;11&lt;/td&gt;&lt;td&gt;22&lt;/td&gt;&lt;td&gt;33&lt;/td&gt;&lt;td&gt;6.600&lt;/td&gt;&lt;td&gt;8&lt;/td&gt;&lt;td&gt;1.600&lt;/td&gt;&lt;td&gt;16&lt;/td&gt;&lt;td&gt;3.200&lt;/td&gt;&lt;td&gt;1&lt;/td&gt;&lt;td&gt;0.200&lt;/td&gt;&lt;/tr&gt;</v>
      </c>
    </row>
    <row r="88" spans="1:23" x14ac:dyDescent="0.25">
      <c r="A88">
        <v>15</v>
      </c>
      <c r="B88" t="s">
        <v>485</v>
      </c>
      <c r="C88">
        <v>5</v>
      </c>
      <c r="D88">
        <v>30</v>
      </c>
      <c r="E88">
        <v>82</v>
      </c>
      <c r="F88">
        <v>12</v>
      </c>
      <c r="G88">
        <v>33</v>
      </c>
      <c r="H88">
        <v>3</v>
      </c>
      <c r="I88">
        <v>13</v>
      </c>
      <c r="J88">
        <f t="shared" si="3"/>
        <v>75</v>
      </c>
      <c r="K88">
        <v>16</v>
      </c>
      <c r="L88">
        <v>19</v>
      </c>
      <c r="M88">
        <f t="shared" si="4"/>
        <v>35</v>
      </c>
      <c r="N88">
        <v>11</v>
      </c>
      <c r="O88">
        <v>2</v>
      </c>
      <c r="P88">
        <v>20</v>
      </c>
      <c r="Q88">
        <v>2</v>
      </c>
      <c r="R88">
        <v>6</v>
      </c>
      <c r="S88">
        <v>0</v>
      </c>
      <c r="T88">
        <v>127</v>
      </c>
      <c r="U88" t="s">
        <v>107</v>
      </c>
      <c r="W88" s="4" t="str">
        <f t="shared" si="5"/>
        <v>&lt;tr&gt;&lt;td&gt;Igor Reva&lt;/td&gt;&lt;td&gt;VMHS&lt;/td&gt;&lt;td&gt;5&lt;/td&gt;&lt;td&gt;75&lt;/td&gt;&lt;td&gt;15.000&lt;/td&gt;&lt;td&gt;30&lt;/td&gt;&lt;td&gt;82&lt;/td&gt;&lt;td&gt;0.366&lt;/td&gt;&lt;td&gt;12&lt;/td&gt;&lt;td&gt;33&lt;/td&gt;&lt;td&gt;0.364&lt;/td&gt;&lt;td&gt;3&lt;/td&gt;&lt;td&gt;13&lt;/td&gt;&lt;td&gt;0.231&lt;/td&gt;&lt;td&gt;16&lt;/td&gt;&lt;td&gt;19&lt;/td&gt;&lt;td&gt;35&lt;/td&gt;&lt;td&gt;7.000&lt;/td&gt;&lt;td&gt;2&lt;/td&gt;&lt;td&gt;0.400&lt;/td&gt;&lt;td&gt;6&lt;/td&gt;&lt;td&gt;1.200&lt;/td&gt;&lt;td&gt;2&lt;/td&gt;&lt;td&gt;0.400&lt;/td&gt;&lt;/tr&gt;</v>
      </c>
    </row>
    <row r="89" spans="1:23" x14ac:dyDescent="0.25">
      <c r="A89">
        <v>11</v>
      </c>
      <c r="B89" t="s">
        <v>437</v>
      </c>
      <c r="C89">
        <v>9</v>
      </c>
      <c r="D89">
        <v>27</v>
      </c>
      <c r="E89">
        <v>70</v>
      </c>
      <c r="F89">
        <v>4</v>
      </c>
      <c r="G89">
        <v>14</v>
      </c>
      <c r="H89">
        <v>16</v>
      </c>
      <c r="I89">
        <v>23</v>
      </c>
      <c r="J89">
        <f t="shared" si="3"/>
        <v>74</v>
      </c>
      <c r="K89">
        <v>13</v>
      </c>
      <c r="L89">
        <v>36</v>
      </c>
      <c r="M89">
        <f t="shared" si="4"/>
        <v>49</v>
      </c>
      <c r="N89">
        <v>25</v>
      </c>
      <c r="O89">
        <v>8</v>
      </c>
      <c r="P89">
        <v>29</v>
      </c>
      <c r="Q89">
        <v>0</v>
      </c>
      <c r="R89">
        <v>7</v>
      </c>
      <c r="S89">
        <v>0</v>
      </c>
      <c r="T89">
        <v>170</v>
      </c>
      <c r="U89" t="s">
        <v>58</v>
      </c>
      <c r="W89" s="4" t="str">
        <f t="shared" si="5"/>
        <v>&lt;tr&gt;&lt;td&gt;Brayden Chartrand&lt;/td&gt;&lt;td&gt;LS&lt;/td&gt;&lt;td&gt;9&lt;/td&gt;&lt;td&gt;74&lt;/td&gt;&lt;td&gt;8.222&lt;/td&gt;&lt;td&gt;27&lt;/td&gt;&lt;td&gt;70&lt;/td&gt;&lt;td&gt;0.386&lt;/td&gt;&lt;td&gt;4&lt;/td&gt;&lt;td&gt;14&lt;/td&gt;&lt;td&gt;0.286&lt;/td&gt;&lt;td&gt;16&lt;/td&gt;&lt;td&gt;23&lt;/td&gt;&lt;td&gt;0.696&lt;/td&gt;&lt;td&gt;13&lt;/td&gt;&lt;td&gt;36&lt;/td&gt;&lt;td&gt;49&lt;/td&gt;&lt;td&gt;5.444&lt;/td&gt;&lt;td&gt;8&lt;/td&gt;&lt;td&gt;0.889&lt;/td&gt;&lt;td&gt;7&lt;/td&gt;&lt;td&gt;0.778&lt;/td&gt;&lt;td&gt;0&lt;/td&gt;&lt;td&gt;0.000&lt;/td&gt;&lt;/tr&gt;</v>
      </c>
    </row>
    <row r="90" spans="1:23" x14ac:dyDescent="0.25">
      <c r="A90">
        <v>4</v>
      </c>
      <c r="B90" t="s">
        <v>504</v>
      </c>
      <c r="C90">
        <v>5</v>
      </c>
      <c r="D90">
        <v>30</v>
      </c>
      <c r="E90">
        <v>82</v>
      </c>
      <c r="F90">
        <v>9</v>
      </c>
      <c r="G90">
        <v>28</v>
      </c>
      <c r="H90">
        <v>4</v>
      </c>
      <c r="I90">
        <v>12</v>
      </c>
      <c r="J90">
        <f t="shared" si="3"/>
        <v>73</v>
      </c>
      <c r="K90">
        <v>16</v>
      </c>
      <c r="L90">
        <v>23</v>
      </c>
      <c r="M90">
        <f t="shared" si="4"/>
        <v>39</v>
      </c>
      <c r="N90">
        <v>7</v>
      </c>
      <c r="O90">
        <v>8</v>
      </c>
      <c r="P90">
        <v>18</v>
      </c>
      <c r="Q90">
        <v>3</v>
      </c>
      <c r="R90">
        <v>9</v>
      </c>
      <c r="S90">
        <v>0</v>
      </c>
      <c r="T90">
        <v>151</v>
      </c>
      <c r="U90" t="s">
        <v>56</v>
      </c>
      <c r="W90" s="4" t="str">
        <f t="shared" si="5"/>
        <v>&lt;tr&gt;&lt;td&gt;Evan Koenig&lt;/td&gt;&lt;td&gt;REC&lt;/td&gt;&lt;td&gt;5&lt;/td&gt;&lt;td&gt;73&lt;/td&gt;&lt;td&gt;14.600&lt;/td&gt;&lt;td&gt;30&lt;/td&gt;&lt;td&gt;82&lt;/td&gt;&lt;td&gt;0.366&lt;/td&gt;&lt;td&gt;9&lt;/td&gt;&lt;td&gt;28&lt;/td&gt;&lt;td&gt;0.321&lt;/td&gt;&lt;td&gt;4&lt;/td&gt;&lt;td&gt;12&lt;/td&gt;&lt;td&gt;0.333&lt;/td&gt;&lt;td&gt;16&lt;/td&gt;&lt;td&gt;23&lt;/td&gt;&lt;td&gt;39&lt;/td&gt;&lt;td&gt;7.800&lt;/td&gt;&lt;td&gt;8&lt;/td&gt;&lt;td&gt;1.600&lt;/td&gt;&lt;td&gt;9&lt;/td&gt;&lt;td&gt;1.800&lt;/td&gt;&lt;td&gt;3&lt;/td&gt;&lt;td&gt;0.600&lt;/td&gt;&lt;/tr&gt;</v>
      </c>
    </row>
    <row r="91" spans="1:23" x14ac:dyDescent="0.25">
      <c r="A91">
        <v>8</v>
      </c>
      <c r="B91" t="s">
        <v>300</v>
      </c>
      <c r="C91">
        <v>11</v>
      </c>
      <c r="D91">
        <v>25</v>
      </c>
      <c r="E91">
        <v>93</v>
      </c>
      <c r="F91">
        <v>12</v>
      </c>
      <c r="G91">
        <v>39</v>
      </c>
      <c r="H91">
        <v>10</v>
      </c>
      <c r="I91">
        <v>16</v>
      </c>
      <c r="J91">
        <f t="shared" si="3"/>
        <v>72</v>
      </c>
      <c r="K91">
        <v>15</v>
      </c>
      <c r="L91">
        <v>39</v>
      </c>
      <c r="M91">
        <f t="shared" si="4"/>
        <v>54</v>
      </c>
      <c r="N91">
        <v>26</v>
      </c>
      <c r="O91">
        <v>10</v>
      </c>
      <c r="P91">
        <v>24</v>
      </c>
      <c r="Q91">
        <v>1</v>
      </c>
      <c r="R91">
        <v>15</v>
      </c>
      <c r="S91">
        <v>0</v>
      </c>
      <c r="T91">
        <v>341</v>
      </c>
      <c r="U91" t="s">
        <v>64</v>
      </c>
      <c r="W91" s="4" t="str">
        <f t="shared" si="5"/>
        <v>&lt;tr&gt;&lt;td&gt;Macho Bockru&lt;/td&gt;&lt;td&gt;DCI&lt;/td&gt;&lt;td&gt;11&lt;/td&gt;&lt;td&gt;72&lt;/td&gt;&lt;td&gt;6.545&lt;/td&gt;&lt;td&gt;25&lt;/td&gt;&lt;td&gt;93&lt;/td&gt;&lt;td&gt;0.269&lt;/td&gt;&lt;td&gt;12&lt;/td&gt;&lt;td&gt;39&lt;/td&gt;&lt;td&gt;0.308&lt;/td&gt;&lt;td&gt;10&lt;/td&gt;&lt;td&gt;16&lt;/td&gt;&lt;td&gt;0.625&lt;/td&gt;&lt;td&gt;15&lt;/td&gt;&lt;td&gt;39&lt;/td&gt;&lt;td&gt;54&lt;/td&gt;&lt;td&gt;4.909&lt;/td&gt;&lt;td&gt;10&lt;/td&gt;&lt;td&gt;0.909&lt;/td&gt;&lt;td&gt;15&lt;/td&gt;&lt;td&gt;1.364&lt;/td&gt;&lt;td&gt;1&lt;/td&gt;&lt;td&gt;0.091&lt;/td&gt;&lt;/tr&gt;</v>
      </c>
    </row>
    <row r="92" spans="1:23" x14ac:dyDescent="0.25">
      <c r="A92">
        <v>3</v>
      </c>
      <c r="B92" t="s">
        <v>323</v>
      </c>
      <c r="C92">
        <v>12</v>
      </c>
      <c r="D92">
        <v>33</v>
      </c>
      <c r="E92">
        <v>102</v>
      </c>
      <c r="F92">
        <v>1</v>
      </c>
      <c r="G92">
        <v>14</v>
      </c>
      <c r="H92">
        <v>1</v>
      </c>
      <c r="I92">
        <v>10</v>
      </c>
      <c r="J92">
        <f t="shared" si="3"/>
        <v>68</v>
      </c>
      <c r="K92">
        <v>25</v>
      </c>
      <c r="L92">
        <v>29</v>
      </c>
      <c r="M92">
        <f t="shared" si="4"/>
        <v>54</v>
      </c>
      <c r="N92">
        <v>19</v>
      </c>
      <c r="O92">
        <v>9</v>
      </c>
      <c r="P92">
        <v>31</v>
      </c>
      <c r="Q92">
        <v>6</v>
      </c>
      <c r="R92">
        <v>18</v>
      </c>
      <c r="S92">
        <v>0</v>
      </c>
      <c r="T92">
        <v>233</v>
      </c>
      <c r="U92" t="s">
        <v>87</v>
      </c>
      <c r="W92" s="4" t="str">
        <f t="shared" si="5"/>
        <v>&lt;tr&gt;&lt;td&gt;Earl Cruz&lt;/td&gt;&lt;td&gt;DMCI&lt;/td&gt;&lt;td&gt;12&lt;/td&gt;&lt;td&gt;68&lt;/td&gt;&lt;td&gt;5.667&lt;/td&gt;&lt;td&gt;33&lt;/td&gt;&lt;td&gt;102&lt;/td&gt;&lt;td&gt;0.324&lt;/td&gt;&lt;td&gt;1&lt;/td&gt;&lt;td&gt;14&lt;/td&gt;&lt;td&gt;0.071&lt;/td&gt;&lt;td&gt;1&lt;/td&gt;&lt;td&gt;10&lt;/td&gt;&lt;td&gt;0.100&lt;/td&gt;&lt;td&gt;25&lt;/td&gt;&lt;td&gt;29&lt;/td&gt;&lt;td&gt;54&lt;/td&gt;&lt;td&gt;4.500&lt;/td&gt;&lt;td&gt;9&lt;/td&gt;&lt;td&gt;0.750&lt;/td&gt;&lt;td&gt;18&lt;/td&gt;&lt;td&gt;1.500&lt;/td&gt;&lt;td&gt;6&lt;/td&gt;&lt;td&gt;0.500&lt;/td&gt;&lt;/tr&gt;</v>
      </c>
    </row>
    <row r="93" spans="1:23" x14ac:dyDescent="0.25">
      <c r="A93">
        <v>3</v>
      </c>
      <c r="B93" t="s">
        <v>353</v>
      </c>
      <c r="C93">
        <v>10</v>
      </c>
      <c r="D93">
        <v>29</v>
      </c>
      <c r="E93">
        <v>67</v>
      </c>
      <c r="F93">
        <v>2</v>
      </c>
      <c r="G93">
        <v>9</v>
      </c>
      <c r="H93">
        <v>7</v>
      </c>
      <c r="I93">
        <v>14</v>
      </c>
      <c r="J93">
        <f t="shared" si="3"/>
        <v>67</v>
      </c>
      <c r="K93">
        <v>6</v>
      </c>
      <c r="L93">
        <v>15</v>
      </c>
      <c r="M93">
        <f t="shared" si="4"/>
        <v>21</v>
      </c>
      <c r="N93">
        <v>18</v>
      </c>
      <c r="O93">
        <v>5</v>
      </c>
      <c r="P93">
        <v>25</v>
      </c>
      <c r="Q93">
        <v>0</v>
      </c>
      <c r="R93">
        <v>13</v>
      </c>
      <c r="S93">
        <v>0</v>
      </c>
      <c r="T93">
        <v>214</v>
      </c>
      <c r="U93" t="s">
        <v>70</v>
      </c>
      <c r="W93" s="4" t="str">
        <f t="shared" si="5"/>
        <v>&lt;tr&gt;&lt;td&gt;Ryan Eisbrenner&lt;/td&gt;&lt;td&gt;SJR&lt;/td&gt;&lt;td&gt;10&lt;/td&gt;&lt;td&gt;67&lt;/td&gt;&lt;td&gt;6.700&lt;/td&gt;&lt;td&gt;29&lt;/td&gt;&lt;td&gt;67&lt;/td&gt;&lt;td&gt;0.433&lt;/td&gt;&lt;td&gt;2&lt;/td&gt;&lt;td&gt;9&lt;/td&gt;&lt;td&gt;0.222&lt;/td&gt;&lt;td&gt;7&lt;/td&gt;&lt;td&gt;14&lt;/td&gt;&lt;td&gt;0.500&lt;/td&gt;&lt;td&gt;6&lt;/td&gt;&lt;td&gt;15&lt;/td&gt;&lt;td&gt;21&lt;/td&gt;&lt;td&gt;2.100&lt;/td&gt;&lt;td&gt;5&lt;/td&gt;&lt;td&gt;0.500&lt;/td&gt;&lt;td&gt;13&lt;/td&gt;&lt;td&gt;1.300&lt;/td&gt;&lt;td&gt;0&lt;/td&gt;&lt;td&gt;0.000&lt;/td&gt;&lt;/tr&gt;</v>
      </c>
    </row>
    <row r="94" spans="1:23" x14ac:dyDescent="0.25">
      <c r="A94">
        <v>5</v>
      </c>
      <c r="B94" t="s">
        <v>273</v>
      </c>
      <c r="C94">
        <v>5</v>
      </c>
      <c r="D94">
        <v>29</v>
      </c>
      <c r="E94">
        <v>75</v>
      </c>
      <c r="F94">
        <v>5</v>
      </c>
      <c r="G94">
        <v>19</v>
      </c>
      <c r="H94">
        <v>2</v>
      </c>
      <c r="I94">
        <v>6</v>
      </c>
      <c r="J94">
        <f t="shared" si="3"/>
        <v>65</v>
      </c>
      <c r="K94">
        <v>14</v>
      </c>
      <c r="L94">
        <v>16</v>
      </c>
      <c r="M94">
        <f t="shared" si="4"/>
        <v>30</v>
      </c>
      <c r="N94">
        <v>13</v>
      </c>
      <c r="O94">
        <v>12</v>
      </c>
      <c r="P94">
        <v>26</v>
      </c>
      <c r="Q94">
        <v>1</v>
      </c>
      <c r="R94">
        <v>21</v>
      </c>
      <c r="S94">
        <v>0</v>
      </c>
      <c r="T94">
        <v>135</v>
      </c>
      <c r="U94" t="s">
        <v>97</v>
      </c>
      <c r="W94" s="4" t="str">
        <f t="shared" si="5"/>
        <v>&lt;tr&gt;&lt;td&gt;Matthew Hebert&lt;/td&gt;&lt;td&gt;SJHS&lt;/td&gt;&lt;td&gt;5&lt;/td&gt;&lt;td&gt;65&lt;/td&gt;&lt;td&gt;13.000&lt;/td&gt;&lt;td&gt;29&lt;/td&gt;&lt;td&gt;75&lt;/td&gt;&lt;td&gt;0.387&lt;/td&gt;&lt;td&gt;5&lt;/td&gt;&lt;td&gt;19&lt;/td&gt;&lt;td&gt;0.263&lt;/td&gt;&lt;td&gt;2&lt;/td&gt;&lt;td&gt;6&lt;/td&gt;&lt;td&gt;0.333&lt;/td&gt;&lt;td&gt;14&lt;/td&gt;&lt;td&gt;16&lt;/td&gt;&lt;td&gt;30&lt;/td&gt;&lt;td&gt;6.000&lt;/td&gt;&lt;td&gt;12&lt;/td&gt;&lt;td&gt;2.400&lt;/td&gt;&lt;td&gt;21&lt;/td&gt;&lt;td&gt;4.200&lt;/td&gt;&lt;td&gt;1&lt;/td&gt;&lt;td&gt;0.200&lt;/td&gt;&lt;/tr&gt;</v>
      </c>
    </row>
    <row r="95" spans="1:23" x14ac:dyDescent="0.25">
      <c r="A95">
        <v>6</v>
      </c>
      <c r="B95" t="s">
        <v>652</v>
      </c>
      <c r="C95">
        <v>6</v>
      </c>
      <c r="D95">
        <v>27</v>
      </c>
      <c r="E95">
        <v>60</v>
      </c>
      <c r="F95">
        <v>0</v>
      </c>
      <c r="G95">
        <v>6</v>
      </c>
      <c r="H95">
        <v>10</v>
      </c>
      <c r="I95">
        <v>14</v>
      </c>
      <c r="J95">
        <f t="shared" si="3"/>
        <v>64</v>
      </c>
      <c r="K95">
        <v>24</v>
      </c>
      <c r="L95">
        <v>25</v>
      </c>
      <c r="M95">
        <f t="shared" si="4"/>
        <v>49</v>
      </c>
      <c r="N95">
        <v>8</v>
      </c>
      <c r="O95">
        <v>6</v>
      </c>
      <c r="P95">
        <v>13</v>
      </c>
      <c r="Q95">
        <v>10</v>
      </c>
      <c r="R95">
        <v>8</v>
      </c>
      <c r="S95">
        <v>0</v>
      </c>
      <c r="T95">
        <v>146</v>
      </c>
      <c r="U95" t="s">
        <v>79</v>
      </c>
      <c r="W95" s="4" t="str">
        <f t="shared" si="5"/>
        <v>&lt;tr&gt;&lt;td&gt;Wyatt Tait&lt;/td&gt;&lt;td&gt;OPHS&lt;/td&gt;&lt;td&gt;6&lt;/td&gt;&lt;td&gt;64&lt;/td&gt;&lt;td&gt;10.667&lt;/td&gt;&lt;td&gt;27&lt;/td&gt;&lt;td&gt;60&lt;/td&gt;&lt;td&gt;0.450&lt;/td&gt;&lt;td&gt;0&lt;/td&gt;&lt;td&gt;6&lt;/td&gt;&lt;td&gt;0.000&lt;/td&gt;&lt;td&gt;10&lt;/td&gt;&lt;td&gt;14&lt;/td&gt;&lt;td&gt;0.714&lt;/td&gt;&lt;td&gt;24&lt;/td&gt;&lt;td&gt;25&lt;/td&gt;&lt;td&gt;49&lt;/td&gt;&lt;td&gt;8.167&lt;/td&gt;&lt;td&gt;6&lt;/td&gt;&lt;td&gt;1.000&lt;/td&gt;&lt;td&gt;8&lt;/td&gt;&lt;td&gt;1.333&lt;/td&gt;&lt;td&gt;10&lt;/td&gt;&lt;td&gt;1.667&lt;/td&gt;&lt;/tr&gt;</v>
      </c>
    </row>
    <row r="96" spans="1:23" x14ac:dyDescent="0.25">
      <c r="A96">
        <v>21</v>
      </c>
      <c r="B96" t="s">
        <v>293</v>
      </c>
      <c r="C96">
        <v>5</v>
      </c>
      <c r="D96">
        <v>29</v>
      </c>
      <c r="E96">
        <v>47</v>
      </c>
      <c r="F96">
        <v>2</v>
      </c>
      <c r="G96">
        <v>3</v>
      </c>
      <c r="H96">
        <v>4</v>
      </c>
      <c r="I96">
        <v>6</v>
      </c>
      <c r="J96">
        <f t="shared" si="3"/>
        <v>64</v>
      </c>
      <c r="K96">
        <v>24</v>
      </c>
      <c r="L96">
        <v>31</v>
      </c>
      <c r="M96">
        <f t="shared" si="4"/>
        <v>55</v>
      </c>
      <c r="N96">
        <v>12</v>
      </c>
      <c r="O96">
        <v>2</v>
      </c>
      <c r="P96">
        <v>7</v>
      </c>
      <c r="Q96">
        <v>2</v>
      </c>
      <c r="R96">
        <v>8</v>
      </c>
      <c r="S96">
        <v>0</v>
      </c>
      <c r="T96">
        <v>110</v>
      </c>
      <c r="U96" t="s">
        <v>71</v>
      </c>
      <c r="W96" s="4" t="str">
        <f t="shared" si="5"/>
        <v>&lt;tr&gt;&lt;td&gt;Mark Dizon&lt;/td&gt;&lt;td&gt;SRSS&lt;/td&gt;&lt;td&gt;5&lt;/td&gt;&lt;td&gt;64&lt;/td&gt;&lt;td&gt;12.800&lt;/td&gt;&lt;td&gt;29&lt;/td&gt;&lt;td&gt;47&lt;/td&gt;&lt;td&gt;0.617&lt;/td&gt;&lt;td&gt;2&lt;/td&gt;&lt;td&gt;3&lt;/td&gt;&lt;td&gt;0.667&lt;/td&gt;&lt;td&gt;4&lt;/td&gt;&lt;td&gt;6&lt;/td&gt;&lt;td&gt;0.667&lt;/td&gt;&lt;td&gt;24&lt;/td&gt;&lt;td&gt;31&lt;/td&gt;&lt;td&gt;55&lt;/td&gt;&lt;td&gt;11.000&lt;/td&gt;&lt;td&gt;2&lt;/td&gt;&lt;td&gt;0.400&lt;/td&gt;&lt;td&gt;8&lt;/td&gt;&lt;td&gt;1.600&lt;/td&gt;&lt;td&gt;2&lt;/td&gt;&lt;td&gt;0.400&lt;/td&gt;&lt;/tr&gt;</v>
      </c>
    </row>
    <row r="97" spans="1:23" x14ac:dyDescent="0.25">
      <c r="A97">
        <v>4</v>
      </c>
      <c r="B97" t="s">
        <v>384</v>
      </c>
      <c r="C97">
        <v>5</v>
      </c>
      <c r="D97">
        <v>25</v>
      </c>
      <c r="E97">
        <v>87</v>
      </c>
      <c r="F97">
        <v>11</v>
      </c>
      <c r="G97">
        <v>56</v>
      </c>
      <c r="H97">
        <v>1</v>
      </c>
      <c r="I97">
        <v>2</v>
      </c>
      <c r="J97">
        <f t="shared" si="3"/>
        <v>62</v>
      </c>
      <c r="K97">
        <v>6</v>
      </c>
      <c r="L97">
        <v>20</v>
      </c>
      <c r="M97">
        <f t="shared" si="4"/>
        <v>26</v>
      </c>
      <c r="N97">
        <v>1</v>
      </c>
      <c r="O97">
        <v>7</v>
      </c>
      <c r="P97">
        <v>16</v>
      </c>
      <c r="Q97">
        <v>0</v>
      </c>
      <c r="R97">
        <v>12</v>
      </c>
      <c r="S97">
        <v>0</v>
      </c>
      <c r="T97">
        <v>141</v>
      </c>
      <c r="U97" t="s">
        <v>105</v>
      </c>
      <c r="W97" s="4" t="str">
        <f t="shared" si="5"/>
        <v>&lt;tr&gt;&lt;td&gt;Riley Schaus&lt;/td&gt;&lt;td&gt;CPRS&lt;/td&gt;&lt;td&gt;5&lt;/td&gt;&lt;td&gt;62&lt;/td&gt;&lt;td&gt;12.400&lt;/td&gt;&lt;td&gt;25&lt;/td&gt;&lt;td&gt;87&lt;/td&gt;&lt;td&gt;0.287&lt;/td&gt;&lt;td&gt;11&lt;/td&gt;&lt;td&gt;56&lt;/td&gt;&lt;td&gt;0.196&lt;/td&gt;&lt;td&gt;1&lt;/td&gt;&lt;td&gt;2&lt;/td&gt;&lt;td&gt;0.500&lt;/td&gt;&lt;td&gt;6&lt;/td&gt;&lt;td&gt;20&lt;/td&gt;&lt;td&gt;26&lt;/td&gt;&lt;td&gt;5.200&lt;/td&gt;&lt;td&gt;7&lt;/td&gt;&lt;td&gt;1.400&lt;/td&gt;&lt;td&gt;12&lt;/td&gt;&lt;td&gt;2.400&lt;/td&gt;&lt;td&gt;0&lt;/td&gt;&lt;td&gt;0.000&lt;/td&gt;&lt;/tr&gt;</v>
      </c>
    </row>
    <row r="98" spans="1:23" x14ac:dyDescent="0.25">
      <c r="A98">
        <v>1</v>
      </c>
      <c r="B98" t="s">
        <v>336</v>
      </c>
      <c r="C98">
        <v>6</v>
      </c>
      <c r="D98">
        <v>21</v>
      </c>
      <c r="E98">
        <v>69</v>
      </c>
      <c r="F98">
        <v>12</v>
      </c>
      <c r="G98">
        <v>35</v>
      </c>
      <c r="H98">
        <v>7</v>
      </c>
      <c r="I98">
        <v>12</v>
      </c>
      <c r="J98">
        <f t="shared" si="3"/>
        <v>61</v>
      </c>
      <c r="K98">
        <v>8</v>
      </c>
      <c r="L98">
        <v>23</v>
      </c>
      <c r="M98">
        <f t="shared" si="4"/>
        <v>31</v>
      </c>
      <c r="N98">
        <v>18</v>
      </c>
      <c r="O98">
        <v>15</v>
      </c>
      <c r="P98">
        <v>21</v>
      </c>
      <c r="Q98">
        <v>0</v>
      </c>
      <c r="R98">
        <v>9</v>
      </c>
      <c r="S98">
        <v>0</v>
      </c>
      <c r="T98">
        <v>153</v>
      </c>
      <c r="U98" t="s">
        <v>81</v>
      </c>
      <c r="W98" s="4" t="str">
        <f t="shared" si="5"/>
        <v>&lt;tr&gt;&lt;td&gt;Kirsten Alcantara&lt;/td&gt;&lt;td&gt;SiHS&lt;/td&gt;&lt;td&gt;6&lt;/td&gt;&lt;td&gt;61&lt;/td&gt;&lt;td&gt;10.167&lt;/td&gt;&lt;td&gt;21&lt;/td&gt;&lt;td&gt;69&lt;/td&gt;&lt;td&gt;0.304&lt;/td&gt;&lt;td&gt;12&lt;/td&gt;&lt;td&gt;35&lt;/td&gt;&lt;td&gt;0.343&lt;/td&gt;&lt;td&gt;7&lt;/td&gt;&lt;td&gt;12&lt;/td&gt;&lt;td&gt;0.583&lt;/td&gt;&lt;td&gt;8&lt;/td&gt;&lt;td&gt;23&lt;/td&gt;&lt;td&gt;31&lt;/td&gt;&lt;td&gt;5.167&lt;/td&gt;&lt;td&gt;15&lt;/td&gt;&lt;td&gt;2.500&lt;/td&gt;&lt;td&gt;9&lt;/td&gt;&lt;td&gt;1.500&lt;/td&gt;&lt;td&gt;0&lt;/td&gt;&lt;td&gt;0.000&lt;/td&gt;&lt;/tr&gt;</v>
      </c>
    </row>
    <row r="99" spans="1:23" x14ac:dyDescent="0.25">
      <c r="A99">
        <v>13</v>
      </c>
      <c r="B99" t="s">
        <v>316</v>
      </c>
      <c r="C99">
        <v>11</v>
      </c>
      <c r="D99">
        <v>21</v>
      </c>
      <c r="E99">
        <v>63</v>
      </c>
      <c r="F99">
        <v>15</v>
      </c>
      <c r="G99">
        <v>43</v>
      </c>
      <c r="H99">
        <v>3</v>
      </c>
      <c r="I99">
        <v>8</v>
      </c>
      <c r="J99">
        <f t="shared" si="3"/>
        <v>60</v>
      </c>
      <c r="K99">
        <v>14</v>
      </c>
      <c r="L99">
        <v>27</v>
      </c>
      <c r="M99">
        <f t="shared" si="4"/>
        <v>41</v>
      </c>
      <c r="N99">
        <v>15</v>
      </c>
      <c r="O99">
        <v>6</v>
      </c>
      <c r="P99">
        <v>13</v>
      </c>
      <c r="Q99">
        <v>3</v>
      </c>
      <c r="R99">
        <v>14</v>
      </c>
      <c r="S99">
        <v>0</v>
      </c>
      <c r="T99">
        <v>247</v>
      </c>
      <c r="U99" t="s">
        <v>45</v>
      </c>
      <c r="W99" s="4" t="str">
        <f t="shared" si="5"/>
        <v>&lt;tr&gt;&lt;td&gt;Dylan Tagle&lt;/td&gt;&lt;td&gt;GCC&lt;/td&gt;&lt;td&gt;11&lt;/td&gt;&lt;td&gt;60&lt;/td&gt;&lt;td&gt;5.455&lt;/td&gt;&lt;td&gt;21&lt;/td&gt;&lt;td&gt;63&lt;/td&gt;&lt;td&gt;0.333&lt;/td&gt;&lt;td&gt;15&lt;/td&gt;&lt;td&gt;43&lt;/td&gt;&lt;td&gt;0.349&lt;/td&gt;&lt;td&gt;3&lt;/td&gt;&lt;td&gt;8&lt;/td&gt;&lt;td&gt;0.375&lt;/td&gt;&lt;td&gt;14&lt;/td&gt;&lt;td&gt;27&lt;/td&gt;&lt;td&gt;41&lt;/td&gt;&lt;td&gt;3.727&lt;/td&gt;&lt;td&gt;6&lt;/td&gt;&lt;td&gt;0.545&lt;/td&gt;&lt;td&gt;14&lt;/td&gt;&lt;td&gt;1.273&lt;/td&gt;&lt;td&gt;3&lt;/td&gt;&lt;td&gt;0.273&lt;/td&gt;&lt;/tr&gt;</v>
      </c>
    </row>
    <row r="100" spans="1:23" x14ac:dyDescent="0.25">
      <c r="A100">
        <v>22</v>
      </c>
      <c r="B100" t="s">
        <v>243</v>
      </c>
      <c r="C100">
        <v>14</v>
      </c>
      <c r="D100">
        <v>29</v>
      </c>
      <c r="E100">
        <v>66</v>
      </c>
      <c r="F100">
        <v>0</v>
      </c>
      <c r="G100">
        <v>1</v>
      </c>
      <c r="H100">
        <v>1</v>
      </c>
      <c r="I100">
        <v>3</v>
      </c>
      <c r="J100">
        <f t="shared" si="3"/>
        <v>59</v>
      </c>
      <c r="K100">
        <v>17</v>
      </c>
      <c r="L100">
        <v>28</v>
      </c>
      <c r="M100">
        <f t="shared" si="4"/>
        <v>45</v>
      </c>
      <c r="N100">
        <v>34</v>
      </c>
      <c r="O100">
        <v>10</v>
      </c>
      <c r="P100">
        <v>26</v>
      </c>
      <c r="Q100">
        <v>6</v>
      </c>
      <c r="R100">
        <v>11</v>
      </c>
      <c r="S100">
        <v>0</v>
      </c>
      <c r="T100">
        <v>181</v>
      </c>
      <c r="U100" t="s">
        <v>47</v>
      </c>
      <c r="W100" s="4" t="str">
        <f t="shared" si="5"/>
        <v>&lt;tr&gt;&lt;td&gt;Edin Peco&lt;/td&gt;&lt;td&gt;KEC&lt;/td&gt;&lt;td&gt;14&lt;/td&gt;&lt;td&gt;59&lt;/td&gt;&lt;td&gt;4.214&lt;/td&gt;&lt;td&gt;29&lt;/td&gt;&lt;td&gt;66&lt;/td&gt;&lt;td&gt;0.439&lt;/td&gt;&lt;td&gt;0&lt;/td&gt;&lt;td&gt;1&lt;/td&gt;&lt;td&gt;0.000&lt;/td&gt;&lt;td&gt;1&lt;/td&gt;&lt;td&gt;3&lt;/td&gt;&lt;td&gt;0.333&lt;/td&gt;&lt;td&gt;17&lt;/td&gt;&lt;td&gt;28&lt;/td&gt;&lt;td&gt;45&lt;/td&gt;&lt;td&gt;3.214&lt;/td&gt;&lt;td&gt;10&lt;/td&gt;&lt;td&gt;0.714&lt;/td&gt;&lt;td&gt;11&lt;/td&gt;&lt;td&gt;0.786&lt;/td&gt;&lt;td&gt;6&lt;/td&gt;&lt;td&gt;0.429&lt;/td&gt;&lt;/tr&gt;</v>
      </c>
    </row>
    <row r="101" spans="1:23" x14ac:dyDescent="0.25">
      <c r="A101">
        <v>9</v>
      </c>
      <c r="B101" t="s">
        <v>460</v>
      </c>
      <c r="C101">
        <v>8</v>
      </c>
      <c r="D101">
        <v>20</v>
      </c>
      <c r="E101">
        <v>62</v>
      </c>
      <c r="F101">
        <v>8</v>
      </c>
      <c r="G101">
        <v>28</v>
      </c>
      <c r="H101">
        <v>11</v>
      </c>
      <c r="I101">
        <v>16</v>
      </c>
      <c r="J101">
        <f t="shared" si="3"/>
        <v>59</v>
      </c>
      <c r="K101">
        <v>7</v>
      </c>
      <c r="L101">
        <v>16</v>
      </c>
      <c r="M101">
        <f t="shared" si="4"/>
        <v>23</v>
      </c>
      <c r="N101">
        <v>18</v>
      </c>
      <c r="O101">
        <v>11</v>
      </c>
      <c r="P101">
        <v>21</v>
      </c>
      <c r="Q101">
        <v>1</v>
      </c>
      <c r="R101">
        <v>6</v>
      </c>
      <c r="S101">
        <v>0</v>
      </c>
      <c r="T101">
        <v>177</v>
      </c>
      <c r="U101" t="s">
        <v>101</v>
      </c>
      <c r="W101" s="4" t="str">
        <f t="shared" si="5"/>
        <v>&lt;tr&gt;&lt;td&gt;Mark Kevin Guarano&lt;/td&gt;&lt;td&gt;TVHS&lt;/td&gt;&lt;td&gt;8&lt;/td&gt;&lt;td&gt;59&lt;/td&gt;&lt;td&gt;7.375&lt;/td&gt;&lt;td&gt;20&lt;/td&gt;&lt;td&gt;62&lt;/td&gt;&lt;td&gt;0.323&lt;/td&gt;&lt;td&gt;8&lt;/td&gt;&lt;td&gt;28&lt;/td&gt;&lt;td&gt;0.286&lt;/td&gt;&lt;td&gt;11&lt;/td&gt;&lt;td&gt;16&lt;/td&gt;&lt;td&gt;0.688&lt;/td&gt;&lt;td&gt;7&lt;/td&gt;&lt;td&gt;16&lt;/td&gt;&lt;td&gt;23&lt;/td&gt;&lt;td&gt;2.875&lt;/td&gt;&lt;td&gt;11&lt;/td&gt;&lt;td&gt;1.375&lt;/td&gt;&lt;td&gt;6&lt;/td&gt;&lt;td&gt;0.750&lt;/td&gt;&lt;td&gt;1&lt;/td&gt;&lt;td&gt;0.125&lt;/td&gt;&lt;/tr&gt;</v>
      </c>
    </row>
    <row r="102" spans="1:23" x14ac:dyDescent="0.25">
      <c r="A102">
        <v>11</v>
      </c>
      <c r="B102" t="s">
        <v>686</v>
      </c>
      <c r="C102">
        <v>6</v>
      </c>
      <c r="D102">
        <v>21</v>
      </c>
      <c r="E102">
        <v>78</v>
      </c>
      <c r="F102">
        <v>3</v>
      </c>
      <c r="G102">
        <v>12</v>
      </c>
      <c r="H102">
        <v>13</v>
      </c>
      <c r="I102">
        <v>24</v>
      </c>
      <c r="J102">
        <f t="shared" si="3"/>
        <v>58</v>
      </c>
      <c r="K102">
        <v>17</v>
      </c>
      <c r="L102">
        <v>27</v>
      </c>
      <c r="M102">
        <f t="shared" si="4"/>
        <v>44</v>
      </c>
      <c r="N102">
        <v>13</v>
      </c>
      <c r="O102">
        <v>3</v>
      </c>
      <c r="P102">
        <v>27</v>
      </c>
      <c r="Q102">
        <v>5</v>
      </c>
      <c r="R102">
        <v>13</v>
      </c>
      <c r="S102">
        <v>0</v>
      </c>
      <c r="T102">
        <v>197</v>
      </c>
      <c r="U102" t="s">
        <v>52</v>
      </c>
      <c r="W102" s="4" t="str">
        <f t="shared" si="5"/>
        <v>&lt;tr&gt;&lt;td&gt;Nicholas Blandford&lt;/td&gt;&lt;td&gt;MMC&lt;/td&gt;&lt;td&gt;6&lt;/td&gt;&lt;td&gt;58&lt;/td&gt;&lt;td&gt;9.667&lt;/td&gt;&lt;td&gt;21&lt;/td&gt;&lt;td&gt;78&lt;/td&gt;&lt;td&gt;0.269&lt;/td&gt;&lt;td&gt;3&lt;/td&gt;&lt;td&gt;12&lt;/td&gt;&lt;td&gt;0.250&lt;/td&gt;&lt;td&gt;13&lt;/td&gt;&lt;td&gt;24&lt;/td&gt;&lt;td&gt;0.542&lt;/td&gt;&lt;td&gt;17&lt;/td&gt;&lt;td&gt;27&lt;/td&gt;&lt;td&gt;44&lt;/td&gt;&lt;td&gt;7.333&lt;/td&gt;&lt;td&gt;3&lt;/td&gt;&lt;td&gt;0.500&lt;/td&gt;&lt;td&gt;13&lt;/td&gt;&lt;td&gt;2.167&lt;/td&gt;&lt;td&gt;5&lt;/td&gt;&lt;td&gt;0.833&lt;/td&gt;&lt;/tr&gt;</v>
      </c>
    </row>
    <row r="103" spans="1:23" x14ac:dyDescent="0.25">
      <c r="A103">
        <v>12</v>
      </c>
      <c r="B103" t="s">
        <v>315</v>
      </c>
      <c r="C103">
        <v>10</v>
      </c>
      <c r="D103">
        <v>26</v>
      </c>
      <c r="E103">
        <v>68</v>
      </c>
      <c r="F103">
        <v>0</v>
      </c>
      <c r="G103">
        <v>0</v>
      </c>
      <c r="H103">
        <v>6</v>
      </c>
      <c r="I103">
        <v>8</v>
      </c>
      <c r="J103">
        <f t="shared" si="3"/>
        <v>58</v>
      </c>
      <c r="K103">
        <v>28</v>
      </c>
      <c r="L103">
        <v>36</v>
      </c>
      <c r="M103">
        <f t="shared" si="4"/>
        <v>64</v>
      </c>
      <c r="N103">
        <v>13</v>
      </c>
      <c r="O103">
        <v>1</v>
      </c>
      <c r="P103">
        <v>8</v>
      </c>
      <c r="Q103">
        <v>3</v>
      </c>
      <c r="R103">
        <v>6</v>
      </c>
      <c r="S103">
        <v>0</v>
      </c>
      <c r="T103">
        <v>121</v>
      </c>
      <c r="U103" t="s">
        <v>45</v>
      </c>
      <c r="W103" s="4" t="str">
        <f t="shared" si="5"/>
        <v>&lt;tr&gt;&lt;td&gt;Jacob Penner&lt;/td&gt;&lt;td&gt;GCC&lt;/td&gt;&lt;td&gt;10&lt;/td&gt;&lt;td&gt;58&lt;/td&gt;&lt;td&gt;5.800&lt;/td&gt;&lt;td&gt;26&lt;/td&gt;&lt;td&gt;68&lt;/td&gt;&lt;td&gt;0.382&lt;/td&gt;&lt;td&gt;0&lt;/td&gt;&lt;td&gt;0&lt;/td&gt;&lt;td&gt;0.000&lt;/td&gt;&lt;td&gt;6&lt;/td&gt;&lt;td&gt;8&lt;/td&gt;&lt;td&gt;0.750&lt;/td&gt;&lt;td&gt;28&lt;/td&gt;&lt;td&gt;36&lt;/td&gt;&lt;td&gt;64&lt;/td&gt;&lt;td&gt;6.400&lt;/td&gt;&lt;td&gt;1&lt;/td&gt;&lt;td&gt;0.100&lt;/td&gt;&lt;td&gt;6&lt;/td&gt;&lt;td&gt;0.600&lt;/td&gt;&lt;td&gt;3&lt;/td&gt;&lt;td&gt;0.300&lt;/td&gt;&lt;/tr&gt;</v>
      </c>
    </row>
    <row r="104" spans="1:23" x14ac:dyDescent="0.25">
      <c r="A104">
        <v>6</v>
      </c>
      <c r="B104" t="s">
        <v>237</v>
      </c>
      <c r="C104">
        <v>11</v>
      </c>
      <c r="D104">
        <v>24</v>
      </c>
      <c r="E104">
        <v>56</v>
      </c>
      <c r="F104">
        <v>3</v>
      </c>
      <c r="G104">
        <v>17</v>
      </c>
      <c r="H104">
        <v>6</v>
      </c>
      <c r="I104">
        <v>17</v>
      </c>
      <c r="J104">
        <f t="shared" si="3"/>
        <v>57</v>
      </c>
      <c r="K104">
        <v>12</v>
      </c>
      <c r="L104">
        <v>20</v>
      </c>
      <c r="M104">
        <f t="shared" si="4"/>
        <v>32</v>
      </c>
      <c r="N104">
        <v>16</v>
      </c>
      <c r="O104">
        <v>11</v>
      </c>
      <c r="P104">
        <v>15</v>
      </c>
      <c r="Q104">
        <v>3</v>
      </c>
      <c r="R104">
        <v>8</v>
      </c>
      <c r="S104">
        <v>0</v>
      </c>
      <c r="T104">
        <v>134</v>
      </c>
      <c r="U104" t="s">
        <v>47</v>
      </c>
      <c r="W104" s="4" t="str">
        <f t="shared" si="5"/>
        <v>&lt;tr&gt;&lt;td&gt;Anuna Ojwato&lt;/td&gt;&lt;td&gt;KEC&lt;/td&gt;&lt;td&gt;11&lt;/td&gt;&lt;td&gt;57&lt;/td&gt;&lt;td&gt;5.182&lt;/td&gt;&lt;td&gt;24&lt;/td&gt;&lt;td&gt;56&lt;/td&gt;&lt;td&gt;0.429&lt;/td&gt;&lt;td&gt;3&lt;/td&gt;&lt;td&gt;17&lt;/td&gt;&lt;td&gt;0.176&lt;/td&gt;&lt;td&gt;6&lt;/td&gt;&lt;td&gt;17&lt;/td&gt;&lt;td&gt;0.353&lt;/td&gt;&lt;td&gt;12&lt;/td&gt;&lt;td&gt;20&lt;/td&gt;&lt;td&gt;32&lt;/td&gt;&lt;td&gt;2.909&lt;/td&gt;&lt;td&gt;11&lt;/td&gt;&lt;td&gt;1.000&lt;/td&gt;&lt;td&gt;8&lt;/td&gt;&lt;td&gt;0.727&lt;/td&gt;&lt;td&gt;3&lt;/td&gt;&lt;td&gt;0.273&lt;/td&gt;&lt;/tr&gt;</v>
      </c>
    </row>
    <row r="105" spans="1:23" x14ac:dyDescent="0.25">
      <c r="A105">
        <v>10</v>
      </c>
      <c r="B105" t="s">
        <v>252</v>
      </c>
      <c r="C105">
        <v>10</v>
      </c>
      <c r="D105">
        <v>23</v>
      </c>
      <c r="E105">
        <v>73</v>
      </c>
      <c r="F105">
        <v>3</v>
      </c>
      <c r="G105">
        <v>8</v>
      </c>
      <c r="H105">
        <v>7</v>
      </c>
      <c r="I105">
        <v>14</v>
      </c>
      <c r="J105">
        <f t="shared" si="3"/>
        <v>56</v>
      </c>
      <c r="K105">
        <v>25</v>
      </c>
      <c r="L105">
        <v>24</v>
      </c>
      <c r="M105">
        <f t="shared" si="4"/>
        <v>49</v>
      </c>
      <c r="N105">
        <v>19</v>
      </c>
      <c r="O105">
        <v>3</v>
      </c>
      <c r="P105">
        <v>20</v>
      </c>
      <c r="Q105">
        <v>11</v>
      </c>
      <c r="R105">
        <v>12</v>
      </c>
      <c r="S105">
        <v>0</v>
      </c>
      <c r="T105">
        <v>153</v>
      </c>
      <c r="U105" t="s">
        <v>83</v>
      </c>
      <c r="W105" s="4" t="str">
        <f t="shared" si="5"/>
        <v>&lt;tr&gt;&lt;td&gt;Joel Adu Quaye&lt;/td&gt;&lt;td&gt;SPHS&lt;/td&gt;&lt;td&gt;10&lt;/td&gt;&lt;td&gt;56&lt;/td&gt;&lt;td&gt;5.600&lt;/td&gt;&lt;td&gt;23&lt;/td&gt;&lt;td&gt;73&lt;/td&gt;&lt;td&gt;0.315&lt;/td&gt;&lt;td&gt;3&lt;/td&gt;&lt;td&gt;8&lt;/td&gt;&lt;td&gt;0.375&lt;/td&gt;&lt;td&gt;7&lt;/td&gt;&lt;td&gt;14&lt;/td&gt;&lt;td&gt;0.500&lt;/td&gt;&lt;td&gt;25&lt;/td&gt;&lt;td&gt;24&lt;/td&gt;&lt;td&gt;49&lt;/td&gt;&lt;td&gt;4.900&lt;/td&gt;&lt;td&gt;3&lt;/td&gt;&lt;td&gt;0.300&lt;/td&gt;&lt;td&gt;12&lt;/td&gt;&lt;td&gt;1.200&lt;/td&gt;&lt;td&gt;11&lt;/td&gt;&lt;td&gt;1.100&lt;/td&gt;&lt;/tr&gt;</v>
      </c>
    </row>
    <row r="106" spans="1:23" x14ac:dyDescent="0.25">
      <c r="A106">
        <v>13</v>
      </c>
      <c r="B106" t="s">
        <v>674</v>
      </c>
      <c r="C106">
        <v>3</v>
      </c>
      <c r="D106">
        <v>19</v>
      </c>
      <c r="E106">
        <v>54</v>
      </c>
      <c r="F106">
        <v>12</v>
      </c>
      <c r="G106">
        <v>31</v>
      </c>
      <c r="H106">
        <v>5</v>
      </c>
      <c r="I106">
        <v>7</v>
      </c>
      <c r="J106">
        <f t="shared" si="3"/>
        <v>55</v>
      </c>
      <c r="K106">
        <v>9</v>
      </c>
      <c r="L106">
        <v>17</v>
      </c>
      <c r="M106">
        <f t="shared" si="4"/>
        <v>26</v>
      </c>
      <c r="N106">
        <v>5</v>
      </c>
      <c r="O106">
        <v>3</v>
      </c>
      <c r="P106">
        <v>7</v>
      </c>
      <c r="Q106">
        <v>0</v>
      </c>
      <c r="R106">
        <v>9</v>
      </c>
      <c r="S106">
        <v>0</v>
      </c>
      <c r="T106">
        <v>91</v>
      </c>
      <c r="U106" t="s">
        <v>99</v>
      </c>
      <c r="W106" s="4" t="str">
        <f t="shared" si="5"/>
        <v>&lt;tr&gt;&lt;td&gt;Sterling Swail&lt;/td&gt;&lt;td&gt;SHC&lt;/td&gt;&lt;td&gt;3&lt;/td&gt;&lt;td&gt;55&lt;/td&gt;&lt;td&gt;18.333&lt;/td&gt;&lt;td&gt;19&lt;/td&gt;&lt;td&gt;54&lt;/td&gt;&lt;td&gt;0.352&lt;/td&gt;&lt;td&gt;12&lt;/td&gt;&lt;td&gt;31&lt;/td&gt;&lt;td&gt;0.387&lt;/td&gt;&lt;td&gt;5&lt;/td&gt;&lt;td&gt;7&lt;/td&gt;&lt;td&gt;0.714&lt;/td&gt;&lt;td&gt;9&lt;/td&gt;&lt;td&gt;17&lt;/td&gt;&lt;td&gt;26&lt;/td&gt;&lt;td&gt;8.667&lt;/td&gt;&lt;td&gt;3&lt;/td&gt;&lt;td&gt;1.000&lt;/td&gt;&lt;td&gt;9&lt;/td&gt;&lt;td&gt;3.000&lt;/td&gt;&lt;td&gt;0&lt;/td&gt;&lt;td&gt;0.000&lt;/td&gt;&lt;/tr&gt;</v>
      </c>
    </row>
    <row r="107" spans="1:23" x14ac:dyDescent="0.25">
      <c r="A107">
        <v>10</v>
      </c>
      <c r="B107" t="s">
        <v>412</v>
      </c>
      <c r="C107">
        <v>11</v>
      </c>
      <c r="D107">
        <v>22</v>
      </c>
      <c r="E107">
        <v>87</v>
      </c>
      <c r="F107">
        <v>1</v>
      </c>
      <c r="G107">
        <v>9</v>
      </c>
      <c r="H107">
        <v>9</v>
      </c>
      <c r="I107">
        <v>15</v>
      </c>
      <c r="J107">
        <f t="shared" si="3"/>
        <v>54</v>
      </c>
      <c r="K107">
        <v>33</v>
      </c>
      <c r="L107">
        <v>47</v>
      </c>
      <c r="M107">
        <f t="shared" si="4"/>
        <v>80</v>
      </c>
      <c r="N107">
        <v>22</v>
      </c>
      <c r="O107">
        <v>7</v>
      </c>
      <c r="P107">
        <v>28</v>
      </c>
      <c r="Q107">
        <v>9</v>
      </c>
      <c r="R107">
        <v>12</v>
      </c>
      <c r="S107">
        <v>0</v>
      </c>
      <c r="T107">
        <v>241</v>
      </c>
      <c r="U107" t="s">
        <v>85</v>
      </c>
      <c r="W107" s="4" t="str">
        <f t="shared" si="5"/>
        <v>&lt;tr&gt;&lt;td&gt;Shane Bighetty&lt;/td&gt;&lt;td&gt;VMC&lt;/td&gt;&lt;td&gt;11&lt;/td&gt;&lt;td&gt;54&lt;/td&gt;&lt;td&gt;4.909&lt;/td&gt;&lt;td&gt;22&lt;/td&gt;&lt;td&gt;87&lt;/td&gt;&lt;td&gt;0.253&lt;/td&gt;&lt;td&gt;1&lt;/td&gt;&lt;td&gt;9&lt;/td&gt;&lt;td&gt;0.111&lt;/td&gt;&lt;td&gt;9&lt;/td&gt;&lt;td&gt;15&lt;/td&gt;&lt;td&gt;0.600&lt;/td&gt;&lt;td&gt;33&lt;/td&gt;&lt;td&gt;47&lt;/td&gt;&lt;td&gt;80&lt;/td&gt;&lt;td&gt;7.273&lt;/td&gt;&lt;td&gt;7&lt;/td&gt;&lt;td&gt;0.636&lt;/td&gt;&lt;td&gt;12&lt;/td&gt;&lt;td&gt;1.091&lt;/td&gt;&lt;td&gt;9&lt;/td&gt;&lt;td&gt;0.818&lt;/td&gt;&lt;/tr&gt;</v>
      </c>
    </row>
    <row r="108" spans="1:23" x14ac:dyDescent="0.25">
      <c r="A108">
        <v>6</v>
      </c>
      <c r="B108" t="s">
        <v>326</v>
      </c>
      <c r="C108">
        <v>8</v>
      </c>
      <c r="D108">
        <v>23</v>
      </c>
      <c r="E108">
        <v>64</v>
      </c>
      <c r="F108">
        <v>0</v>
      </c>
      <c r="G108">
        <v>2</v>
      </c>
      <c r="H108">
        <v>7</v>
      </c>
      <c r="I108">
        <v>10</v>
      </c>
      <c r="J108">
        <f t="shared" si="3"/>
        <v>53</v>
      </c>
      <c r="K108">
        <v>10</v>
      </c>
      <c r="L108">
        <v>17</v>
      </c>
      <c r="M108">
        <f t="shared" si="4"/>
        <v>27</v>
      </c>
      <c r="N108">
        <v>4</v>
      </c>
      <c r="O108">
        <v>5</v>
      </c>
      <c r="P108">
        <v>17</v>
      </c>
      <c r="Q108">
        <v>1</v>
      </c>
      <c r="R108">
        <v>6</v>
      </c>
      <c r="S108">
        <v>0</v>
      </c>
      <c r="T108">
        <v>143</v>
      </c>
      <c r="U108" t="s">
        <v>87</v>
      </c>
      <c r="W108" s="4" t="str">
        <f t="shared" si="5"/>
        <v>&lt;tr&gt;&lt;td&gt;Devon Deluz&lt;/td&gt;&lt;td&gt;DMCI&lt;/td&gt;&lt;td&gt;8&lt;/td&gt;&lt;td&gt;53&lt;/td&gt;&lt;td&gt;6.625&lt;/td&gt;&lt;td&gt;23&lt;/td&gt;&lt;td&gt;64&lt;/td&gt;&lt;td&gt;0.359&lt;/td&gt;&lt;td&gt;0&lt;/td&gt;&lt;td&gt;2&lt;/td&gt;&lt;td&gt;0.000&lt;/td&gt;&lt;td&gt;7&lt;/td&gt;&lt;td&gt;10&lt;/td&gt;&lt;td&gt;0.700&lt;/td&gt;&lt;td&gt;10&lt;/td&gt;&lt;td&gt;17&lt;/td&gt;&lt;td&gt;27&lt;/td&gt;&lt;td&gt;3.375&lt;/td&gt;&lt;td&gt;5&lt;/td&gt;&lt;td&gt;0.625&lt;/td&gt;&lt;td&gt;6&lt;/td&gt;&lt;td&gt;0.750&lt;/td&gt;&lt;td&gt;1&lt;/td&gt;&lt;td&gt;0.125&lt;/td&gt;&lt;/tr&gt;</v>
      </c>
    </row>
    <row r="109" spans="1:23" x14ac:dyDescent="0.25">
      <c r="A109">
        <v>9</v>
      </c>
      <c r="B109" t="s">
        <v>655</v>
      </c>
      <c r="C109">
        <v>6</v>
      </c>
      <c r="D109">
        <v>17</v>
      </c>
      <c r="E109">
        <v>54</v>
      </c>
      <c r="F109">
        <v>7</v>
      </c>
      <c r="G109">
        <v>26</v>
      </c>
      <c r="H109">
        <v>12</v>
      </c>
      <c r="I109">
        <v>17</v>
      </c>
      <c r="J109">
        <f t="shared" si="3"/>
        <v>53</v>
      </c>
      <c r="K109">
        <v>9</v>
      </c>
      <c r="L109">
        <v>10</v>
      </c>
      <c r="M109">
        <f t="shared" si="4"/>
        <v>19</v>
      </c>
      <c r="N109">
        <v>7</v>
      </c>
      <c r="O109">
        <v>6</v>
      </c>
      <c r="P109">
        <v>9</v>
      </c>
      <c r="Q109">
        <v>0</v>
      </c>
      <c r="R109">
        <v>13</v>
      </c>
      <c r="S109">
        <v>0</v>
      </c>
      <c r="T109">
        <v>119</v>
      </c>
      <c r="U109" t="s">
        <v>79</v>
      </c>
      <c r="W109" s="4" t="str">
        <f t="shared" si="5"/>
        <v>&lt;tr&gt;&lt;td&gt;Ethan Diakow&lt;/td&gt;&lt;td&gt;OPHS&lt;/td&gt;&lt;td&gt;6&lt;/td&gt;&lt;td&gt;53&lt;/td&gt;&lt;td&gt;8.833&lt;/td&gt;&lt;td&gt;17&lt;/td&gt;&lt;td&gt;54&lt;/td&gt;&lt;td&gt;0.315&lt;/td&gt;&lt;td&gt;7&lt;/td&gt;&lt;td&gt;26&lt;/td&gt;&lt;td&gt;0.269&lt;/td&gt;&lt;td&gt;12&lt;/td&gt;&lt;td&gt;17&lt;/td&gt;&lt;td&gt;0.706&lt;/td&gt;&lt;td&gt;9&lt;/td&gt;&lt;td&gt;10&lt;/td&gt;&lt;td&gt;19&lt;/td&gt;&lt;td&gt;3.167&lt;/td&gt;&lt;td&gt;6&lt;/td&gt;&lt;td&gt;1.000&lt;/td&gt;&lt;td&gt;13&lt;/td&gt;&lt;td&gt;2.167&lt;/td&gt;&lt;td&gt;0&lt;/td&gt;&lt;td&gt;0.000&lt;/td&gt;&lt;/tr&gt;</v>
      </c>
    </row>
    <row r="110" spans="1:23" x14ac:dyDescent="0.25">
      <c r="A110">
        <v>4</v>
      </c>
      <c r="B110" t="s">
        <v>442</v>
      </c>
      <c r="C110">
        <v>9</v>
      </c>
      <c r="D110">
        <v>19</v>
      </c>
      <c r="E110">
        <v>51</v>
      </c>
      <c r="F110">
        <v>8</v>
      </c>
      <c r="G110">
        <v>31</v>
      </c>
      <c r="H110">
        <v>7</v>
      </c>
      <c r="I110">
        <v>10</v>
      </c>
      <c r="J110">
        <f t="shared" si="3"/>
        <v>53</v>
      </c>
      <c r="K110">
        <v>4</v>
      </c>
      <c r="L110">
        <v>17</v>
      </c>
      <c r="M110">
        <f t="shared" si="4"/>
        <v>21</v>
      </c>
      <c r="N110">
        <v>8</v>
      </c>
      <c r="O110">
        <v>7</v>
      </c>
      <c r="P110">
        <v>12</v>
      </c>
      <c r="Q110">
        <v>0</v>
      </c>
      <c r="R110">
        <v>8</v>
      </c>
      <c r="S110">
        <v>0</v>
      </c>
      <c r="T110">
        <v>115</v>
      </c>
      <c r="U110" t="s">
        <v>49</v>
      </c>
      <c r="W110" s="4" t="str">
        <f t="shared" si="5"/>
        <v>&lt;tr&gt;&lt;td&gt;Bikram Gill&lt;/td&gt;&lt;td&gt;MC&lt;/td&gt;&lt;td&gt;9&lt;/td&gt;&lt;td&gt;53&lt;/td&gt;&lt;td&gt;5.889&lt;/td&gt;&lt;td&gt;19&lt;/td&gt;&lt;td&gt;51&lt;/td&gt;&lt;td&gt;0.373&lt;/td&gt;&lt;td&gt;8&lt;/td&gt;&lt;td&gt;31&lt;/td&gt;&lt;td&gt;0.258&lt;/td&gt;&lt;td&gt;7&lt;/td&gt;&lt;td&gt;10&lt;/td&gt;&lt;td&gt;0.700&lt;/td&gt;&lt;td&gt;4&lt;/td&gt;&lt;td&gt;17&lt;/td&gt;&lt;td&gt;21&lt;/td&gt;&lt;td&gt;2.333&lt;/td&gt;&lt;td&gt;7&lt;/td&gt;&lt;td&gt;0.778&lt;/td&gt;&lt;td&gt;8&lt;/td&gt;&lt;td&gt;0.889&lt;/td&gt;&lt;td&gt;0&lt;/td&gt;&lt;td&gt;0.000&lt;/td&gt;&lt;/tr&gt;</v>
      </c>
    </row>
    <row r="111" spans="1:23" x14ac:dyDescent="0.25">
      <c r="A111">
        <v>13</v>
      </c>
      <c r="B111" t="s">
        <v>659</v>
      </c>
      <c r="C111">
        <v>3</v>
      </c>
      <c r="D111">
        <v>23</v>
      </c>
      <c r="E111">
        <v>39</v>
      </c>
      <c r="F111">
        <v>5</v>
      </c>
      <c r="G111">
        <v>14</v>
      </c>
      <c r="H111">
        <v>2</v>
      </c>
      <c r="I111">
        <v>5</v>
      </c>
      <c r="J111">
        <f t="shared" si="3"/>
        <v>53</v>
      </c>
      <c r="K111">
        <v>11</v>
      </c>
      <c r="L111">
        <v>20</v>
      </c>
      <c r="M111">
        <f t="shared" si="4"/>
        <v>31</v>
      </c>
      <c r="N111">
        <v>9</v>
      </c>
      <c r="O111">
        <v>4</v>
      </c>
      <c r="P111">
        <v>9</v>
      </c>
      <c r="Q111">
        <v>11</v>
      </c>
      <c r="R111">
        <v>3</v>
      </c>
      <c r="S111">
        <v>0</v>
      </c>
      <c r="T111">
        <v>93</v>
      </c>
      <c r="U111" t="s">
        <v>79</v>
      </c>
      <c r="W111" s="4" t="str">
        <f t="shared" si="5"/>
        <v>&lt;tr&gt;&lt;td&gt;William Kohler&lt;/td&gt;&lt;td&gt;OPHS&lt;/td&gt;&lt;td&gt;3&lt;/td&gt;&lt;td&gt;53&lt;/td&gt;&lt;td&gt;17.667&lt;/td&gt;&lt;td&gt;23&lt;/td&gt;&lt;td&gt;39&lt;/td&gt;&lt;td&gt;0.590&lt;/td&gt;&lt;td&gt;5&lt;/td&gt;&lt;td&gt;14&lt;/td&gt;&lt;td&gt;0.357&lt;/td&gt;&lt;td&gt;2&lt;/td&gt;&lt;td&gt;5&lt;/td&gt;&lt;td&gt;0.400&lt;/td&gt;&lt;td&gt;11&lt;/td&gt;&lt;td&gt;20&lt;/td&gt;&lt;td&gt;31&lt;/td&gt;&lt;td&gt;10.333&lt;/td&gt;&lt;td&gt;4&lt;/td&gt;&lt;td&gt;1.333&lt;/td&gt;&lt;td&gt;3&lt;/td&gt;&lt;td&gt;1.000&lt;/td&gt;&lt;td&gt;11&lt;/td&gt;&lt;td&gt;3.667&lt;/td&gt;&lt;/tr&gt;</v>
      </c>
    </row>
    <row r="112" spans="1:23" x14ac:dyDescent="0.25">
      <c r="A112">
        <v>15</v>
      </c>
      <c r="B112" t="s">
        <v>305</v>
      </c>
      <c r="C112">
        <v>11</v>
      </c>
      <c r="D112">
        <v>23</v>
      </c>
      <c r="E112">
        <v>52</v>
      </c>
      <c r="F112">
        <v>2</v>
      </c>
      <c r="G112">
        <v>6</v>
      </c>
      <c r="H112">
        <v>4</v>
      </c>
      <c r="I112">
        <v>16</v>
      </c>
      <c r="J112">
        <f t="shared" si="3"/>
        <v>52</v>
      </c>
      <c r="K112">
        <v>27</v>
      </c>
      <c r="L112">
        <v>29</v>
      </c>
      <c r="M112">
        <f t="shared" si="4"/>
        <v>56</v>
      </c>
      <c r="N112">
        <v>26</v>
      </c>
      <c r="O112">
        <v>10</v>
      </c>
      <c r="P112">
        <v>14</v>
      </c>
      <c r="Q112">
        <v>8</v>
      </c>
      <c r="R112">
        <v>13</v>
      </c>
      <c r="S112">
        <v>0</v>
      </c>
      <c r="T112">
        <v>232</v>
      </c>
      <c r="U112" t="s">
        <v>64</v>
      </c>
      <c r="W112" s="4" t="str">
        <f t="shared" si="5"/>
        <v>&lt;tr&gt;&lt;td&gt;Brady Kilmury&lt;/td&gt;&lt;td&gt;DCI&lt;/td&gt;&lt;td&gt;11&lt;/td&gt;&lt;td&gt;52&lt;/td&gt;&lt;td&gt;4.727&lt;/td&gt;&lt;td&gt;23&lt;/td&gt;&lt;td&gt;52&lt;/td&gt;&lt;td&gt;0.442&lt;/td&gt;&lt;td&gt;2&lt;/td&gt;&lt;td&gt;6&lt;/td&gt;&lt;td&gt;0.333&lt;/td&gt;&lt;td&gt;4&lt;/td&gt;&lt;td&gt;16&lt;/td&gt;&lt;td&gt;0.250&lt;/td&gt;&lt;td&gt;27&lt;/td&gt;&lt;td&gt;29&lt;/td&gt;&lt;td&gt;56&lt;/td&gt;&lt;td&gt;5.091&lt;/td&gt;&lt;td&gt;10&lt;/td&gt;&lt;td&gt;0.909&lt;/td&gt;&lt;td&gt;13&lt;/td&gt;&lt;td&gt;1.182&lt;/td&gt;&lt;td&gt;8&lt;/td&gt;&lt;td&gt;0.727&lt;/td&gt;&lt;/tr&gt;</v>
      </c>
    </row>
    <row r="113" spans="1:23" x14ac:dyDescent="0.25">
      <c r="A113">
        <v>19</v>
      </c>
      <c r="B113" t="s">
        <v>307</v>
      </c>
      <c r="C113">
        <v>11</v>
      </c>
      <c r="D113">
        <v>20</v>
      </c>
      <c r="E113">
        <v>67</v>
      </c>
      <c r="F113">
        <v>3</v>
      </c>
      <c r="G113">
        <v>16</v>
      </c>
      <c r="H113">
        <v>8</v>
      </c>
      <c r="I113">
        <v>14</v>
      </c>
      <c r="J113">
        <f t="shared" si="3"/>
        <v>51</v>
      </c>
      <c r="K113">
        <v>26</v>
      </c>
      <c r="L113">
        <v>22</v>
      </c>
      <c r="M113">
        <f t="shared" si="4"/>
        <v>48</v>
      </c>
      <c r="N113">
        <v>16</v>
      </c>
      <c r="O113">
        <v>8</v>
      </c>
      <c r="P113">
        <v>18</v>
      </c>
      <c r="Q113">
        <v>6</v>
      </c>
      <c r="R113">
        <v>8</v>
      </c>
      <c r="S113">
        <v>0</v>
      </c>
      <c r="T113">
        <v>161</v>
      </c>
      <c r="U113" t="s">
        <v>64</v>
      </c>
      <c r="W113" s="4" t="str">
        <f t="shared" si="5"/>
        <v>&lt;tr&gt;&lt;td&gt;Zeru Kindle&lt;/td&gt;&lt;td&gt;DCI&lt;/td&gt;&lt;td&gt;11&lt;/td&gt;&lt;td&gt;51&lt;/td&gt;&lt;td&gt;4.636&lt;/td&gt;&lt;td&gt;20&lt;/td&gt;&lt;td&gt;67&lt;/td&gt;&lt;td&gt;0.299&lt;/td&gt;&lt;td&gt;3&lt;/td&gt;&lt;td&gt;16&lt;/td&gt;&lt;td&gt;0.188&lt;/td&gt;&lt;td&gt;8&lt;/td&gt;&lt;td&gt;14&lt;/td&gt;&lt;td&gt;0.571&lt;/td&gt;&lt;td&gt;26&lt;/td&gt;&lt;td&gt;22&lt;/td&gt;&lt;td&gt;48&lt;/td&gt;&lt;td&gt;4.364&lt;/td&gt;&lt;td&gt;8&lt;/td&gt;&lt;td&gt;0.727&lt;/td&gt;&lt;td&gt;8&lt;/td&gt;&lt;td&gt;0.727&lt;/td&gt;&lt;td&gt;6&lt;/td&gt;&lt;td&gt;0.545&lt;/td&gt;&lt;/tr&gt;</v>
      </c>
    </row>
    <row r="114" spans="1:23" x14ac:dyDescent="0.25">
      <c r="A114">
        <v>14</v>
      </c>
      <c r="B114" t="s">
        <v>342</v>
      </c>
      <c r="C114">
        <v>6</v>
      </c>
      <c r="D114">
        <v>19</v>
      </c>
      <c r="E114">
        <v>82</v>
      </c>
      <c r="F114">
        <v>3</v>
      </c>
      <c r="G114">
        <v>28</v>
      </c>
      <c r="H114">
        <v>10</v>
      </c>
      <c r="I114">
        <v>12</v>
      </c>
      <c r="J114">
        <f t="shared" si="3"/>
        <v>51</v>
      </c>
      <c r="K114">
        <v>9</v>
      </c>
      <c r="L114">
        <v>25</v>
      </c>
      <c r="M114">
        <f t="shared" si="4"/>
        <v>34</v>
      </c>
      <c r="N114">
        <v>12</v>
      </c>
      <c r="O114">
        <v>17</v>
      </c>
      <c r="P114">
        <v>29</v>
      </c>
      <c r="Q114">
        <v>0</v>
      </c>
      <c r="R114">
        <v>9</v>
      </c>
      <c r="S114">
        <v>0</v>
      </c>
      <c r="T114">
        <v>161</v>
      </c>
      <c r="U114" t="s">
        <v>81</v>
      </c>
      <c r="W114" s="4" t="str">
        <f t="shared" si="5"/>
        <v>&lt;tr&gt;&lt;td&gt;Guy Hooke&lt;/td&gt;&lt;td&gt;SiHS&lt;/td&gt;&lt;td&gt;6&lt;/td&gt;&lt;td&gt;51&lt;/td&gt;&lt;td&gt;8.500&lt;/td&gt;&lt;td&gt;19&lt;/td&gt;&lt;td&gt;82&lt;/td&gt;&lt;td&gt;0.232&lt;/td&gt;&lt;td&gt;3&lt;/td&gt;&lt;td&gt;28&lt;/td&gt;&lt;td&gt;0.107&lt;/td&gt;&lt;td&gt;10&lt;/td&gt;&lt;td&gt;12&lt;/td&gt;&lt;td&gt;0.833&lt;/td&gt;&lt;td&gt;9&lt;/td&gt;&lt;td&gt;25&lt;/td&gt;&lt;td&gt;34&lt;/td&gt;&lt;td&gt;5.667&lt;/td&gt;&lt;td&gt;17&lt;/td&gt;&lt;td&gt;2.833&lt;/td&gt;&lt;td&gt;9&lt;/td&gt;&lt;td&gt;1.500&lt;/td&gt;&lt;td&gt;0&lt;/td&gt;&lt;td&gt;0.000&lt;/td&gt;&lt;/tr&gt;</v>
      </c>
    </row>
    <row r="115" spans="1:23" x14ac:dyDescent="0.25">
      <c r="A115">
        <v>11</v>
      </c>
      <c r="B115" t="s">
        <v>476</v>
      </c>
      <c r="C115">
        <v>5</v>
      </c>
      <c r="D115">
        <v>24</v>
      </c>
      <c r="E115">
        <v>53</v>
      </c>
      <c r="F115">
        <v>0</v>
      </c>
      <c r="G115">
        <v>6</v>
      </c>
      <c r="H115">
        <v>2</v>
      </c>
      <c r="I115">
        <v>5</v>
      </c>
      <c r="J115">
        <f t="shared" si="3"/>
        <v>50</v>
      </c>
      <c r="K115">
        <v>10</v>
      </c>
      <c r="L115">
        <v>19</v>
      </c>
      <c r="M115">
        <f t="shared" si="4"/>
        <v>29</v>
      </c>
      <c r="N115">
        <v>11</v>
      </c>
      <c r="O115">
        <v>3</v>
      </c>
      <c r="P115">
        <v>17</v>
      </c>
      <c r="Q115">
        <v>2</v>
      </c>
      <c r="R115">
        <v>6</v>
      </c>
      <c r="S115">
        <v>0</v>
      </c>
      <c r="T115">
        <v>116</v>
      </c>
      <c r="U115" t="s">
        <v>68</v>
      </c>
      <c r="W115" s="4" t="str">
        <f t="shared" si="5"/>
        <v>&lt;tr&gt;&lt;td&gt;Arvin Goraya&lt;/td&gt;&lt;td&gt;JHB&lt;/td&gt;&lt;td&gt;5&lt;/td&gt;&lt;td&gt;50&lt;/td&gt;&lt;td&gt;10.000&lt;/td&gt;&lt;td&gt;24&lt;/td&gt;&lt;td&gt;53&lt;/td&gt;&lt;td&gt;0.453&lt;/td&gt;&lt;td&gt;0&lt;/td&gt;&lt;td&gt;6&lt;/td&gt;&lt;td&gt;0.000&lt;/td&gt;&lt;td&gt;2&lt;/td&gt;&lt;td&gt;5&lt;/td&gt;&lt;td&gt;0.400&lt;/td&gt;&lt;td&gt;10&lt;/td&gt;&lt;td&gt;19&lt;/td&gt;&lt;td&gt;29&lt;/td&gt;&lt;td&gt;5.800&lt;/td&gt;&lt;td&gt;3&lt;/td&gt;&lt;td&gt;0.600&lt;/td&gt;&lt;td&gt;6&lt;/td&gt;&lt;td&gt;1.200&lt;/td&gt;&lt;td&gt;2&lt;/td&gt;&lt;td&gt;0.400&lt;/td&gt;&lt;/tr&gt;</v>
      </c>
    </row>
    <row r="116" spans="1:23" x14ac:dyDescent="0.25">
      <c r="A116">
        <v>14</v>
      </c>
      <c r="B116" t="s">
        <v>393</v>
      </c>
      <c r="C116">
        <v>4</v>
      </c>
      <c r="D116">
        <v>20</v>
      </c>
      <c r="E116">
        <v>42</v>
      </c>
      <c r="F116">
        <v>1</v>
      </c>
      <c r="G116">
        <v>5</v>
      </c>
      <c r="H116">
        <v>8</v>
      </c>
      <c r="I116">
        <v>15</v>
      </c>
      <c r="J116">
        <f t="shared" si="3"/>
        <v>49</v>
      </c>
      <c r="K116">
        <v>9</v>
      </c>
      <c r="L116">
        <v>12</v>
      </c>
      <c r="M116">
        <f t="shared" si="4"/>
        <v>21</v>
      </c>
      <c r="N116">
        <v>4</v>
      </c>
      <c r="O116">
        <v>1</v>
      </c>
      <c r="P116">
        <v>9</v>
      </c>
      <c r="Q116">
        <v>4</v>
      </c>
      <c r="R116">
        <v>6</v>
      </c>
      <c r="S116">
        <v>0</v>
      </c>
      <c r="T116">
        <v>72</v>
      </c>
      <c r="U116" t="s">
        <v>105</v>
      </c>
      <c r="W116" s="4" t="str">
        <f t="shared" si="5"/>
        <v>&lt;tr&gt;&lt;td&gt;Eric Schepp&lt;/td&gt;&lt;td&gt;CPRS&lt;/td&gt;&lt;td&gt;4&lt;/td&gt;&lt;td&gt;49&lt;/td&gt;&lt;td&gt;12.250&lt;/td&gt;&lt;td&gt;20&lt;/td&gt;&lt;td&gt;42&lt;/td&gt;&lt;td&gt;0.476&lt;/td&gt;&lt;td&gt;1&lt;/td&gt;&lt;td&gt;5&lt;/td&gt;&lt;td&gt;0.200&lt;/td&gt;&lt;td&gt;8&lt;/td&gt;&lt;td&gt;15&lt;/td&gt;&lt;td&gt;0.533&lt;/td&gt;&lt;td&gt;9&lt;/td&gt;&lt;td&gt;12&lt;/td&gt;&lt;td&gt;21&lt;/td&gt;&lt;td&gt;5.250&lt;/td&gt;&lt;td&gt;1&lt;/td&gt;&lt;td&gt;0.250&lt;/td&gt;&lt;td&gt;6&lt;/td&gt;&lt;td&gt;1.500&lt;/td&gt;&lt;td&gt;4&lt;/td&gt;&lt;td&gt;1.000&lt;/td&gt;&lt;/tr&gt;</v>
      </c>
    </row>
    <row r="117" spans="1:23" x14ac:dyDescent="0.25">
      <c r="A117">
        <v>7</v>
      </c>
      <c r="B117" t="s">
        <v>400</v>
      </c>
      <c r="C117">
        <v>15</v>
      </c>
      <c r="D117">
        <v>20</v>
      </c>
      <c r="E117">
        <v>46</v>
      </c>
      <c r="F117">
        <v>0</v>
      </c>
      <c r="G117">
        <v>0</v>
      </c>
      <c r="H117">
        <v>8</v>
      </c>
      <c r="I117">
        <v>23</v>
      </c>
      <c r="J117">
        <f t="shared" si="3"/>
        <v>48</v>
      </c>
      <c r="K117">
        <v>34</v>
      </c>
      <c r="L117">
        <v>41</v>
      </c>
      <c r="M117">
        <f t="shared" si="4"/>
        <v>75</v>
      </c>
      <c r="N117">
        <v>37</v>
      </c>
      <c r="O117">
        <v>3</v>
      </c>
      <c r="P117">
        <v>21</v>
      </c>
      <c r="Q117">
        <v>0</v>
      </c>
      <c r="R117">
        <v>5</v>
      </c>
      <c r="S117">
        <v>0</v>
      </c>
      <c r="T117">
        <v>287</v>
      </c>
      <c r="U117" t="s">
        <v>66</v>
      </c>
      <c r="W117" s="4" t="str">
        <f t="shared" si="5"/>
        <v>&lt;tr&gt;&lt;td&gt;Evan Barker&lt;/td&gt;&lt;td&gt;GCI&lt;/td&gt;&lt;td&gt;15&lt;/td&gt;&lt;td&gt;48&lt;/td&gt;&lt;td&gt;3.200&lt;/td&gt;&lt;td&gt;20&lt;/td&gt;&lt;td&gt;46&lt;/td&gt;&lt;td&gt;0.435&lt;/td&gt;&lt;td&gt;0&lt;/td&gt;&lt;td&gt;0&lt;/td&gt;&lt;td&gt;0.000&lt;/td&gt;&lt;td&gt;8&lt;/td&gt;&lt;td&gt;23&lt;/td&gt;&lt;td&gt;0.348&lt;/td&gt;&lt;td&gt;34&lt;/td&gt;&lt;td&gt;41&lt;/td&gt;&lt;td&gt;75&lt;/td&gt;&lt;td&gt;5.000&lt;/td&gt;&lt;td&gt;3&lt;/td&gt;&lt;td&gt;0.200&lt;/td&gt;&lt;td&gt;5&lt;/td&gt;&lt;td&gt;0.333&lt;/td&gt;&lt;td&gt;0&lt;/td&gt;&lt;td&gt;0.000&lt;/td&gt;&lt;/tr&gt;</v>
      </c>
    </row>
    <row r="118" spans="1:23" x14ac:dyDescent="0.25">
      <c r="A118">
        <v>8</v>
      </c>
      <c r="B118" t="s">
        <v>436</v>
      </c>
      <c r="C118">
        <v>9</v>
      </c>
      <c r="D118">
        <v>15</v>
      </c>
      <c r="E118">
        <v>49</v>
      </c>
      <c r="F118">
        <v>1</v>
      </c>
      <c r="G118">
        <v>12</v>
      </c>
      <c r="H118">
        <v>17</v>
      </c>
      <c r="I118">
        <v>32</v>
      </c>
      <c r="J118">
        <f t="shared" si="3"/>
        <v>48</v>
      </c>
      <c r="K118">
        <v>11</v>
      </c>
      <c r="L118">
        <v>56</v>
      </c>
      <c r="M118">
        <f t="shared" si="4"/>
        <v>67</v>
      </c>
      <c r="N118">
        <v>25</v>
      </c>
      <c r="O118">
        <v>19</v>
      </c>
      <c r="P118">
        <v>31</v>
      </c>
      <c r="Q118">
        <v>4</v>
      </c>
      <c r="R118">
        <v>15</v>
      </c>
      <c r="S118">
        <v>0</v>
      </c>
      <c r="T118">
        <v>234</v>
      </c>
      <c r="U118" t="s">
        <v>58</v>
      </c>
      <c r="W118" s="4" t="str">
        <f t="shared" si="5"/>
        <v>&lt;tr&gt;&lt;td&gt;Connor Tompkins&lt;/td&gt;&lt;td&gt;LS&lt;/td&gt;&lt;td&gt;9&lt;/td&gt;&lt;td&gt;48&lt;/td&gt;&lt;td&gt;5.333&lt;/td&gt;&lt;td&gt;15&lt;/td&gt;&lt;td&gt;49&lt;/td&gt;&lt;td&gt;0.306&lt;/td&gt;&lt;td&gt;1&lt;/td&gt;&lt;td&gt;12&lt;/td&gt;&lt;td&gt;0.083&lt;/td&gt;&lt;td&gt;17&lt;/td&gt;&lt;td&gt;32&lt;/td&gt;&lt;td&gt;0.531&lt;/td&gt;&lt;td&gt;11&lt;/td&gt;&lt;td&gt;56&lt;/td&gt;&lt;td&gt;67&lt;/td&gt;&lt;td&gt;7.444&lt;/td&gt;&lt;td&gt;19&lt;/td&gt;&lt;td&gt;2.111&lt;/td&gt;&lt;td&gt;15&lt;/td&gt;&lt;td&gt;1.667&lt;/td&gt;&lt;td&gt;4&lt;/td&gt;&lt;td&gt;0.444&lt;/td&gt;&lt;/tr&gt;</v>
      </c>
    </row>
    <row r="119" spans="1:23" x14ac:dyDescent="0.25">
      <c r="A119">
        <v>11</v>
      </c>
      <c r="B119" t="s">
        <v>448</v>
      </c>
      <c r="C119">
        <v>9</v>
      </c>
      <c r="D119">
        <v>15</v>
      </c>
      <c r="E119">
        <v>55</v>
      </c>
      <c r="F119">
        <v>1</v>
      </c>
      <c r="G119">
        <v>8</v>
      </c>
      <c r="H119">
        <v>17</v>
      </c>
      <c r="I119">
        <v>22</v>
      </c>
      <c r="J119">
        <f t="shared" si="3"/>
        <v>48</v>
      </c>
      <c r="K119">
        <v>8</v>
      </c>
      <c r="L119">
        <v>20</v>
      </c>
      <c r="M119">
        <f t="shared" si="4"/>
        <v>28</v>
      </c>
      <c r="N119">
        <v>16</v>
      </c>
      <c r="O119">
        <v>6</v>
      </c>
      <c r="P119">
        <v>9</v>
      </c>
      <c r="Q119">
        <v>4</v>
      </c>
      <c r="R119">
        <v>6</v>
      </c>
      <c r="S119">
        <v>0</v>
      </c>
      <c r="T119">
        <v>146</v>
      </c>
      <c r="U119" t="s">
        <v>49</v>
      </c>
      <c r="W119" s="4" t="str">
        <f t="shared" si="5"/>
        <v>&lt;tr&gt;&lt;td&gt;Brian Casimiro&lt;/td&gt;&lt;td&gt;MC&lt;/td&gt;&lt;td&gt;9&lt;/td&gt;&lt;td&gt;48&lt;/td&gt;&lt;td&gt;5.333&lt;/td&gt;&lt;td&gt;15&lt;/td&gt;&lt;td&gt;55&lt;/td&gt;&lt;td&gt;0.273&lt;/td&gt;&lt;td&gt;1&lt;/td&gt;&lt;td&gt;8&lt;/td&gt;&lt;td&gt;0.125&lt;/td&gt;&lt;td&gt;17&lt;/td&gt;&lt;td&gt;22&lt;/td&gt;&lt;td&gt;0.773&lt;/td&gt;&lt;td&gt;8&lt;/td&gt;&lt;td&gt;20&lt;/td&gt;&lt;td&gt;28&lt;/td&gt;&lt;td&gt;3.111&lt;/td&gt;&lt;td&gt;6&lt;/td&gt;&lt;td&gt;0.667&lt;/td&gt;&lt;td&gt;6&lt;/td&gt;&lt;td&gt;0.667&lt;/td&gt;&lt;td&gt;4&lt;/td&gt;&lt;td&gt;0.444&lt;/td&gt;&lt;/tr&gt;</v>
      </c>
    </row>
    <row r="120" spans="1:23" x14ac:dyDescent="0.25">
      <c r="A120">
        <v>10</v>
      </c>
      <c r="B120" t="s">
        <v>390</v>
      </c>
      <c r="C120">
        <v>5</v>
      </c>
      <c r="D120">
        <v>18</v>
      </c>
      <c r="E120">
        <v>47</v>
      </c>
      <c r="F120">
        <v>4</v>
      </c>
      <c r="G120">
        <v>17</v>
      </c>
      <c r="H120">
        <v>8</v>
      </c>
      <c r="I120">
        <v>9</v>
      </c>
      <c r="J120">
        <f t="shared" si="3"/>
        <v>48</v>
      </c>
      <c r="K120">
        <v>13</v>
      </c>
      <c r="L120">
        <v>24</v>
      </c>
      <c r="M120">
        <f t="shared" si="4"/>
        <v>37</v>
      </c>
      <c r="N120">
        <v>11</v>
      </c>
      <c r="O120">
        <v>7</v>
      </c>
      <c r="P120">
        <v>20</v>
      </c>
      <c r="Q120">
        <v>0</v>
      </c>
      <c r="R120">
        <v>5</v>
      </c>
      <c r="S120">
        <v>0</v>
      </c>
      <c r="T120">
        <v>127</v>
      </c>
      <c r="U120" t="s">
        <v>105</v>
      </c>
      <c r="W120" s="4" t="str">
        <f t="shared" si="5"/>
        <v>&lt;tr&gt;&lt;td&gt;Kevin Hwang&lt;/td&gt;&lt;td&gt;CPRS&lt;/td&gt;&lt;td&gt;5&lt;/td&gt;&lt;td&gt;48&lt;/td&gt;&lt;td&gt;9.600&lt;/td&gt;&lt;td&gt;18&lt;/td&gt;&lt;td&gt;47&lt;/td&gt;&lt;td&gt;0.383&lt;/td&gt;&lt;td&gt;4&lt;/td&gt;&lt;td&gt;17&lt;/td&gt;&lt;td&gt;0.235&lt;/td&gt;&lt;td&gt;8&lt;/td&gt;&lt;td&gt;9&lt;/td&gt;&lt;td&gt;0.889&lt;/td&gt;&lt;td&gt;13&lt;/td&gt;&lt;td&gt;24&lt;/td&gt;&lt;td&gt;37&lt;/td&gt;&lt;td&gt;7.400&lt;/td&gt;&lt;td&gt;7&lt;/td&gt;&lt;td&gt;1.400&lt;/td&gt;&lt;td&gt;5&lt;/td&gt;&lt;td&gt;1.000&lt;/td&gt;&lt;td&gt;0&lt;/td&gt;&lt;td&gt;0.000&lt;/td&gt;&lt;/tr&gt;</v>
      </c>
    </row>
    <row r="121" spans="1:23" x14ac:dyDescent="0.25">
      <c r="A121">
        <v>2</v>
      </c>
      <c r="B121" t="s">
        <v>309</v>
      </c>
      <c r="C121">
        <v>8</v>
      </c>
      <c r="D121">
        <v>21</v>
      </c>
      <c r="E121">
        <v>50</v>
      </c>
      <c r="F121">
        <v>3</v>
      </c>
      <c r="G121">
        <v>9</v>
      </c>
      <c r="H121">
        <v>3</v>
      </c>
      <c r="I121">
        <v>5</v>
      </c>
      <c r="J121">
        <f t="shared" si="3"/>
        <v>48</v>
      </c>
      <c r="K121">
        <v>8</v>
      </c>
      <c r="L121">
        <v>8</v>
      </c>
      <c r="M121">
        <f t="shared" si="4"/>
        <v>16</v>
      </c>
      <c r="N121">
        <v>8</v>
      </c>
      <c r="O121">
        <v>27</v>
      </c>
      <c r="P121">
        <v>7</v>
      </c>
      <c r="Q121">
        <v>0</v>
      </c>
      <c r="R121">
        <v>16</v>
      </c>
      <c r="S121">
        <v>0</v>
      </c>
      <c r="T121">
        <v>123</v>
      </c>
      <c r="U121" t="s">
        <v>45</v>
      </c>
      <c r="W121" s="4" t="str">
        <f t="shared" si="5"/>
        <v>&lt;tr&gt;&lt;td&gt;Christian De Leon&lt;/td&gt;&lt;td&gt;GCC&lt;/td&gt;&lt;td&gt;8&lt;/td&gt;&lt;td&gt;48&lt;/td&gt;&lt;td&gt;6.000&lt;/td&gt;&lt;td&gt;21&lt;/td&gt;&lt;td&gt;50&lt;/td&gt;&lt;td&gt;0.420&lt;/td&gt;&lt;td&gt;3&lt;/td&gt;&lt;td&gt;9&lt;/td&gt;&lt;td&gt;0.333&lt;/td&gt;&lt;td&gt;3&lt;/td&gt;&lt;td&gt;5&lt;/td&gt;&lt;td&gt;0.600&lt;/td&gt;&lt;td&gt;8&lt;/td&gt;&lt;td&gt;8&lt;/td&gt;&lt;td&gt;16&lt;/td&gt;&lt;td&gt;2.000&lt;/td&gt;&lt;td&gt;27&lt;/td&gt;&lt;td&gt;3.375&lt;/td&gt;&lt;td&gt;16&lt;/td&gt;&lt;td&gt;2.000&lt;/td&gt;&lt;td&gt;0&lt;/td&gt;&lt;td&gt;0.000&lt;/td&gt;&lt;/tr&gt;</v>
      </c>
    </row>
    <row r="122" spans="1:23" x14ac:dyDescent="0.25">
      <c r="A122">
        <v>2</v>
      </c>
      <c r="B122" t="s">
        <v>233</v>
      </c>
      <c r="C122">
        <v>8</v>
      </c>
      <c r="D122">
        <v>19</v>
      </c>
      <c r="E122">
        <v>37</v>
      </c>
      <c r="F122">
        <v>2</v>
      </c>
      <c r="G122">
        <v>6</v>
      </c>
      <c r="H122">
        <v>8</v>
      </c>
      <c r="I122">
        <v>9</v>
      </c>
      <c r="J122">
        <f t="shared" si="3"/>
        <v>48</v>
      </c>
      <c r="K122">
        <v>6</v>
      </c>
      <c r="L122">
        <v>18</v>
      </c>
      <c r="M122">
        <f t="shared" si="4"/>
        <v>24</v>
      </c>
      <c r="N122">
        <v>6</v>
      </c>
      <c r="O122">
        <v>2</v>
      </c>
      <c r="P122">
        <v>4</v>
      </c>
      <c r="Q122">
        <v>1</v>
      </c>
      <c r="R122">
        <v>5</v>
      </c>
      <c r="S122">
        <v>0</v>
      </c>
      <c r="T122">
        <v>92</v>
      </c>
      <c r="U122" t="s">
        <v>47</v>
      </c>
      <c r="W122" s="4" t="str">
        <f t="shared" si="5"/>
        <v>&lt;tr&gt;&lt;td&gt;Rouj Majok&lt;/td&gt;&lt;td&gt;KEC&lt;/td&gt;&lt;td&gt;8&lt;/td&gt;&lt;td&gt;48&lt;/td&gt;&lt;td&gt;6.000&lt;/td&gt;&lt;td&gt;19&lt;/td&gt;&lt;td&gt;37&lt;/td&gt;&lt;td&gt;0.514&lt;/td&gt;&lt;td&gt;2&lt;/td&gt;&lt;td&gt;6&lt;/td&gt;&lt;td&gt;0.333&lt;/td&gt;&lt;td&gt;8&lt;/td&gt;&lt;td&gt;9&lt;/td&gt;&lt;td&gt;0.889&lt;/td&gt;&lt;td&gt;6&lt;/td&gt;&lt;td&gt;18&lt;/td&gt;&lt;td&gt;24&lt;/td&gt;&lt;td&gt;3.000&lt;/td&gt;&lt;td&gt;2&lt;/td&gt;&lt;td&gt;0.250&lt;/td&gt;&lt;td&gt;5&lt;/td&gt;&lt;td&gt;0.625&lt;/td&gt;&lt;td&gt;1&lt;/td&gt;&lt;td&gt;0.125&lt;/td&gt;&lt;/tr&gt;</v>
      </c>
    </row>
    <row r="123" spans="1:23" x14ac:dyDescent="0.25">
      <c r="A123">
        <v>8</v>
      </c>
      <c r="B123" t="s">
        <v>356</v>
      </c>
      <c r="C123">
        <v>9</v>
      </c>
      <c r="D123">
        <v>20</v>
      </c>
      <c r="E123">
        <v>67</v>
      </c>
      <c r="F123">
        <v>1</v>
      </c>
      <c r="G123">
        <v>16</v>
      </c>
      <c r="H123">
        <v>6</v>
      </c>
      <c r="I123">
        <v>12</v>
      </c>
      <c r="J123">
        <f t="shared" si="3"/>
        <v>47</v>
      </c>
      <c r="K123">
        <v>13</v>
      </c>
      <c r="L123">
        <v>28</v>
      </c>
      <c r="M123">
        <f t="shared" si="4"/>
        <v>41</v>
      </c>
      <c r="N123">
        <v>10</v>
      </c>
      <c r="O123">
        <v>8</v>
      </c>
      <c r="P123">
        <v>24</v>
      </c>
      <c r="Q123">
        <v>0</v>
      </c>
      <c r="R123">
        <v>10</v>
      </c>
      <c r="S123">
        <v>0</v>
      </c>
      <c r="T123">
        <v>268</v>
      </c>
      <c r="U123" t="s">
        <v>70</v>
      </c>
      <c r="W123" s="4" t="str">
        <f t="shared" si="5"/>
        <v>&lt;tr&gt;&lt;td&gt;Jeremy Gunn&lt;/td&gt;&lt;td&gt;SJR&lt;/td&gt;&lt;td&gt;9&lt;/td&gt;&lt;td&gt;47&lt;/td&gt;&lt;td&gt;5.222&lt;/td&gt;&lt;td&gt;20&lt;/td&gt;&lt;td&gt;67&lt;/td&gt;&lt;td&gt;0.299&lt;/td&gt;&lt;td&gt;1&lt;/td&gt;&lt;td&gt;16&lt;/td&gt;&lt;td&gt;0.063&lt;/td&gt;&lt;td&gt;6&lt;/td&gt;&lt;td&gt;12&lt;/td&gt;&lt;td&gt;0.500&lt;/td&gt;&lt;td&gt;13&lt;/td&gt;&lt;td&gt;28&lt;/td&gt;&lt;td&gt;41&lt;/td&gt;&lt;td&gt;4.556&lt;/td&gt;&lt;td&gt;8&lt;/td&gt;&lt;td&gt;0.889&lt;/td&gt;&lt;td&gt;10&lt;/td&gt;&lt;td&gt;1.111&lt;/td&gt;&lt;td&gt;0&lt;/td&gt;&lt;td&gt;0.000&lt;/td&gt;&lt;/tr&gt;</v>
      </c>
    </row>
    <row r="124" spans="1:23" x14ac:dyDescent="0.25">
      <c r="A124">
        <v>3</v>
      </c>
      <c r="B124" t="s">
        <v>396</v>
      </c>
      <c r="C124">
        <v>13</v>
      </c>
      <c r="D124">
        <v>18</v>
      </c>
      <c r="E124">
        <v>60</v>
      </c>
      <c r="F124">
        <v>9</v>
      </c>
      <c r="G124">
        <v>33</v>
      </c>
      <c r="H124">
        <v>2</v>
      </c>
      <c r="I124">
        <v>2</v>
      </c>
      <c r="J124">
        <f t="shared" si="3"/>
        <v>47</v>
      </c>
      <c r="K124">
        <v>7</v>
      </c>
      <c r="L124">
        <v>14</v>
      </c>
      <c r="M124">
        <f t="shared" si="4"/>
        <v>21</v>
      </c>
      <c r="N124">
        <v>14</v>
      </c>
      <c r="O124">
        <v>15</v>
      </c>
      <c r="P124">
        <v>23</v>
      </c>
      <c r="Q124">
        <v>0</v>
      </c>
      <c r="R124">
        <v>13</v>
      </c>
      <c r="S124">
        <v>0</v>
      </c>
      <c r="T124">
        <v>222</v>
      </c>
      <c r="U124" t="s">
        <v>66</v>
      </c>
      <c r="W124" s="4" t="str">
        <f t="shared" si="5"/>
        <v>&lt;tr&gt;&lt;td&gt;Jared Asselin&lt;/td&gt;&lt;td&gt;GCI&lt;/td&gt;&lt;td&gt;13&lt;/td&gt;&lt;td&gt;47&lt;/td&gt;&lt;td&gt;3.615&lt;/td&gt;&lt;td&gt;18&lt;/td&gt;&lt;td&gt;60&lt;/td&gt;&lt;td&gt;0.300&lt;/td&gt;&lt;td&gt;9&lt;/td&gt;&lt;td&gt;33&lt;/td&gt;&lt;td&gt;0.273&lt;/td&gt;&lt;td&gt;2&lt;/td&gt;&lt;td&gt;2&lt;/td&gt;&lt;td&gt;1.000&lt;/td&gt;&lt;td&gt;7&lt;/td&gt;&lt;td&gt;14&lt;/td&gt;&lt;td&gt;21&lt;/td&gt;&lt;td&gt;1.615&lt;/td&gt;&lt;td&gt;15&lt;/td&gt;&lt;td&gt;1.154&lt;/td&gt;&lt;td&gt;13&lt;/td&gt;&lt;td&gt;1.000&lt;/td&gt;&lt;td&gt;0&lt;/td&gt;&lt;td&gt;0.000&lt;/td&gt;&lt;/tr&gt;</v>
      </c>
    </row>
    <row r="125" spans="1:23" x14ac:dyDescent="0.25">
      <c r="A125">
        <v>3</v>
      </c>
      <c r="B125" t="s">
        <v>405</v>
      </c>
      <c r="C125">
        <v>11</v>
      </c>
      <c r="D125">
        <v>15</v>
      </c>
      <c r="E125">
        <v>42</v>
      </c>
      <c r="F125">
        <v>1</v>
      </c>
      <c r="G125">
        <v>9</v>
      </c>
      <c r="H125">
        <v>16</v>
      </c>
      <c r="I125">
        <v>29</v>
      </c>
      <c r="J125">
        <f t="shared" si="3"/>
        <v>47</v>
      </c>
      <c r="K125">
        <v>6</v>
      </c>
      <c r="L125">
        <v>11</v>
      </c>
      <c r="M125">
        <f t="shared" si="4"/>
        <v>17</v>
      </c>
      <c r="N125">
        <v>29</v>
      </c>
      <c r="O125">
        <v>18</v>
      </c>
      <c r="P125">
        <v>24</v>
      </c>
      <c r="Q125">
        <v>0</v>
      </c>
      <c r="R125">
        <v>19</v>
      </c>
      <c r="S125">
        <v>0</v>
      </c>
      <c r="T125">
        <v>182</v>
      </c>
      <c r="U125" t="s">
        <v>85</v>
      </c>
      <c r="W125" s="4" t="str">
        <f t="shared" si="5"/>
        <v>&lt;tr&gt;&lt;td&gt;Francis Umandap&lt;/td&gt;&lt;td&gt;VMC&lt;/td&gt;&lt;td&gt;11&lt;/td&gt;&lt;td&gt;47&lt;/td&gt;&lt;td&gt;4.273&lt;/td&gt;&lt;td&gt;15&lt;/td&gt;&lt;td&gt;42&lt;/td&gt;&lt;td&gt;0.357&lt;/td&gt;&lt;td&gt;1&lt;/td&gt;&lt;td&gt;9&lt;/td&gt;&lt;td&gt;0.111&lt;/td&gt;&lt;td&gt;16&lt;/td&gt;&lt;td&gt;29&lt;/td&gt;&lt;td&gt;0.552&lt;/td&gt;&lt;td&gt;6&lt;/td&gt;&lt;td&gt;11&lt;/td&gt;&lt;td&gt;17&lt;/td&gt;&lt;td&gt;1.545&lt;/td&gt;&lt;td&gt;18&lt;/td&gt;&lt;td&gt;1.636&lt;/td&gt;&lt;td&gt;19&lt;/td&gt;&lt;td&gt;1.727&lt;/td&gt;&lt;td&gt;0&lt;/td&gt;&lt;td&gt;0.000&lt;/td&gt;&lt;/tr&gt;</v>
      </c>
    </row>
    <row r="126" spans="1:23" x14ac:dyDescent="0.25">
      <c r="A126">
        <v>6</v>
      </c>
      <c r="B126" t="s">
        <v>457</v>
      </c>
      <c r="C126">
        <v>9</v>
      </c>
      <c r="D126">
        <v>14</v>
      </c>
      <c r="E126">
        <v>83</v>
      </c>
      <c r="F126">
        <v>4</v>
      </c>
      <c r="G126">
        <v>28</v>
      </c>
      <c r="H126">
        <v>14</v>
      </c>
      <c r="I126">
        <v>24</v>
      </c>
      <c r="J126">
        <f t="shared" si="3"/>
        <v>46</v>
      </c>
      <c r="K126">
        <v>10</v>
      </c>
      <c r="L126">
        <v>25</v>
      </c>
      <c r="M126">
        <f t="shared" si="4"/>
        <v>35</v>
      </c>
      <c r="N126">
        <v>19</v>
      </c>
      <c r="O126">
        <v>22</v>
      </c>
      <c r="P126">
        <v>49</v>
      </c>
      <c r="Q126">
        <v>1</v>
      </c>
      <c r="R126">
        <v>11</v>
      </c>
      <c r="S126">
        <v>0</v>
      </c>
      <c r="T126">
        <v>242</v>
      </c>
      <c r="U126" t="s">
        <v>101</v>
      </c>
      <c r="W126" s="4" t="str">
        <f t="shared" si="5"/>
        <v>&lt;tr&gt;&lt;td&gt;Paulo Aviles&lt;/td&gt;&lt;td&gt;TVHS&lt;/td&gt;&lt;td&gt;9&lt;/td&gt;&lt;td&gt;46&lt;/td&gt;&lt;td&gt;5.111&lt;/td&gt;&lt;td&gt;14&lt;/td&gt;&lt;td&gt;83&lt;/td&gt;&lt;td&gt;0.169&lt;/td&gt;&lt;td&gt;4&lt;/td&gt;&lt;td&gt;28&lt;/td&gt;&lt;td&gt;0.143&lt;/td&gt;&lt;td&gt;14&lt;/td&gt;&lt;td&gt;24&lt;/td&gt;&lt;td&gt;0.583&lt;/td&gt;&lt;td&gt;10&lt;/td&gt;&lt;td&gt;25&lt;/td&gt;&lt;td&gt;35&lt;/td&gt;&lt;td&gt;3.889&lt;/td&gt;&lt;td&gt;22&lt;/td&gt;&lt;td&gt;2.444&lt;/td&gt;&lt;td&gt;11&lt;/td&gt;&lt;td&gt;1.222&lt;/td&gt;&lt;td&gt;1&lt;/td&gt;&lt;td&gt;0.111&lt;/td&gt;&lt;/tr&gt;</v>
      </c>
    </row>
    <row r="127" spans="1:23" x14ac:dyDescent="0.25">
      <c r="A127">
        <v>5</v>
      </c>
      <c r="B127" t="s">
        <v>494</v>
      </c>
      <c r="C127">
        <v>8</v>
      </c>
      <c r="D127">
        <v>17</v>
      </c>
      <c r="E127">
        <v>66</v>
      </c>
      <c r="F127">
        <v>2</v>
      </c>
      <c r="G127">
        <v>19</v>
      </c>
      <c r="H127">
        <v>9</v>
      </c>
      <c r="I127">
        <v>24</v>
      </c>
      <c r="J127">
        <f t="shared" si="3"/>
        <v>45</v>
      </c>
      <c r="K127">
        <v>8</v>
      </c>
      <c r="L127">
        <v>36</v>
      </c>
      <c r="M127">
        <f t="shared" si="4"/>
        <v>44</v>
      </c>
      <c r="N127">
        <v>15</v>
      </c>
      <c r="O127">
        <v>5</v>
      </c>
      <c r="P127">
        <v>14</v>
      </c>
      <c r="Q127">
        <v>4</v>
      </c>
      <c r="R127">
        <v>6</v>
      </c>
      <c r="S127">
        <v>0</v>
      </c>
      <c r="T127">
        <v>236</v>
      </c>
      <c r="U127" t="s">
        <v>103</v>
      </c>
      <c r="W127" s="4" t="str">
        <f t="shared" si="5"/>
        <v>&lt;tr&gt;&lt;td&gt;Josh Nowosad&lt;/td&gt;&lt;td&gt;WWC&lt;/td&gt;&lt;td&gt;8&lt;/td&gt;&lt;td&gt;45&lt;/td&gt;&lt;td&gt;5.625&lt;/td&gt;&lt;td&gt;17&lt;/td&gt;&lt;td&gt;66&lt;/td&gt;&lt;td&gt;0.258&lt;/td&gt;&lt;td&gt;2&lt;/td&gt;&lt;td&gt;19&lt;/td&gt;&lt;td&gt;0.105&lt;/td&gt;&lt;td&gt;9&lt;/td&gt;&lt;td&gt;24&lt;/td&gt;&lt;td&gt;0.375&lt;/td&gt;&lt;td&gt;8&lt;/td&gt;&lt;td&gt;36&lt;/td&gt;&lt;td&gt;44&lt;/td&gt;&lt;td&gt;5.500&lt;/td&gt;&lt;td&gt;5&lt;/td&gt;&lt;td&gt;0.625&lt;/td&gt;&lt;td&gt;6&lt;/td&gt;&lt;td&gt;0.750&lt;/td&gt;&lt;td&gt;4&lt;/td&gt;&lt;td&gt;0.500&lt;/td&gt;&lt;/tr&gt;</v>
      </c>
    </row>
    <row r="128" spans="1:23" x14ac:dyDescent="0.25">
      <c r="A128">
        <v>8</v>
      </c>
      <c r="B128" t="s">
        <v>410</v>
      </c>
      <c r="C128">
        <v>9</v>
      </c>
      <c r="D128">
        <v>16</v>
      </c>
      <c r="E128">
        <v>76</v>
      </c>
      <c r="F128">
        <v>6</v>
      </c>
      <c r="G128">
        <v>26</v>
      </c>
      <c r="H128">
        <v>7</v>
      </c>
      <c r="I128">
        <v>18</v>
      </c>
      <c r="J128">
        <f t="shared" si="3"/>
        <v>45</v>
      </c>
      <c r="K128">
        <v>10</v>
      </c>
      <c r="L128">
        <v>11</v>
      </c>
      <c r="M128">
        <f t="shared" si="4"/>
        <v>21</v>
      </c>
      <c r="N128">
        <v>12</v>
      </c>
      <c r="O128">
        <v>14</v>
      </c>
      <c r="P128">
        <v>22</v>
      </c>
      <c r="Q128">
        <v>1</v>
      </c>
      <c r="R128">
        <v>7</v>
      </c>
      <c r="S128">
        <v>0</v>
      </c>
      <c r="T128">
        <v>235</v>
      </c>
      <c r="U128" t="s">
        <v>85</v>
      </c>
      <c r="W128" s="4" t="str">
        <f t="shared" si="5"/>
        <v>&lt;tr&gt;&lt;td&gt;Jerome Manguba&lt;/td&gt;&lt;td&gt;VMC&lt;/td&gt;&lt;td&gt;9&lt;/td&gt;&lt;td&gt;45&lt;/td&gt;&lt;td&gt;5.000&lt;/td&gt;&lt;td&gt;16&lt;/td&gt;&lt;td&gt;76&lt;/td&gt;&lt;td&gt;0.211&lt;/td&gt;&lt;td&gt;6&lt;/td&gt;&lt;td&gt;26&lt;/td&gt;&lt;td&gt;0.231&lt;/td&gt;&lt;td&gt;7&lt;/td&gt;&lt;td&gt;18&lt;/td&gt;&lt;td&gt;0.389&lt;/td&gt;&lt;td&gt;10&lt;/td&gt;&lt;td&gt;11&lt;/td&gt;&lt;td&gt;21&lt;/td&gt;&lt;td&gt;2.333&lt;/td&gt;&lt;td&gt;14&lt;/td&gt;&lt;td&gt;1.556&lt;/td&gt;&lt;td&gt;7&lt;/td&gt;&lt;td&gt;0.778&lt;/td&gt;&lt;td&gt;1&lt;/td&gt;&lt;td&gt;0.111&lt;/td&gt;&lt;/tr&gt;</v>
      </c>
    </row>
    <row r="129" spans="1:23" x14ac:dyDescent="0.25">
      <c r="A129">
        <v>10</v>
      </c>
      <c r="B129" t="s">
        <v>447</v>
      </c>
      <c r="C129">
        <v>9</v>
      </c>
      <c r="D129">
        <v>20</v>
      </c>
      <c r="E129">
        <v>48</v>
      </c>
      <c r="F129">
        <v>1</v>
      </c>
      <c r="G129">
        <v>7</v>
      </c>
      <c r="H129">
        <v>4</v>
      </c>
      <c r="I129">
        <v>11</v>
      </c>
      <c r="J129">
        <f t="shared" si="3"/>
        <v>45</v>
      </c>
      <c r="K129">
        <v>14</v>
      </c>
      <c r="L129">
        <v>24</v>
      </c>
      <c r="M129">
        <f t="shared" si="4"/>
        <v>38</v>
      </c>
      <c r="N129">
        <v>14</v>
      </c>
      <c r="O129">
        <v>4</v>
      </c>
      <c r="P129">
        <v>20</v>
      </c>
      <c r="Q129">
        <v>4</v>
      </c>
      <c r="R129">
        <v>7</v>
      </c>
      <c r="S129">
        <v>0</v>
      </c>
      <c r="T129">
        <v>135</v>
      </c>
      <c r="U129" t="s">
        <v>49</v>
      </c>
      <c r="W129" s="4" t="str">
        <f t="shared" si="5"/>
        <v>&lt;tr&gt;&lt;td&gt;Harsimran Assi&lt;/td&gt;&lt;td&gt;MC&lt;/td&gt;&lt;td&gt;9&lt;/td&gt;&lt;td&gt;45&lt;/td&gt;&lt;td&gt;5.000&lt;/td&gt;&lt;td&gt;20&lt;/td&gt;&lt;td&gt;48&lt;/td&gt;&lt;td&gt;0.417&lt;/td&gt;&lt;td&gt;1&lt;/td&gt;&lt;td&gt;7&lt;/td&gt;&lt;td&gt;0.143&lt;/td&gt;&lt;td&gt;4&lt;/td&gt;&lt;td&gt;11&lt;/td&gt;&lt;td&gt;0.364&lt;/td&gt;&lt;td&gt;14&lt;/td&gt;&lt;td&gt;24&lt;/td&gt;&lt;td&gt;38&lt;/td&gt;&lt;td&gt;4.222&lt;/td&gt;&lt;td&gt;4&lt;/td&gt;&lt;td&gt;0.444&lt;/td&gt;&lt;td&gt;7&lt;/td&gt;&lt;td&gt;0.778&lt;/td&gt;&lt;td&gt;4&lt;/td&gt;&lt;td&gt;0.444&lt;/td&gt;&lt;/tr&gt;</v>
      </c>
    </row>
    <row r="130" spans="1:23" x14ac:dyDescent="0.25">
      <c r="A130">
        <v>4</v>
      </c>
      <c r="B130" t="s">
        <v>261</v>
      </c>
      <c r="C130">
        <v>14</v>
      </c>
      <c r="D130">
        <v>16</v>
      </c>
      <c r="E130">
        <v>47</v>
      </c>
      <c r="F130">
        <v>5</v>
      </c>
      <c r="G130">
        <v>19</v>
      </c>
      <c r="H130">
        <v>7</v>
      </c>
      <c r="I130">
        <v>8</v>
      </c>
      <c r="J130">
        <f t="shared" ref="J130:J193" si="6">D130*2+F130+H130</f>
        <v>44</v>
      </c>
      <c r="K130">
        <v>10</v>
      </c>
      <c r="L130">
        <v>13</v>
      </c>
      <c r="M130">
        <f t="shared" ref="M130:M193" si="7">K130+L130</f>
        <v>23</v>
      </c>
      <c r="N130">
        <v>19</v>
      </c>
      <c r="O130">
        <v>4</v>
      </c>
      <c r="P130">
        <v>30</v>
      </c>
      <c r="Q130">
        <v>0</v>
      </c>
      <c r="R130">
        <v>7</v>
      </c>
      <c r="S130">
        <v>0</v>
      </c>
      <c r="T130">
        <v>159</v>
      </c>
      <c r="U130" t="s">
        <v>75</v>
      </c>
      <c r="W130" s="4" t="str">
        <f t="shared" si="5"/>
        <v>&lt;tr&gt;&lt;td&gt;Robel Feneshion&lt;/td&gt;&lt;td&gt;JTC&lt;/td&gt;&lt;td&gt;14&lt;/td&gt;&lt;td&gt;44&lt;/td&gt;&lt;td&gt;3.143&lt;/td&gt;&lt;td&gt;16&lt;/td&gt;&lt;td&gt;47&lt;/td&gt;&lt;td&gt;0.340&lt;/td&gt;&lt;td&gt;5&lt;/td&gt;&lt;td&gt;19&lt;/td&gt;&lt;td&gt;0.263&lt;/td&gt;&lt;td&gt;7&lt;/td&gt;&lt;td&gt;8&lt;/td&gt;&lt;td&gt;0.875&lt;/td&gt;&lt;td&gt;10&lt;/td&gt;&lt;td&gt;13&lt;/td&gt;&lt;td&gt;23&lt;/td&gt;&lt;td&gt;1.643&lt;/td&gt;&lt;td&gt;4&lt;/td&gt;&lt;td&gt;0.286&lt;/td&gt;&lt;td&gt;7&lt;/td&gt;&lt;td&gt;0.500&lt;/td&gt;&lt;td&gt;0&lt;/td&gt;&lt;td&gt;0.000&lt;/td&gt;&lt;/tr&gt;</v>
      </c>
    </row>
    <row r="131" spans="1:23" x14ac:dyDescent="0.25">
      <c r="A131">
        <v>11</v>
      </c>
      <c r="B131" t="s">
        <v>253</v>
      </c>
      <c r="C131">
        <v>13</v>
      </c>
      <c r="D131">
        <v>17</v>
      </c>
      <c r="E131">
        <v>53</v>
      </c>
      <c r="F131">
        <v>5</v>
      </c>
      <c r="G131">
        <v>25</v>
      </c>
      <c r="H131">
        <v>5</v>
      </c>
      <c r="I131">
        <v>8</v>
      </c>
      <c r="J131">
        <f t="shared" si="6"/>
        <v>44</v>
      </c>
      <c r="K131">
        <v>9</v>
      </c>
      <c r="L131">
        <v>11</v>
      </c>
      <c r="M131">
        <f t="shared" si="7"/>
        <v>20</v>
      </c>
      <c r="N131">
        <v>11</v>
      </c>
      <c r="O131">
        <v>8</v>
      </c>
      <c r="P131">
        <v>10</v>
      </c>
      <c r="Q131">
        <v>2</v>
      </c>
      <c r="R131">
        <v>9</v>
      </c>
      <c r="S131">
        <v>0</v>
      </c>
      <c r="T131">
        <v>137</v>
      </c>
      <c r="U131" t="s">
        <v>83</v>
      </c>
      <c r="W131" s="4" t="str">
        <f t="shared" si="5"/>
        <v>&lt;tr&gt;&lt;td&gt;Ryan Johnson&lt;/td&gt;&lt;td&gt;SPHS&lt;/td&gt;&lt;td&gt;13&lt;/td&gt;&lt;td&gt;44&lt;/td&gt;&lt;td&gt;3.385&lt;/td&gt;&lt;td&gt;17&lt;/td&gt;&lt;td&gt;53&lt;/td&gt;&lt;td&gt;0.321&lt;/td&gt;&lt;td&gt;5&lt;/td&gt;&lt;td&gt;25&lt;/td&gt;&lt;td&gt;0.200&lt;/td&gt;&lt;td&gt;5&lt;/td&gt;&lt;td&gt;8&lt;/td&gt;&lt;td&gt;0.625&lt;/td&gt;&lt;td&gt;9&lt;/td&gt;&lt;td&gt;11&lt;/td&gt;&lt;td&gt;20&lt;/td&gt;&lt;td&gt;1.538&lt;/td&gt;&lt;td&gt;8&lt;/td&gt;&lt;td&gt;0.615&lt;/td&gt;&lt;td&gt;9&lt;/td&gt;&lt;td&gt;0.692&lt;/td&gt;&lt;td&gt;2&lt;/td&gt;&lt;td&gt;0.154&lt;/td&gt;&lt;/tr&gt;</v>
      </c>
    </row>
    <row r="132" spans="1:23" x14ac:dyDescent="0.25">
      <c r="A132">
        <v>9</v>
      </c>
      <c r="B132" t="s">
        <v>251</v>
      </c>
      <c r="C132">
        <v>11</v>
      </c>
      <c r="D132">
        <v>18</v>
      </c>
      <c r="E132">
        <v>61</v>
      </c>
      <c r="F132">
        <v>1</v>
      </c>
      <c r="G132">
        <v>13</v>
      </c>
      <c r="H132">
        <v>7</v>
      </c>
      <c r="I132">
        <v>17</v>
      </c>
      <c r="J132">
        <f t="shared" si="6"/>
        <v>44</v>
      </c>
      <c r="K132">
        <v>5</v>
      </c>
      <c r="L132">
        <v>16</v>
      </c>
      <c r="M132">
        <f t="shared" si="7"/>
        <v>21</v>
      </c>
      <c r="N132">
        <v>15</v>
      </c>
      <c r="O132">
        <v>2</v>
      </c>
      <c r="P132">
        <v>15</v>
      </c>
      <c r="Q132">
        <v>3</v>
      </c>
      <c r="R132">
        <v>11</v>
      </c>
      <c r="S132">
        <v>0</v>
      </c>
      <c r="T132">
        <v>134</v>
      </c>
      <c r="U132" t="s">
        <v>83</v>
      </c>
      <c r="W132" s="4" t="str">
        <f t="shared" si="5"/>
        <v>&lt;tr&gt;&lt;td&gt;Milo Karahalios&lt;/td&gt;&lt;td&gt;SPHS&lt;/td&gt;&lt;td&gt;11&lt;/td&gt;&lt;td&gt;44&lt;/td&gt;&lt;td&gt;4.000&lt;/td&gt;&lt;td&gt;18&lt;/td&gt;&lt;td&gt;61&lt;/td&gt;&lt;td&gt;0.295&lt;/td&gt;&lt;td&gt;1&lt;/td&gt;&lt;td&gt;13&lt;/td&gt;&lt;td&gt;0.077&lt;/td&gt;&lt;td&gt;7&lt;/td&gt;&lt;td&gt;17&lt;/td&gt;&lt;td&gt;0.412&lt;/td&gt;&lt;td&gt;5&lt;/td&gt;&lt;td&gt;16&lt;/td&gt;&lt;td&gt;21&lt;/td&gt;&lt;td&gt;1.909&lt;/td&gt;&lt;td&gt;2&lt;/td&gt;&lt;td&gt;0.182&lt;/td&gt;&lt;td&gt;11&lt;/td&gt;&lt;td&gt;1.000&lt;/td&gt;&lt;td&gt;3&lt;/td&gt;&lt;td&gt;0.273&lt;/td&gt;&lt;/tr&gt;</v>
      </c>
    </row>
    <row r="133" spans="1:23" x14ac:dyDescent="0.25">
      <c r="A133">
        <v>10</v>
      </c>
      <c r="B133" t="s">
        <v>685</v>
      </c>
      <c r="C133">
        <v>6</v>
      </c>
      <c r="D133">
        <v>15</v>
      </c>
      <c r="E133">
        <v>52</v>
      </c>
      <c r="F133">
        <v>5</v>
      </c>
      <c r="G133">
        <v>28</v>
      </c>
      <c r="H133">
        <v>8</v>
      </c>
      <c r="I133">
        <v>11</v>
      </c>
      <c r="J133">
        <f t="shared" si="6"/>
        <v>43</v>
      </c>
      <c r="K133">
        <v>3</v>
      </c>
      <c r="L133">
        <v>12</v>
      </c>
      <c r="M133">
        <f t="shared" si="7"/>
        <v>15</v>
      </c>
      <c r="N133">
        <v>12</v>
      </c>
      <c r="O133">
        <v>10</v>
      </c>
      <c r="P133">
        <v>41</v>
      </c>
      <c r="Q133">
        <v>0</v>
      </c>
      <c r="R133">
        <v>11</v>
      </c>
      <c r="S133">
        <v>0</v>
      </c>
      <c r="T133">
        <v>204</v>
      </c>
      <c r="U133" t="s">
        <v>52</v>
      </c>
      <c r="W133" s="4" t="str">
        <f t="shared" si="5"/>
        <v>&lt;tr&gt;&lt;td&gt;Yoseph Weldeareguy&lt;/td&gt;&lt;td&gt;MMC&lt;/td&gt;&lt;td&gt;6&lt;/td&gt;&lt;td&gt;43&lt;/td&gt;&lt;td&gt;7.167&lt;/td&gt;&lt;td&gt;15&lt;/td&gt;&lt;td&gt;52&lt;/td&gt;&lt;td&gt;0.288&lt;/td&gt;&lt;td&gt;5&lt;/td&gt;&lt;td&gt;28&lt;/td&gt;&lt;td&gt;0.179&lt;/td&gt;&lt;td&gt;8&lt;/td&gt;&lt;td&gt;11&lt;/td&gt;&lt;td&gt;0.727&lt;/td&gt;&lt;td&gt;3&lt;/td&gt;&lt;td&gt;12&lt;/td&gt;&lt;td&gt;15&lt;/td&gt;&lt;td&gt;2.500&lt;/td&gt;&lt;td&gt;10&lt;/td&gt;&lt;td&gt;1.667&lt;/td&gt;&lt;td&gt;11&lt;/td&gt;&lt;td&gt;1.833&lt;/td&gt;&lt;td&gt;0&lt;/td&gt;&lt;td&gt;0.000&lt;/td&gt;&lt;/tr&gt;</v>
      </c>
    </row>
    <row r="134" spans="1:23" x14ac:dyDescent="0.25">
      <c r="A134">
        <v>14</v>
      </c>
      <c r="B134" t="s">
        <v>465</v>
      </c>
      <c r="C134">
        <v>7</v>
      </c>
      <c r="D134">
        <v>19</v>
      </c>
      <c r="E134">
        <v>53</v>
      </c>
      <c r="F134">
        <v>4</v>
      </c>
      <c r="G134">
        <v>19</v>
      </c>
      <c r="H134">
        <v>1</v>
      </c>
      <c r="I134">
        <v>2</v>
      </c>
      <c r="J134">
        <f t="shared" si="6"/>
        <v>43</v>
      </c>
      <c r="K134">
        <v>20</v>
      </c>
      <c r="L134">
        <v>42</v>
      </c>
      <c r="M134">
        <f t="shared" si="7"/>
        <v>62</v>
      </c>
      <c r="N134">
        <v>14</v>
      </c>
      <c r="O134">
        <v>5</v>
      </c>
      <c r="P134">
        <v>15</v>
      </c>
      <c r="Q134">
        <v>7</v>
      </c>
      <c r="R134">
        <v>4</v>
      </c>
      <c r="S134">
        <v>0</v>
      </c>
      <c r="T134">
        <v>193</v>
      </c>
      <c r="U134" t="s">
        <v>101</v>
      </c>
      <c r="W134" s="4" t="str">
        <f t="shared" si="5"/>
        <v>&lt;tr&gt;&lt;td&gt;Owen Dimaano&lt;/td&gt;&lt;td&gt;TVHS&lt;/td&gt;&lt;td&gt;7&lt;/td&gt;&lt;td&gt;43&lt;/td&gt;&lt;td&gt;6.143&lt;/td&gt;&lt;td&gt;19&lt;/td&gt;&lt;td&gt;53&lt;/td&gt;&lt;td&gt;0.358&lt;/td&gt;&lt;td&gt;4&lt;/td&gt;&lt;td&gt;19&lt;/td&gt;&lt;td&gt;0.211&lt;/td&gt;&lt;td&gt;1&lt;/td&gt;&lt;td&gt;2&lt;/td&gt;&lt;td&gt;0.500&lt;/td&gt;&lt;td&gt;20&lt;/td&gt;&lt;td&gt;42&lt;/td&gt;&lt;td&gt;62&lt;/td&gt;&lt;td&gt;8.857&lt;/td&gt;&lt;td&gt;5&lt;/td&gt;&lt;td&gt;0.714&lt;/td&gt;&lt;td&gt;4&lt;/td&gt;&lt;td&gt;0.571&lt;/td&gt;&lt;td&gt;7&lt;/td&gt;&lt;td&gt;1.000&lt;/td&gt;&lt;/tr&gt;</v>
      </c>
    </row>
    <row r="135" spans="1:23" x14ac:dyDescent="0.25">
      <c r="A135">
        <v>12</v>
      </c>
      <c r="B135" t="s">
        <v>463</v>
      </c>
      <c r="C135">
        <v>9</v>
      </c>
      <c r="D135">
        <v>19</v>
      </c>
      <c r="E135">
        <v>66</v>
      </c>
      <c r="F135">
        <v>3</v>
      </c>
      <c r="G135">
        <v>16</v>
      </c>
      <c r="H135">
        <v>2</v>
      </c>
      <c r="I135">
        <v>3</v>
      </c>
      <c r="J135">
        <f t="shared" si="6"/>
        <v>43</v>
      </c>
      <c r="K135">
        <v>14</v>
      </c>
      <c r="L135">
        <v>9</v>
      </c>
      <c r="M135">
        <f t="shared" si="7"/>
        <v>23</v>
      </c>
      <c r="N135">
        <v>12</v>
      </c>
      <c r="O135">
        <v>1</v>
      </c>
      <c r="P135">
        <v>17</v>
      </c>
      <c r="Q135">
        <v>0</v>
      </c>
      <c r="R135">
        <v>8</v>
      </c>
      <c r="S135">
        <v>0</v>
      </c>
      <c r="T135">
        <v>173</v>
      </c>
      <c r="U135" t="s">
        <v>101</v>
      </c>
      <c r="W135" s="4" t="str">
        <f t="shared" si="5"/>
        <v>&lt;tr&gt;&lt;td&gt;Blaise Kivi&lt;/td&gt;&lt;td&gt;TVHS&lt;/td&gt;&lt;td&gt;9&lt;/td&gt;&lt;td&gt;43&lt;/td&gt;&lt;td&gt;4.778&lt;/td&gt;&lt;td&gt;19&lt;/td&gt;&lt;td&gt;66&lt;/td&gt;&lt;td&gt;0.288&lt;/td&gt;&lt;td&gt;3&lt;/td&gt;&lt;td&gt;16&lt;/td&gt;&lt;td&gt;0.188&lt;/td&gt;&lt;td&gt;2&lt;/td&gt;&lt;td&gt;3&lt;/td&gt;&lt;td&gt;0.667&lt;/td&gt;&lt;td&gt;14&lt;/td&gt;&lt;td&gt;9&lt;/td&gt;&lt;td&gt;23&lt;/td&gt;&lt;td&gt;2.556&lt;/td&gt;&lt;td&gt;1&lt;/td&gt;&lt;td&gt;0.111&lt;/td&gt;&lt;td&gt;8&lt;/td&gt;&lt;td&gt;0.889&lt;/td&gt;&lt;td&gt;0&lt;/td&gt;&lt;td&gt;0.000&lt;/td&gt;&lt;/tr&gt;</v>
      </c>
    </row>
    <row r="136" spans="1:23" x14ac:dyDescent="0.25">
      <c r="A136">
        <v>11</v>
      </c>
      <c r="B136" t="s">
        <v>403</v>
      </c>
      <c r="C136">
        <v>15</v>
      </c>
      <c r="D136">
        <v>17</v>
      </c>
      <c r="E136">
        <v>36</v>
      </c>
      <c r="F136">
        <v>0</v>
      </c>
      <c r="G136">
        <v>0</v>
      </c>
      <c r="H136">
        <v>8</v>
      </c>
      <c r="I136">
        <v>17</v>
      </c>
      <c r="J136">
        <f t="shared" si="6"/>
        <v>42</v>
      </c>
      <c r="K136">
        <v>17</v>
      </c>
      <c r="L136">
        <v>23</v>
      </c>
      <c r="M136">
        <f t="shared" si="7"/>
        <v>40</v>
      </c>
      <c r="N136">
        <v>24</v>
      </c>
      <c r="O136">
        <v>11</v>
      </c>
      <c r="P136">
        <v>16</v>
      </c>
      <c r="Q136">
        <v>0</v>
      </c>
      <c r="R136">
        <v>10</v>
      </c>
      <c r="S136">
        <v>0</v>
      </c>
      <c r="T136">
        <v>166</v>
      </c>
      <c r="U136" t="s">
        <v>66</v>
      </c>
      <c r="W136" s="4" t="str">
        <f t="shared" ref="W136:W202" si="8">"&lt;tr&gt;&lt;td&gt;"&amp;B136&amp;"&lt;/td&gt;&lt;td&gt;"&amp;U136&amp;"&lt;/td&gt;&lt;td&gt;"&amp;C136&amp;"&lt;/td&gt;&lt;td&gt;"&amp;J136&amp;"&lt;/td&gt;&lt;td&gt;"&amp;IF(OR(C136=0,J136=0),"0.000",IF(ROUND(J136/C136,3)=1,"1.000",TEXT(ROUND(J136/C136,3),"0.000")))&amp;"&lt;/td&gt;&lt;td&gt;"&amp;D136&amp;"&lt;/td&gt;&lt;td&gt;"&amp;E136&amp;"&lt;/td&gt;&lt;td&gt;"&amp;IF(OR(D136=0,E136=0),"0.000",IF(ROUND(D136/E136,3)=1,"1.000",TEXT(ROUND(D136/E136,3),"0.000")))&amp;"&lt;/td&gt;&lt;td&gt;"&amp;F136&amp;"&lt;/td&gt;&lt;td&gt;"&amp;G136&amp;"&lt;/td&gt;&lt;td&gt;"&amp;IF(OR(F136=0,G136=0),"0.000",IF(ROUND(F136/G136,3)=1,"1.000",TEXT(ROUND(F136/G136,3),"0.000")))&amp;"&lt;/td&gt;&lt;td&gt;"&amp;H136&amp;"&lt;/td&gt;&lt;td&gt;"&amp;I136&amp;"&lt;/td&gt;&lt;td&gt;"&amp;IF(OR(H136=0,I136=0),"0.000",IF(ROUND(H136/I136,3)=1,"1.000",TEXT(ROUND(H136/I136,3),"0.000")))&amp;"&lt;/td&gt;&lt;td&gt;"&amp;K136&amp;"&lt;/td&gt;&lt;td&gt;"&amp;L136&amp;"&lt;/td&gt;&lt;td&gt;"&amp;M136&amp;"&lt;/td&gt;&lt;td&gt;"&amp;IF(OR(M136=0,C136=0),"0.000",IF(ROUND(M136/C136,3)=1,"1.000",TEXT(ROUND(M136/C136,3),"0.000")))&amp;"&lt;/td&gt;&lt;td&gt;"&amp;O136&amp;"&lt;/td&gt;&lt;td&gt;"&amp;IF(OR(O136=0,C136=0),"0.000",IF(ROUND(O136/C136,3)=1,"1.000",TEXT(ROUND(O136/C136,3),"0.000")))&amp;"&lt;/td&gt;&lt;td&gt;"&amp;R136&amp;"&lt;/td&gt;&lt;td&gt;"&amp;IF(OR(R136=0,C136=0),"0.000",IF(ROUND(R136/C136,3)=1,"1.000",TEXT(ROUND(R136/C136,3),"0.000")))&amp;"&lt;/td&gt;&lt;td&gt;"&amp;Q136&amp;"&lt;/td&gt;&lt;td&gt;"&amp;IF(OR(Q136=0,C136=0),"0.000",IF(ROUND(Q136/C136,3)=1,"1.000",TEXT(ROUND(Q136/C136,3),"0.000")))&amp;"&lt;/td&gt;&lt;/tr&gt;"</f>
        <v>&lt;tr&gt;&lt;td&gt;Ali Bakhtiari&lt;/td&gt;&lt;td&gt;GCI&lt;/td&gt;&lt;td&gt;15&lt;/td&gt;&lt;td&gt;42&lt;/td&gt;&lt;td&gt;2.800&lt;/td&gt;&lt;td&gt;17&lt;/td&gt;&lt;td&gt;36&lt;/td&gt;&lt;td&gt;0.472&lt;/td&gt;&lt;td&gt;0&lt;/td&gt;&lt;td&gt;0&lt;/td&gt;&lt;td&gt;0.000&lt;/td&gt;&lt;td&gt;8&lt;/td&gt;&lt;td&gt;17&lt;/td&gt;&lt;td&gt;0.471&lt;/td&gt;&lt;td&gt;17&lt;/td&gt;&lt;td&gt;23&lt;/td&gt;&lt;td&gt;40&lt;/td&gt;&lt;td&gt;2.667&lt;/td&gt;&lt;td&gt;11&lt;/td&gt;&lt;td&gt;0.733&lt;/td&gt;&lt;td&gt;10&lt;/td&gt;&lt;td&gt;0.667&lt;/td&gt;&lt;td&gt;0&lt;/td&gt;&lt;td&gt;0.000&lt;/td&gt;&lt;/tr&gt;</v>
      </c>
    </row>
    <row r="137" spans="1:23" x14ac:dyDescent="0.25">
      <c r="A137">
        <v>12</v>
      </c>
      <c r="B137" t="s">
        <v>289</v>
      </c>
      <c r="C137">
        <v>5</v>
      </c>
      <c r="D137">
        <v>19</v>
      </c>
      <c r="E137">
        <v>41</v>
      </c>
      <c r="F137">
        <v>1</v>
      </c>
      <c r="G137">
        <v>7</v>
      </c>
      <c r="H137">
        <v>3</v>
      </c>
      <c r="I137">
        <v>9</v>
      </c>
      <c r="J137">
        <f t="shared" si="6"/>
        <v>42</v>
      </c>
      <c r="K137">
        <v>0</v>
      </c>
      <c r="L137">
        <v>14</v>
      </c>
      <c r="M137">
        <f t="shared" si="7"/>
        <v>14</v>
      </c>
      <c r="N137">
        <v>10</v>
      </c>
      <c r="O137">
        <v>16</v>
      </c>
      <c r="P137">
        <v>14</v>
      </c>
      <c r="Q137">
        <v>4</v>
      </c>
      <c r="R137">
        <v>18</v>
      </c>
      <c r="S137">
        <v>0</v>
      </c>
      <c r="T137">
        <v>102</v>
      </c>
      <c r="U137" t="s">
        <v>71</v>
      </c>
      <c r="W137" s="4" t="str">
        <f t="shared" si="8"/>
        <v>&lt;tr&gt;&lt;td&gt;Abram Razon&lt;/td&gt;&lt;td&gt;SRSS&lt;/td&gt;&lt;td&gt;5&lt;/td&gt;&lt;td&gt;42&lt;/td&gt;&lt;td&gt;8.400&lt;/td&gt;&lt;td&gt;19&lt;/td&gt;&lt;td&gt;41&lt;/td&gt;&lt;td&gt;0.463&lt;/td&gt;&lt;td&gt;1&lt;/td&gt;&lt;td&gt;7&lt;/td&gt;&lt;td&gt;0.143&lt;/td&gt;&lt;td&gt;3&lt;/td&gt;&lt;td&gt;9&lt;/td&gt;&lt;td&gt;0.333&lt;/td&gt;&lt;td&gt;0&lt;/td&gt;&lt;td&gt;14&lt;/td&gt;&lt;td&gt;14&lt;/td&gt;&lt;td&gt;2.800&lt;/td&gt;&lt;td&gt;16&lt;/td&gt;&lt;td&gt;3.200&lt;/td&gt;&lt;td&gt;18&lt;/td&gt;&lt;td&gt;3.600&lt;/td&gt;&lt;td&gt;4&lt;/td&gt;&lt;td&gt;0.800&lt;/td&gt;&lt;/tr&gt;</v>
      </c>
    </row>
    <row r="138" spans="1:23" x14ac:dyDescent="0.25">
      <c r="A138">
        <v>6</v>
      </c>
      <c r="B138" t="s">
        <v>355</v>
      </c>
      <c r="C138">
        <v>4</v>
      </c>
      <c r="D138">
        <v>17</v>
      </c>
      <c r="E138">
        <v>45</v>
      </c>
      <c r="F138">
        <v>2</v>
      </c>
      <c r="G138">
        <v>7</v>
      </c>
      <c r="H138">
        <v>6</v>
      </c>
      <c r="I138">
        <v>10</v>
      </c>
      <c r="J138">
        <f t="shared" si="6"/>
        <v>42</v>
      </c>
      <c r="K138">
        <v>4</v>
      </c>
      <c r="L138">
        <v>18</v>
      </c>
      <c r="M138">
        <f t="shared" si="7"/>
        <v>22</v>
      </c>
      <c r="N138">
        <v>3</v>
      </c>
      <c r="O138">
        <v>1</v>
      </c>
      <c r="P138">
        <v>4</v>
      </c>
      <c r="Q138">
        <v>4</v>
      </c>
      <c r="R138">
        <v>6</v>
      </c>
      <c r="S138">
        <v>0</v>
      </c>
      <c r="T138">
        <v>95</v>
      </c>
      <c r="U138" t="s">
        <v>70</v>
      </c>
      <c r="W138" s="4" t="str">
        <f t="shared" si="8"/>
        <v>&lt;tr&gt;&lt;td&gt;Manny Wood&lt;/td&gt;&lt;td&gt;SJR&lt;/td&gt;&lt;td&gt;4&lt;/td&gt;&lt;td&gt;42&lt;/td&gt;&lt;td&gt;10.500&lt;/td&gt;&lt;td&gt;17&lt;/td&gt;&lt;td&gt;45&lt;/td&gt;&lt;td&gt;0.378&lt;/td&gt;&lt;td&gt;2&lt;/td&gt;&lt;td&gt;7&lt;/td&gt;&lt;td&gt;0.286&lt;/td&gt;&lt;td&gt;6&lt;/td&gt;&lt;td&gt;10&lt;/td&gt;&lt;td&gt;0.600&lt;/td&gt;&lt;td&gt;4&lt;/td&gt;&lt;td&gt;18&lt;/td&gt;&lt;td&gt;22&lt;/td&gt;&lt;td&gt;5.500&lt;/td&gt;&lt;td&gt;1&lt;/td&gt;&lt;td&gt;0.250&lt;/td&gt;&lt;td&gt;6&lt;/td&gt;&lt;td&gt;1.500&lt;/td&gt;&lt;td&gt;4&lt;/td&gt;&lt;td&gt;1.000&lt;/td&gt;&lt;/tr&gt;</v>
      </c>
    </row>
    <row r="139" spans="1:23" x14ac:dyDescent="0.25">
      <c r="A139">
        <v>15</v>
      </c>
      <c r="B139" t="s">
        <v>335</v>
      </c>
      <c r="C139">
        <v>12</v>
      </c>
      <c r="D139">
        <v>16</v>
      </c>
      <c r="E139">
        <v>53</v>
      </c>
      <c r="F139">
        <v>5</v>
      </c>
      <c r="G139">
        <v>18</v>
      </c>
      <c r="H139">
        <v>4</v>
      </c>
      <c r="I139">
        <v>6</v>
      </c>
      <c r="J139">
        <f t="shared" si="6"/>
        <v>41</v>
      </c>
      <c r="K139">
        <v>16</v>
      </c>
      <c r="L139">
        <v>13</v>
      </c>
      <c r="M139">
        <f t="shared" si="7"/>
        <v>29</v>
      </c>
      <c r="N139">
        <v>18</v>
      </c>
      <c r="O139">
        <v>5</v>
      </c>
      <c r="P139">
        <v>15</v>
      </c>
      <c r="Q139">
        <v>0</v>
      </c>
      <c r="R139">
        <v>11</v>
      </c>
      <c r="S139">
        <v>0</v>
      </c>
      <c r="T139">
        <v>184</v>
      </c>
      <c r="U139" t="s">
        <v>87</v>
      </c>
      <c r="W139" s="4" t="str">
        <f t="shared" si="8"/>
        <v>&lt;tr&gt;&lt;td&gt;Carlo Supan&lt;/td&gt;&lt;td&gt;DMCI&lt;/td&gt;&lt;td&gt;12&lt;/td&gt;&lt;td&gt;41&lt;/td&gt;&lt;td&gt;3.417&lt;/td&gt;&lt;td&gt;16&lt;/td&gt;&lt;td&gt;53&lt;/td&gt;&lt;td&gt;0.302&lt;/td&gt;&lt;td&gt;5&lt;/td&gt;&lt;td&gt;18&lt;/td&gt;&lt;td&gt;0.278&lt;/td&gt;&lt;td&gt;4&lt;/td&gt;&lt;td&gt;6&lt;/td&gt;&lt;td&gt;0.667&lt;/td&gt;&lt;td&gt;16&lt;/td&gt;&lt;td&gt;13&lt;/td&gt;&lt;td&gt;29&lt;/td&gt;&lt;td&gt;2.417&lt;/td&gt;&lt;td&gt;5&lt;/td&gt;&lt;td&gt;0.417&lt;/td&gt;&lt;td&gt;11&lt;/td&gt;&lt;td&gt;0.917&lt;/td&gt;&lt;td&gt;0&lt;/td&gt;&lt;td&gt;0.000&lt;/td&gt;&lt;/tr&gt;</v>
      </c>
    </row>
    <row r="140" spans="1:23" x14ac:dyDescent="0.25">
      <c r="A140">
        <v>6</v>
      </c>
      <c r="B140" t="s">
        <v>434</v>
      </c>
      <c r="C140">
        <v>9</v>
      </c>
      <c r="D140">
        <v>15</v>
      </c>
      <c r="E140">
        <v>58</v>
      </c>
      <c r="F140">
        <v>5</v>
      </c>
      <c r="G140">
        <v>27</v>
      </c>
      <c r="H140">
        <v>6</v>
      </c>
      <c r="I140">
        <v>10</v>
      </c>
      <c r="J140">
        <f t="shared" si="6"/>
        <v>41</v>
      </c>
      <c r="K140">
        <v>10</v>
      </c>
      <c r="L140">
        <v>8</v>
      </c>
      <c r="M140">
        <f t="shared" si="7"/>
        <v>18</v>
      </c>
      <c r="N140">
        <v>15</v>
      </c>
      <c r="O140">
        <v>1</v>
      </c>
      <c r="P140">
        <v>18</v>
      </c>
      <c r="Q140">
        <v>1</v>
      </c>
      <c r="R140">
        <v>5</v>
      </c>
      <c r="S140">
        <v>0</v>
      </c>
      <c r="T140">
        <v>148</v>
      </c>
      <c r="U140" t="s">
        <v>58</v>
      </c>
      <c r="W140" s="4" t="str">
        <f t="shared" si="8"/>
        <v>&lt;tr&gt;&lt;td&gt;Riley Goodbrandson&lt;/td&gt;&lt;td&gt;LS&lt;/td&gt;&lt;td&gt;9&lt;/td&gt;&lt;td&gt;41&lt;/td&gt;&lt;td&gt;4.556&lt;/td&gt;&lt;td&gt;15&lt;/td&gt;&lt;td&gt;58&lt;/td&gt;&lt;td&gt;0.259&lt;/td&gt;&lt;td&gt;5&lt;/td&gt;&lt;td&gt;27&lt;/td&gt;&lt;td&gt;0.185&lt;/td&gt;&lt;td&gt;6&lt;/td&gt;&lt;td&gt;10&lt;/td&gt;&lt;td&gt;0.600&lt;/td&gt;&lt;td&gt;10&lt;/td&gt;&lt;td&gt;8&lt;/td&gt;&lt;td&gt;18&lt;/td&gt;&lt;td&gt;2.000&lt;/td&gt;&lt;td&gt;1&lt;/td&gt;&lt;td&gt;0.111&lt;/td&gt;&lt;td&gt;5&lt;/td&gt;&lt;td&gt;0.556&lt;/td&gt;&lt;td&gt;1&lt;/td&gt;&lt;td&gt;0.111&lt;/td&gt;&lt;/tr&gt;</v>
      </c>
    </row>
    <row r="141" spans="1:23" x14ac:dyDescent="0.25">
      <c r="A141">
        <v>12</v>
      </c>
      <c r="B141" t="s">
        <v>438</v>
      </c>
      <c r="C141">
        <v>9</v>
      </c>
      <c r="D141">
        <v>16</v>
      </c>
      <c r="E141">
        <v>53</v>
      </c>
      <c r="F141">
        <v>2</v>
      </c>
      <c r="G141">
        <v>22</v>
      </c>
      <c r="H141">
        <v>6</v>
      </c>
      <c r="I141">
        <v>17</v>
      </c>
      <c r="J141">
        <f t="shared" si="6"/>
        <v>40</v>
      </c>
      <c r="K141">
        <v>7</v>
      </c>
      <c r="L141">
        <v>20</v>
      </c>
      <c r="M141">
        <f t="shared" si="7"/>
        <v>27</v>
      </c>
      <c r="N141">
        <v>17</v>
      </c>
      <c r="O141">
        <v>19</v>
      </c>
      <c r="P141">
        <v>30</v>
      </c>
      <c r="Q141">
        <v>0</v>
      </c>
      <c r="R141">
        <v>6</v>
      </c>
      <c r="S141">
        <v>0</v>
      </c>
      <c r="T141">
        <v>226</v>
      </c>
      <c r="U141" t="s">
        <v>58</v>
      </c>
      <c r="W141" s="4" t="str">
        <f t="shared" si="8"/>
        <v>&lt;tr&gt;&lt;td&gt;Jon Kuz&lt;/td&gt;&lt;td&gt;LS&lt;/td&gt;&lt;td&gt;9&lt;/td&gt;&lt;td&gt;40&lt;/td&gt;&lt;td&gt;4.444&lt;/td&gt;&lt;td&gt;16&lt;/td&gt;&lt;td&gt;53&lt;/td&gt;&lt;td&gt;0.302&lt;/td&gt;&lt;td&gt;2&lt;/td&gt;&lt;td&gt;22&lt;/td&gt;&lt;td&gt;0.091&lt;/td&gt;&lt;td&gt;6&lt;/td&gt;&lt;td&gt;17&lt;/td&gt;&lt;td&gt;0.353&lt;/td&gt;&lt;td&gt;7&lt;/td&gt;&lt;td&gt;20&lt;/td&gt;&lt;td&gt;27&lt;/td&gt;&lt;td&gt;3.000&lt;/td&gt;&lt;td&gt;19&lt;/td&gt;&lt;td&gt;2.111&lt;/td&gt;&lt;td&gt;6&lt;/td&gt;&lt;td&gt;0.667&lt;/td&gt;&lt;td&gt;0&lt;/td&gt;&lt;td&gt;0.000&lt;/td&gt;&lt;/tr&gt;</v>
      </c>
    </row>
    <row r="142" spans="1:23" x14ac:dyDescent="0.25">
      <c r="A142">
        <v>5</v>
      </c>
      <c r="B142" t="s">
        <v>363</v>
      </c>
      <c r="C142">
        <v>6</v>
      </c>
      <c r="D142">
        <v>16</v>
      </c>
      <c r="E142">
        <v>37</v>
      </c>
      <c r="F142">
        <v>6</v>
      </c>
      <c r="G142">
        <v>16</v>
      </c>
      <c r="H142">
        <v>2</v>
      </c>
      <c r="I142">
        <v>4</v>
      </c>
      <c r="J142">
        <f t="shared" si="6"/>
        <v>40</v>
      </c>
      <c r="K142">
        <v>3</v>
      </c>
      <c r="L142">
        <v>8</v>
      </c>
      <c r="M142">
        <f t="shared" si="7"/>
        <v>11</v>
      </c>
      <c r="N142">
        <v>3</v>
      </c>
      <c r="O142">
        <v>4</v>
      </c>
      <c r="P142">
        <v>5</v>
      </c>
      <c r="Q142">
        <v>1</v>
      </c>
      <c r="R142">
        <v>5</v>
      </c>
      <c r="S142">
        <v>0</v>
      </c>
      <c r="T142">
        <v>100</v>
      </c>
      <c r="U142" t="s">
        <v>8</v>
      </c>
      <c r="W142" s="4" t="str">
        <f t="shared" si="8"/>
        <v>&lt;tr&gt;&lt;td&gt;Hunter Ward&lt;/td&gt;&lt;td&gt;MBCI&lt;/td&gt;&lt;td&gt;6&lt;/td&gt;&lt;td&gt;40&lt;/td&gt;&lt;td&gt;6.667&lt;/td&gt;&lt;td&gt;16&lt;/td&gt;&lt;td&gt;37&lt;/td&gt;&lt;td&gt;0.432&lt;/td&gt;&lt;td&gt;6&lt;/td&gt;&lt;td&gt;16&lt;/td&gt;&lt;td&gt;0.375&lt;/td&gt;&lt;td&gt;2&lt;/td&gt;&lt;td&gt;4&lt;/td&gt;&lt;td&gt;0.500&lt;/td&gt;&lt;td&gt;3&lt;/td&gt;&lt;td&gt;8&lt;/td&gt;&lt;td&gt;11&lt;/td&gt;&lt;td&gt;1.833&lt;/td&gt;&lt;td&gt;4&lt;/td&gt;&lt;td&gt;0.667&lt;/td&gt;&lt;td&gt;5&lt;/td&gt;&lt;td&gt;0.833&lt;/td&gt;&lt;td&gt;1&lt;/td&gt;&lt;td&gt;0.167&lt;/td&gt;&lt;/tr&gt;</v>
      </c>
    </row>
    <row r="143" spans="1:23" x14ac:dyDescent="0.25">
      <c r="A143">
        <v>34</v>
      </c>
      <c r="B143" t="s">
        <v>429</v>
      </c>
      <c r="C143">
        <v>12</v>
      </c>
      <c r="D143">
        <v>17</v>
      </c>
      <c r="E143">
        <v>44</v>
      </c>
      <c r="F143">
        <v>1</v>
      </c>
      <c r="G143">
        <v>5</v>
      </c>
      <c r="H143">
        <v>4</v>
      </c>
      <c r="I143">
        <v>4</v>
      </c>
      <c r="J143">
        <f t="shared" si="6"/>
        <v>39</v>
      </c>
      <c r="K143">
        <v>7</v>
      </c>
      <c r="L143">
        <v>14</v>
      </c>
      <c r="M143">
        <f t="shared" si="7"/>
        <v>21</v>
      </c>
      <c r="N143">
        <v>10</v>
      </c>
      <c r="O143">
        <v>7</v>
      </c>
      <c r="P143">
        <v>13</v>
      </c>
      <c r="Q143">
        <v>0</v>
      </c>
      <c r="R143">
        <v>6</v>
      </c>
      <c r="S143">
        <v>0</v>
      </c>
      <c r="T143">
        <v>135</v>
      </c>
      <c r="U143" t="s">
        <v>73</v>
      </c>
      <c r="W143" s="4" t="str">
        <f t="shared" si="8"/>
        <v>&lt;tr&gt;&lt;td&gt;T.J. Bassan&lt;/td&gt;&lt;td&gt;FRC&lt;/td&gt;&lt;td&gt;12&lt;/td&gt;&lt;td&gt;39&lt;/td&gt;&lt;td&gt;3.250&lt;/td&gt;&lt;td&gt;17&lt;/td&gt;&lt;td&gt;44&lt;/td&gt;&lt;td&gt;0.386&lt;/td&gt;&lt;td&gt;1&lt;/td&gt;&lt;td&gt;5&lt;/td&gt;&lt;td&gt;0.200&lt;/td&gt;&lt;td&gt;4&lt;/td&gt;&lt;td&gt;4&lt;/td&gt;&lt;td&gt;1.000&lt;/td&gt;&lt;td&gt;7&lt;/td&gt;&lt;td&gt;14&lt;/td&gt;&lt;td&gt;21&lt;/td&gt;&lt;td&gt;1.750&lt;/td&gt;&lt;td&gt;7&lt;/td&gt;&lt;td&gt;0.583&lt;/td&gt;&lt;td&gt;6&lt;/td&gt;&lt;td&gt;0.500&lt;/td&gt;&lt;td&gt;0&lt;/td&gt;&lt;td&gt;0.000&lt;/td&gt;&lt;/tr&gt;</v>
      </c>
    </row>
    <row r="144" spans="1:23" x14ac:dyDescent="0.25">
      <c r="A144">
        <v>5</v>
      </c>
      <c r="B144" t="s">
        <v>339</v>
      </c>
      <c r="C144">
        <v>6</v>
      </c>
      <c r="D144">
        <v>14</v>
      </c>
      <c r="E144">
        <v>44</v>
      </c>
      <c r="F144">
        <v>4</v>
      </c>
      <c r="G144">
        <v>19</v>
      </c>
      <c r="H144">
        <v>7</v>
      </c>
      <c r="I144">
        <v>10</v>
      </c>
      <c r="J144">
        <f t="shared" si="6"/>
        <v>39</v>
      </c>
      <c r="K144">
        <v>2</v>
      </c>
      <c r="L144">
        <v>8</v>
      </c>
      <c r="M144">
        <f t="shared" si="7"/>
        <v>10</v>
      </c>
      <c r="N144">
        <v>5</v>
      </c>
      <c r="O144">
        <v>2</v>
      </c>
      <c r="P144">
        <v>9</v>
      </c>
      <c r="Q144">
        <v>0</v>
      </c>
      <c r="R144">
        <v>5</v>
      </c>
      <c r="S144">
        <v>0</v>
      </c>
      <c r="T144">
        <v>115</v>
      </c>
      <c r="U144" t="s">
        <v>81</v>
      </c>
      <c r="W144" s="4" t="str">
        <f t="shared" si="8"/>
        <v>&lt;tr&gt;&lt;td&gt;Daniel Magpantay&lt;/td&gt;&lt;td&gt;SiHS&lt;/td&gt;&lt;td&gt;6&lt;/td&gt;&lt;td&gt;39&lt;/td&gt;&lt;td&gt;6.500&lt;/td&gt;&lt;td&gt;14&lt;/td&gt;&lt;td&gt;44&lt;/td&gt;&lt;td&gt;0.318&lt;/td&gt;&lt;td&gt;4&lt;/td&gt;&lt;td&gt;19&lt;/td&gt;&lt;td&gt;0.211&lt;/td&gt;&lt;td&gt;7&lt;/td&gt;&lt;td&gt;10&lt;/td&gt;&lt;td&gt;0.700&lt;/td&gt;&lt;td&gt;2&lt;/td&gt;&lt;td&gt;8&lt;/td&gt;&lt;td&gt;10&lt;/td&gt;&lt;td&gt;1.667&lt;/td&gt;&lt;td&gt;2&lt;/td&gt;&lt;td&gt;0.333&lt;/td&gt;&lt;td&gt;5&lt;/td&gt;&lt;td&gt;0.833&lt;/td&gt;&lt;td&gt;0&lt;/td&gt;&lt;td&gt;0.000&lt;/td&gt;&lt;/tr&gt;</v>
      </c>
    </row>
    <row r="145" spans="1:23" x14ac:dyDescent="0.25">
      <c r="A145">
        <v>24</v>
      </c>
      <c r="B145" t="s">
        <v>679</v>
      </c>
      <c r="C145">
        <v>3</v>
      </c>
      <c r="D145">
        <v>15</v>
      </c>
      <c r="E145">
        <v>36</v>
      </c>
      <c r="F145">
        <v>2</v>
      </c>
      <c r="G145">
        <v>12</v>
      </c>
      <c r="H145">
        <v>7</v>
      </c>
      <c r="I145">
        <v>10</v>
      </c>
      <c r="J145">
        <f t="shared" si="6"/>
        <v>39</v>
      </c>
      <c r="K145">
        <v>3</v>
      </c>
      <c r="L145">
        <v>9</v>
      </c>
      <c r="M145">
        <f t="shared" si="7"/>
        <v>12</v>
      </c>
      <c r="N145">
        <v>6</v>
      </c>
      <c r="O145">
        <v>7</v>
      </c>
      <c r="P145">
        <v>13</v>
      </c>
      <c r="Q145">
        <v>0</v>
      </c>
      <c r="R145">
        <v>2</v>
      </c>
      <c r="S145">
        <v>0</v>
      </c>
      <c r="T145">
        <v>88</v>
      </c>
      <c r="U145" t="s">
        <v>99</v>
      </c>
      <c r="W145" s="4" t="str">
        <f t="shared" si="8"/>
        <v>&lt;tr&gt;&lt;td&gt;Kim Mompepe&lt;/td&gt;&lt;td&gt;SHC&lt;/td&gt;&lt;td&gt;3&lt;/td&gt;&lt;td&gt;39&lt;/td&gt;&lt;td&gt;13.000&lt;/td&gt;&lt;td&gt;15&lt;/td&gt;&lt;td&gt;36&lt;/td&gt;&lt;td&gt;0.417&lt;/td&gt;&lt;td&gt;2&lt;/td&gt;&lt;td&gt;12&lt;/td&gt;&lt;td&gt;0.167&lt;/td&gt;&lt;td&gt;7&lt;/td&gt;&lt;td&gt;10&lt;/td&gt;&lt;td&gt;0.700&lt;/td&gt;&lt;td&gt;3&lt;/td&gt;&lt;td&gt;9&lt;/td&gt;&lt;td&gt;12&lt;/td&gt;&lt;td&gt;4.000&lt;/td&gt;&lt;td&gt;7&lt;/td&gt;&lt;td&gt;2.333&lt;/td&gt;&lt;td&gt;2&lt;/td&gt;&lt;td&gt;0.667&lt;/td&gt;&lt;td&gt;0&lt;/td&gt;&lt;td&gt;0.000&lt;/td&gt;&lt;/tr&gt;</v>
      </c>
    </row>
    <row r="146" spans="1:23" x14ac:dyDescent="0.25">
      <c r="A146">
        <v>12</v>
      </c>
      <c r="B146" t="s">
        <v>332</v>
      </c>
      <c r="C146">
        <v>5</v>
      </c>
      <c r="D146">
        <v>18</v>
      </c>
      <c r="E146">
        <v>36</v>
      </c>
      <c r="F146">
        <v>0</v>
      </c>
      <c r="G146">
        <v>0</v>
      </c>
      <c r="H146">
        <v>3</v>
      </c>
      <c r="I146">
        <v>10</v>
      </c>
      <c r="J146">
        <f t="shared" si="6"/>
        <v>39</v>
      </c>
      <c r="K146">
        <v>7</v>
      </c>
      <c r="L146">
        <v>19</v>
      </c>
      <c r="M146">
        <f t="shared" si="7"/>
        <v>26</v>
      </c>
      <c r="N146">
        <v>16</v>
      </c>
      <c r="O146">
        <v>3</v>
      </c>
      <c r="P146">
        <v>13</v>
      </c>
      <c r="Q146">
        <v>1</v>
      </c>
      <c r="R146">
        <v>5</v>
      </c>
      <c r="S146">
        <v>0</v>
      </c>
      <c r="T146">
        <v>77</v>
      </c>
      <c r="U146" t="s">
        <v>87</v>
      </c>
      <c r="W146" s="4" t="str">
        <f t="shared" si="8"/>
        <v>&lt;tr&gt;&lt;td&gt;Domenico Crucetti&lt;/td&gt;&lt;td&gt;DMCI&lt;/td&gt;&lt;td&gt;5&lt;/td&gt;&lt;td&gt;39&lt;/td&gt;&lt;td&gt;7.800&lt;/td&gt;&lt;td&gt;18&lt;/td&gt;&lt;td&gt;36&lt;/td&gt;&lt;td&gt;0.500&lt;/td&gt;&lt;td&gt;0&lt;/td&gt;&lt;td&gt;0&lt;/td&gt;&lt;td&gt;0.000&lt;/td&gt;&lt;td&gt;3&lt;/td&gt;&lt;td&gt;10&lt;/td&gt;&lt;td&gt;0.300&lt;/td&gt;&lt;td&gt;7&lt;/td&gt;&lt;td&gt;19&lt;/td&gt;&lt;td&gt;26&lt;/td&gt;&lt;td&gt;5.200&lt;/td&gt;&lt;td&gt;3&lt;/td&gt;&lt;td&gt;0.600&lt;/td&gt;&lt;td&gt;5&lt;/td&gt;&lt;td&gt;1.000&lt;/td&gt;&lt;td&gt;1&lt;/td&gt;&lt;td&gt;0.200&lt;/td&gt;&lt;/tr&gt;</v>
      </c>
    </row>
    <row r="147" spans="1:23" x14ac:dyDescent="0.25">
      <c r="A147">
        <v>7</v>
      </c>
      <c r="B147" t="s">
        <v>458</v>
      </c>
      <c r="C147">
        <v>8</v>
      </c>
      <c r="D147">
        <v>14</v>
      </c>
      <c r="E147">
        <v>63</v>
      </c>
      <c r="F147">
        <v>4</v>
      </c>
      <c r="G147">
        <v>28</v>
      </c>
      <c r="H147">
        <v>6</v>
      </c>
      <c r="I147">
        <v>14</v>
      </c>
      <c r="J147">
        <f t="shared" si="6"/>
        <v>38</v>
      </c>
      <c r="K147">
        <v>6</v>
      </c>
      <c r="L147">
        <v>21</v>
      </c>
      <c r="M147">
        <f t="shared" si="7"/>
        <v>27</v>
      </c>
      <c r="N147">
        <v>2</v>
      </c>
      <c r="O147">
        <v>5</v>
      </c>
      <c r="P147">
        <v>7</v>
      </c>
      <c r="Q147">
        <v>0</v>
      </c>
      <c r="R147">
        <v>5</v>
      </c>
      <c r="S147">
        <v>0</v>
      </c>
      <c r="T147">
        <v>169</v>
      </c>
      <c r="U147" t="s">
        <v>101</v>
      </c>
      <c r="W147" s="4" t="str">
        <f t="shared" si="8"/>
        <v>&lt;tr&gt;&lt;td&gt;Jerome Restar&lt;/td&gt;&lt;td&gt;TVHS&lt;/td&gt;&lt;td&gt;8&lt;/td&gt;&lt;td&gt;38&lt;/td&gt;&lt;td&gt;4.750&lt;/td&gt;&lt;td&gt;14&lt;/td&gt;&lt;td&gt;63&lt;/td&gt;&lt;td&gt;0.222&lt;/td&gt;&lt;td&gt;4&lt;/td&gt;&lt;td&gt;28&lt;/td&gt;&lt;td&gt;0.143&lt;/td&gt;&lt;td&gt;6&lt;/td&gt;&lt;td&gt;14&lt;/td&gt;&lt;td&gt;0.429&lt;/td&gt;&lt;td&gt;6&lt;/td&gt;&lt;td&gt;21&lt;/td&gt;&lt;td&gt;27&lt;/td&gt;&lt;td&gt;3.375&lt;/td&gt;&lt;td&gt;5&lt;/td&gt;&lt;td&gt;0.625&lt;/td&gt;&lt;td&gt;5&lt;/td&gt;&lt;td&gt;0.625&lt;/td&gt;&lt;td&gt;0&lt;/td&gt;&lt;td&gt;0.000&lt;/td&gt;&lt;/tr&gt;</v>
      </c>
    </row>
    <row r="148" spans="1:23" x14ac:dyDescent="0.25">
      <c r="A148">
        <v>7</v>
      </c>
      <c r="B148" t="s">
        <v>445</v>
      </c>
      <c r="C148">
        <v>9</v>
      </c>
      <c r="D148">
        <v>13</v>
      </c>
      <c r="E148">
        <v>44</v>
      </c>
      <c r="F148">
        <v>7</v>
      </c>
      <c r="G148">
        <v>23</v>
      </c>
      <c r="H148">
        <v>5</v>
      </c>
      <c r="I148">
        <v>6</v>
      </c>
      <c r="J148">
        <f t="shared" si="6"/>
        <v>38</v>
      </c>
      <c r="K148">
        <v>7</v>
      </c>
      <c r="L148">
        <v>17</v>
      </c>
      <c r="M148">
        <f t="shared" si="7"/>
        <v>24</v>
      </c>
      <c r="N148">
        <v>13</v>
      </c>
      <c r="O148">
        <v>1</v>
      </c>
      <c r="P148">
        <v>14</v>
      </c>
      <c r="Q148">
        <v>2</v>
      </c>
      <c r="R148">
        <v>6</v>
      </c>
      <c r="S148">
        <v>0</v>
      </c>
      <c r="T148">
        <v>123</v>
      </c>
      <c r="U148" t="s">
        <v>49</v>
      </c>
      <c r="W148" s="4" t="str">
        <f t="shared" si="8"/>
        <v>&lt;tr&gt;&lt;td&gt;Michael Grivisic&lt;/td&gt;&lt;td&gt;MC&lt;/td&gt;&lt;td&gt;9&lt;/td&gt;&lt;td&gt;38&lt;/td&gt;&lt;td&gt;4.222&lt;/td&gt;&lt;td&gt;13&lt;/td&gt;&lt;td&gt;44&lt;/td&gt;&lt;td&gt;0.295&lt;/td&gt;&lt;td&gt;7&lt;/td&gt;&lt;td&gt;23&lt;/td&gt;&lt;td&gt;0.304&lt;/td&gt;&lt;td&gt;5&lt;/td&gt;&lt;td&gt;6&lt;/td&gt;&lt;td&gt;0.833&lt;/td&gt;&lt;td&gt;7&lt;/td&gt;&lt;td&gt;17&lt;/td&gt;&lt;td&gt;24&lt;/td&gt;&lt;td&gt;2.667&lt;/td&gt;&lt;td&gt;1&lt;/td&gt;&lt;td&gt;0.111&lt;/td&gt;&lt;td&gt;6&lt;/td&gt;&lt;td&gt;0.667&lt;/td&gt;&lt;td&gt;2&lt;/td&gt;&lt;td&gt;0.222&lt;/td&gt;&lt;/tr&gt;</v>
      </c>
    </row>
    <row r="149" spans="1:23" x14ac:dyDescent="0.25">
      <c r="A149">
        <v>21</v>
      </c>
      <c r="B149" t="s">
        <v>503</v>
      </c>
      <c r="C149">
        <v>8</v>
      </c>
      <c r="D149">
        <v>15</v>
      </c>
      <c r="E149">
        <v>70</v>
      </c>
      <c r="F149">
        <v>6</v>
      </c>
      <c r="G149">
        <v>41</v>
      </c>
      <c r="H149">
        <v>1</v>
      </c>
      <c r="I149">
        <v>10</v>
      </c>
      <c r="J149">
        <f t="shared" si="6"/>
        <v>37</v>
      </c>
      <c r="K149">
        <v>5</v>
      </c>
      <c r="L149">
        <v>15</v>
      </c>
      <c r="M149">
        <f t="shared" si="7"/>
        <v>20</v>
      </c>
      <c r="N149">
        <v>15</v>
      </c>
      <c r="O149">
        <v>4</v>
      </c>
      <c r="P149">
        <v>23</v>
      </c>
      <c r="Q149">
        <v>0</v>
      </c>
      <c r="R149">
        <v>5</v>
      </c>
      <c r="S149">
        <v>0</v>
      </c>
      <c r="T149">
        <v>242</v>
      </c>
      <c r="U149" t="s">
        <v>103</v>
      </c>
      <c r="W149" s="4" t="str">
        <f t="shared" si="8"/>
        <v>&lt;tr&gt;&lt;td&gt;Andrew Gillingham&lt;/td&gt;&lt;td&gt;WWC&lt;/td&gt;&lt;td&gt;8&lt;/td&gt;&lt;td&gt;37&lt;/td&gt;&lt;td&gt;4.625&lt;/td&gt;&lt;td&gt;15&lt;/td&gt;&lt;td&gt;70&lt;/td&gt;&lt;td&gt;0.214&lt;/td&gt;&lt;td&gt;6&lt;/td&gt;&lt;td&gt;41&lt;/td&gt;&lt;td&gt;0.146&lt;/td&gt;&lt;td&gt;1&lt;/td&gt;&lt;td&gt;10&lt;/td&gt;&lt;td&gt;0.100&lt;/td&gt;&lt;td&gt;5&lt;/td&gt;&lt;td&gt;15&lt;/td&gt;&lt;td&gt;20&lt;/td&gt;&lt;td&gt;2.500&lt;/td&gt;&lt;td&gt;4&lt;/td&gt;&lt;td&gt;0.500&lt;/td&gt;&lt;td&gt;5&lt;/td&gt;&lt;td&gt;0.625&lt;/td&gt;&lt;td&gt;0&lt;/td&gt;&lt;td&gt;0.000&lt;/td&gt;&lt;/tr&gt;</v>
      </c>
    </row>
    <row r="150" spans="1:23" x14ac:dyDescent="0.25">
      <c r="A150">
        <v>21</v>
      </c>
      <c r="B150" t="s">
        <v>687</v>
      </c>
      <c r="C150">
        <v>6</v>
      </c>
      <c r="D150">
        <v>13</v>
      </c>
      <c r="E150">
        <v>45</v>
      </c>
      <c r="F150">
        <v>1</v>
      </c>
      <c r="G150">
        <v>4</v>
      </c>
      <c r="H150">
        <v>10</v>
      </c>
      <c r="I150">
        <v>16</v>
      </c>
      <c r="J150">
        <f t="shared" si="6"/>
        <v>37</v>
      </c>
      <c r="K150">
        <v>17</v>
      </c>
      <c r="L150">
        <v>38</v>
      </c>
      <c r="M150">
        <f t="shared" si="7"/>
        <v>55</v>
      </c>
      <c r="N150">
        <v>8</v>
      </c>
      <c r="O150">
        <v>6</v>
      </c>
      <c r="P150">
        <v>30</v>
      </c>
      <c r="Q150">
        <v>0</v>
      </c>
      <c r="R150">
        <v>27</v>
      </c>
      <c r="S150">
        <v>0</v>
      </c>
      <c r="T150">
        <v>212</v>
      </c>
      <c r="U150" t="s">
        <v>52</v>
      </c>
      <c r="W150" s="4" t="str">
        <f t="shared" si="8"/>
        <v>&lt;tr&gt;&lt;td&gt;Andrew Hector&lt;/td&gt;&lt;td&gt;MMC&lt;/td&gt;&lt;td&gt;6&lt;/td&gt;&lt;td&gt;37&lt;/td&gt;&lt;td&gt;6.167&lt;/td&gt;&lt;td&gt;13&lt;/td&gt;&lt;td&gt;45&lt;/td&gt;&lt;td&gt;0.289&lt;/td&gt;&lt;td&gt;1&lt;/td&gt;&lt;td&gt;4&lt;/td&gt;&lt;td&gt;0.250&lt;/td&gt;&lt;td&gt;10&lt;/td&gt;&lt;td&gt;16&lt;/td&gt;&lt;td&gt;0.625&lt;/td&gt;&lt;td&gt;17&lt;/td&gt;&lt;td&gt;38&lt;/td&gt;&lt;td&gt;55&lt;/td&gt;&lt;td&gt;9.167&lt;/td&gt;&lt;td&gt;6&lt;/td&gt;&lt;td&gt;1.000&lt;/td&gt;&lt;td&gt;27&lt;/td&gt;&lt;td&gt;4.500&lt;/td&gt;&lt;td&gt;0&lt;/td&gt;&lt;td&gt;0.000&lt;/td&gt;&lt;/tr&gt;</v>
      </c>
    </row>
    <row r="151" spans="1:23" x14ac:dyDescent="0.25">
      <c r="A151">
        <v>3</v>
      </c>
      <c r="B151" t="s">
        <v>420</v>
      </c>
      <c r="C151">
        <v>10</v>
      </c>
      <c r="D151">
        <v>12</v>
      </c>
      <c r="E151">
        <v>46</v>
      </c>
      <c r="F151">
        <v>4</v>
      </c>
      <c r="G151">
        <v>21</v>
      </c>
      <c r="H151">
        <v>8</v>
      </c>
      <c r="I151">
        <v>12</v>
      </c>
      <c r="J151">
        <f t="shared" si="6"/>
        <v>36</v>
      </c>
      <c r="K151">
        <v>3</v>
      </c>
      <c r="L151">
        <v>16</v>
      </c>
      <c r="M151">
        <f t="shared" si="7"/>
        <v>19</v>
      </c>
      <c r="N151">
        <v>16</v>
      </c>
      <c r="O151">
        <v>13</v>
      </c>
      <c r="P151">
        <v>36</v>
      </c>
      <c r="Q151">
        <v>0</v>
      </c>
      <c r="R151">
        <v>12</v>
      </c>
      <c r="S151">
        <v>0</v>
      </c>
      <c r="T151">
        <v>234</v>
      </c>
      <c r="U151" t="s">
        <v>73</v>
      </c>
      <c r="W151" s="4" t="str">
        <f t="shared" si="8"/>
        <v>&lt;tr&gt;&lt;td&gt;Foebas dela Paz&lt;/td&gt;&lt;td&gt;FRC&lt;/td&gt;&lt;td&gt;10&lt;/td&gt;&lt;td&gt;36&lt;/td&gt;&lt;td&gt;3.600&lt;/td&gt;&lt;td&gt;12&lt;/td&gt;&lt;td&gt;46&lt;/td&gt;&lt;td&gt;0.261&lt;/td&gt;&lt;td&gt;4&lt;/td&gt;&lt;td&gt;21&lt;/td&gt;&lt;td&gt;0.190&lt;/td&gt;&lt;td&gt;8&lt;/td&gt;&lt;td&gt;12&lt;/td&gt;&lt;td&gt;0.667&lt;/td&gt;&lt;td&gt;3&lt;/td&gt;&lt;td&gt;16&lt;/td&gt;&lt;td&gt;19&lt;/td&gt;&lt;td&gt;1.900&lt;/td&gt;&lt;td&gt;13&lt;/td&gt;&lt;td&gt;1.300&lt;/td&gt;&lt;td&gt;12&lt;/td&gt;&lt;td&gt;1.200&lt;/td&gt;&lt;td&gt;0&lt;/td&gt;&lt;td&gt;0.000&lt;/td&gt;&lt;/tr&gt;</v>
      </c>
    </row>
    <row r="152" spans="1:23" x14ac:dyDescent="0.25">
      <c r="A152">
        <v>13</v>
      </c>
      <c r="B152" t="s">
        <v>290</v>
      </c>
      <c r="C152">
        <v>5</v>
      </c>
      <c r="D152">
        <v>14</v>
      </c>
      <c r="E152">
        <v>37</v>
      </c>
      <c r="F152">
        <v>2</v>
      </c>
      <c r="G152">
        <v>6</v>
      </c>
      <c r="H152">
        <v>6</v>
      </c>
      <c r="I152">
        <v>9</v>
      </c>
      <c r="J152">
        <f t="shared" si="6"/>
        <v>36</v>
      </c>
      <c r="K152">
        <v>8</v>
      </c>
      <c r="L152">
        <v>18</v>
      </c>
      <c r="M152">
        <f t="shared" si="7"/>
        <v>26</v>
      </c>
      <c r="N152">
        <v>7</v>
      </c>
      <c r="O152">
        <v>22</v>
      </c>
      <c r="P152">
        <v>19</v>
      </c>
      <c r="Q152">
        <v>0</v>
      </c>
      <c r="R152">
        <v>6</v>
      </c>
      <c r="S152">
        <v>0</v>
      </c>
      <c r="T152">
        <v>123</v>
      </c>
      <c r="U152" t="s">
        <v>71</v>
      </c>
      <c r="W152" s="4" t="str">
        <f t="shared" si="8"/>
        <v>&lt;tr&gt;&lt;td&gt;Braxton Phommarath&lt;/td&gt;&lt;td&gt;SRSS&lt;/td&gt;&lt;td&gt;5&lt;/td&gt;&lt;td&gt;36&lt;/td&gt;&lt;td&gt;7.200&lt;/td&gt;&lt;td&gt;14&lt;/td&gt;&lt;td&gt;37&lt;/td&gt;&lt;td&gt;0.378&lt;/td&gt;&lt;td&gt;2&lt;/td&gt;&lt;td&gt;6&lt;/td&gt;&lt;td&gt;0.333&lt;/td&gt;&lt;td&gt;6&lt;/td&gt;&lt;td&gt;9&lt;/td&gt;&lt;td&gt;0.667&lt;/td&gt;&lt;td&gt;8&lt;/td&gt;&lt;td&gt;18&lt;/td&gt;&lt;td&gt;26&lt;/td&gt;&lt;td&gt;5.200&lt;/td&gt;&lt;td&gt;22&lt;/td&gt;&lt;td&gt;4.400&lt;/td&gt;&lt;td&gt;6&lt;/td&gt;&lt;td&gt;1.200&lt;/td&gt;&lt;td&gt;0&lt;/td&gt;&lt;td&gt;0.000&lt;/td&gt;&lt;/tr&gt;</v>
      </c>
    </row>
    <row r="153" spans="1:23" x14ac:dyDescent="0.25">
      <c r="A153">
        <v>16</v>
      </c>
      <c r="B153" t="s">
        <v>369</v>
      </c>
      <c r="C153">
        <v>13</v>
      </c>
      <c r="D153">
        <v>13</v>
      </c>
      <c r="E153">
        <v>30</v>
      </c>
      <c r="F153">
        <v>0</v>
      </c>
      <c r="G153">
        <v>1</v>
      </c>
      <c r="H153">
        <v>9</v>
      </c>
      <c r="I153">
        <v>11</v>
      </c>
      <c r="J153">
        <f t="shared" si="6"/>
        <v>35</v>
      </c>
      <c r="K153">
        <v>7</v>
      </c>
      <c r="L153">
        <v>15</v>
      </c>
      <c r="M153">
        <f t="shared" si="7"/>
        <v>22</v>
      </c>
      <c r="N153">
        <v>8</v>
      </c>
      <c r="O153">
        <v>4</v>
      </c>
      <c r="P153">
        <v>11</v>
      </c>
      <c r="Q153">
        <v>0</v>
      </c>
      <c r="R153">
        <v>6</v>
      </c>
      <c r="S153">
        <v>0</v>
      </c>
      <c r="T153">
        <v>129</v>
      </c>
      <c r="U153" t="s">
        <v>8</v>
      </c>
      <c r="W153" s="4" t="str">
        <f t="shared" si="8"/>
        <v>&lt;tr&gt;&lt;td&gt;Balraj Hothi&lt;/td&gt;&lt;td&gt;MBCI&lt;/td&gt;&lt;td&gt;13&lt;/td&gt;&lt;td&gt;35&lt;/td&gt;&lt;td&gt;2.692&lt;/td&gt;&lt;td&gt;13&lt;/td&gt;&lt;td&gt;30&lt;/td&gt;&lt;td&gt;0.433&lt;/td&gt;&lt;td&gt;0&lt;/td&gt;&lt;td&gt;1&lt;/td&gt;&lt;td&gt;0.000&lt;/td&gt;&lt;td&gt;9&lt;/td&gt;&lt;td&gt;11&lt;/td&gt;&lt;td&gt;0.818&lt;/td&gt;&lt;td&gt;7&lt;/td&gt;&lt;td&gt;15&lt;/td&gt;&lt;td&gt;22&lt;/td&gt;&lt;td&gt;1.692&lt;/td&gt;&lt;td&gt;4&lt;/td&gt;&lt;td&gt;0.308&lt;/td&gt;&lt;td&gt;6&lt;/td&gt;&lt;td&gt;0.462&lt;/td&gt;&lt;td&gt;0&lt;/td&gt;&lt;td&gt;0.000&lt;/td&gt;&lt;/tr&gt;</v>
      </c>
    </row>
    <row r="154" spans="1:23" x14ac:dyDescent="0.25">
      <c r="A154">
        <v>8</v>
      </c>
      <c r="B154" t="s">
        <v>274</v>
      </c>
      <c r="C154">
        <v>5</v>
      </c>
      <c r="D154">
        <v>13</v>
      </c>
      <c r="E154">
        <v>42</v>
      </c>
      <c r="F154">
        <v>0</v>
      </c>
      <c r="G154">
        <v>3</v>
      </c>
      <c r="H154">
        <v>9</v>
      </c>
      <c r="I154">
        <v>13</v>
      </c>
      <c r="J154">
        <f t="shared" si="6"/>
        <v>35</v>
      </c>
      <c r="K154">
        <v>18</v>
      </c>
      <c r="L154">
        <v>15</v>
      </c>
      <c r="M154">
        <f t="shared" si="7"/>
        <v>33</v>
      </c>
      <c r="N154">
        <v>12</v>
      </c>
      <c r="O154">
        <v>4</v>
      </c>
      <c r="P154">
        <v>14</v>
      </c>
      <c r="Q154">
        <v>1</v>
      </c>
      <c r="R154">
        <v>15</v>
      </c>
      <c r="S154">
        <v>0</v>
      </c>
      <c r="T154">
        <v>121</v>
      </c>
      <c r="U154" t="s">
        <v>97</v>
      </c>
      <c r="W154" s="4" t="str">
        <f t="shared" si="8"/>
        <v>&lt;tr&gt;&lt;td&gt;Erin Balmaceda&lt;/td&gt;&lt;td&gt;SJHS&lt;/td&gt;&lt;td&gt;5&lt;/td&gt;&lt;td&gt;35&lt;/td&gt;&lt;td&gt;7.000&lt;/td&gt;&lt;td&gt;13&lt;/td&gt;&lt;td&gt;42&lt;/td&gt;&lt;td&gt;0.310&lt;/td&gt;&lt;td&gt;0&lt;/td&gt;&lt;td&gt;3&lt;/td&gt;&lt;td&gt;0.000&lt;/td&gt;&lt;td&gt;9&lt;/td&gt;&lt;td&gt;13&lt;/td&gt;&lt;td&gt;0.692&lt;/td&gt;&lt;td&gt;18&lt;/td&gt;&lt;td&gt;15&lt;/td&gt;&lt;td&gt;33&lt;/td&gt;&lt;td&gt;6.600&lt;/td&gt;&lt;td&gt;4&lt;/td&gt;&lt;td&gt;0.800&lt;/td&gt;&lt;td&gt;15&lt;/td&gt;&lt;td&gt;3.000&lt;/td&gt;&lt;td&gt;1&lt;/td&gt;&lt;td&gt;0.200&lt;/td&gt;&lt;/tr&gt;</v>
      </c>
    </row>
    <row r="155" spans="1:23" x14ac:dyDescent="0.25">
      <c r="A155">
        <v>5</v>
      </c>
      <c r="B155" t="s">
        <v>247</v>
      </c>
      <c r="C155">
        <v>11</v>
      </c>
      <c r="D155">
        <v>11</v>
      </c>
      <c r="E155">
        <v>41</v>
      </c>
      <c r="F155">
        <v>3</v>
      </c>
      <c r="G155">
        <v>14</v>
      </c>
      <c r="H155">
        <v>8</v>
      </c>
      <c r="I155">
        <v>14</v>
      </c>
      <c r="J155">
        <f t="shared" si="6"/>
        <v>33</v>
      </c>
      <c r="K155">
        <v>12</v>
      </c>
      <c r="L155">
        <v>30</v>
      </c>
      <c r="M155">
        <f t="shared" si="7"/>
        <v>42</v>
      </c>
      <c r="N155">
        <v>18</v>
      </c>
      <c r="O155">
        <v>7</v>
      </c>
      <c r="P155">
        <v>7</v>
      </c>
      <c r="Q155">
        <v>4</v>
      </c>
      <c r="R155">
        <v>16</v>
      </c>
      <c r="S155">
        <v>0</v>
      </c>
      <c r="T155">
        <v>183</v>
      </c>
      <c r="U155" t="s">
        <v>83</v>
      </c>
      <c r="W155" s="4" t="str">
        <f t="shared" si="8"/>
        <v>&lt;tr&gt;&lt;td&gt;Pete Huletey&lt;/td&gt;&lt;td&gt;SPHS&lt;/td&gt;&lt;td&gt;11&lt;/td&gt;&lt;td&gt;33&lt;/td&gt;&lt;td&gt;3.000&lt;/td&gt;&lt;td&gt;11&lt;/td&gt;&lt;td&gt;41&lt;/td&gt;&lt;td&gt;0.268&lt;/td&gt;&lt;td&gt;3&lt;/td&gt;&lt;td&gt;14&lt;/td&gt;&lt;td&gt;0.214&lt;/td&gt;&lt;td&gt;8&lt;/td&gt;&lt;td&gt;14&lt;/td&gt;&lt;td&gt;0.571&lt;/td&gt;&lt;td&gt;12&lt;/td&gt;&lt;td&gt;30&lt;/td&gt;&lt;td&gt;42&lt;/td&gt;&lt;td&gt;3.818&lt;/td&gt;&lt;td&gt;7&lt;/td&gt;&lt;td&gt;0.636&lt;/td&gt;&lt;td&gt;16&lt;/td&gt;&lt;td&gt;1.455&lt;/td&gt;&lt;td&gt;4&lt;/td&gt;&lt;td&gt;0.364&lt;/td&gt;&lt;/tr&gt;</v>
      </c>
    </row>
    <row r="156" spans="1:23" x14ac:dyDescent="0.25">
      <c r="A156">
        <v>12</v>
      </c>
      <c r="B156" t="s">
        <v>449</v>
      </c>
      <c r="C156">
        <v>8</v>
      </c>
      <c r="D156">
        <v>11</v>
      </c>
      <c r="E156">
        <v>33</v>
      </c>
      <c r="F156">
        <v>1</v>
      </c>
      <c r="G156">
        <v>9</v>
      </c>
      <c r="H156">
        <v>10</v>
      </c>
      <c r="I156">
        <v>13</v>
      </c>
      <c r="J156">
        <f t="shared" si="6"/>
        <v>33</v>
      </c>
      <c r="K156">
        <v>18</v>
      </c>
      <c r="L156">
        <v>30</v>
      </c>
      <c r="M156">
        <f t="shared" si="7"/>
        <v>48</v>
      </c>
      <c r="N156">
        <v>16</v>
      </c>
      <c r="O156">
        <v>3</v>
      </c>
      <c r="P156">
        <v>12</v>
      </c>
      <c r="Q156">
        <v>5</v>
      </c>
      <c r="R156">
        <v>8</v>
      </c>
      <c r="S156">
        <v>0</v>
      </c>
      <c r="T156">
        <v>135</v>
      </c>
      <c r="U156" t="s">
        <v>49</v>
      </c>
      <c r="W156" s="4" t="str">
        <f t="shared" si="8"/>
        <v>&lt;tr&gt;&lt;td&gt;Markus Lisan&lt;/td&gt;&lt;td&gt;MC&lt;/td&gt;&lt;td&gt;8&lt;/td&gt;&lt;td&gt;33&lt;/td&gt;&lt;td&gt;4.125&lt;/td&gt;&lt;td&gt;11&lt;/td&gt;&lt;td&gt;33&lt;/td&gt;&lt;td&gt;0.333&lt;/td&gt;&lt;td&gt;1&lt;/td&gt;&lt;td&gt;9&lt;/td&gt;&lt;td&gt;0.111&lt;/td&gt;&lt;td&gt;10&lt;/td&gt;&lt;td&gt;13&lt;/td&gt;&lt;td&gt;0.769&lt;/td&gt;&lt;td&gt;18&lt;/td&gt;&lt;td&gt;30&lt;/td&gt;&lt;td&gt;48&lt;/td&gt;&lt;td&gt;6.000&lt;/td&gt;&lt;td&gt;3&lt;/td&gt;&lt;td&gt;0.375&lt;/td&gt;&lt;td&gt;8&lt;/td&gt;&lt;td&gt;1.000&lt;/td&gt;&lt;td&gt;5&lt;/td&gt;&lt;td&gt;0.625&lt;/td&gt;&lt;/tr&gt;</v>
      </c>
    </row>
    <row r="157" spans="1:23" x14ac:dyDescent="0.25">
      <c r="A157">
        <v>4</v>
      </c>
      <c r="B157" t="s">
        <v>406</v>
      </c>
      <c r="C157">
        <v>7</v>
      </c>
      <c r="D157">
        <v>13</v>
      </c>
      <c r="E157">
        <v>39</v>
      </c>
      <c r="F157">
        <v>2</v>
      </c>
      <c r="G157">
        <v>3</v>
      </c>
      <c r="H157">
        <v>5</v>
      </c>
      <c r="I157">
        <v>12</v>
      </c>
      <c r="J157">
        <f t="shared" si="6"/>
        <v>33</v>
      </c>
      <c r="K157">
        <v>6</v>
      </c>
      <c r="L157">
        <v>11</v>
      </c>
      <c r="M157">
        <f t="shared" si="7"/>
        <v>17</v>
      </c>
      <c r="N157">
        <v>12</v>
      </c>
      <c r="O157">
        <v>3</v>
      </c>
      <c r="P157">
        <v>11</v>
      </c>
      <c r="Q157">
        <v>0</v>
      </c>
      <c r="R157">
        <v>10</v>
      </c>
      <c r="S157">
        <v>0</v>
      </c>
      <c r="T157">
        <v>108</v>
      </c>
      <c r="U157" t="s">
        <v>85</v>
      </c>
      <c r="W157" s="4" t="str">
        <f t="shared" si="8"/>
        <v>&lt;tr&gt;&lt;td&gt;Terrel Feakes&lt;/td&gt;&lt;td&gt;VMC&lt;/td&gt;&lt;td&gt;7&lt;/td&gt;&lt;td&gt;33&lt;/td&gt;&lt;td&gt;4.714&lt;/td&gt;&lt;td&gt;13&lt;/td&gt;&lt;td&gt;39&lt;/td&gt;&lt;td&gt;0.333&lt;/td&gt;&lt;td&gt;2&lt;/td&gt;&lt;td&gt;3&lt;/td&gt;&lt;td&gt;0.667&lt;/td&gt;&lt;td&gt;5&lt;/td&gt;&lt;td&gt;12&lt;/td&gt;&lt;td&gt;0.417&lt;/td&gt;&lt;td&gt;6&lt;/td&gt;&lt;td&gt;11&lt;/td&gt;&lt;td&gt;17&lt;/td&gt;&lt;td&gt;2.429&lt;/td&gt;&lt;td&gt;3&lt;/td&gt;&lt;td&gt;0.429&lt;/td&gt;&lt;td&gt;10&lt;/td&gt;&lt;td&gt;1.429&lt;/td&gt;&lt;td&gt;0&lt;/td&gt;&lt;td&gt;0.000&lt;/td&gt;&lt;/tr&gt;</v>
      </c>
    </row>
    <row r="158" spans="1:23" x14ac:dyDescent="0.25">
      <c r="A158">
        <v>7</v>
      </c>
      <c r="B158" t="s">
        <v>264</v>
      </c>
      <c r="C158">
        <v>13</v>
      </c>
      <c r="D158">
        <v>11</v>
      </c>
      <c r="E158">
        <v>57</v>
      </c>
      <c r="F158">
        <v>4</v>
      </c>
      <c r="G158">
        <v>28</v>
      </c>
      <c r="H158">
        <v>6</v>
      </c>
      <c r="I158">
        <v>8</v>
      </c>
      <c r="J158">
        <f t="shared" si="6"/>
        <v>32</v>
      </c>
      <c r="K158">
        <v>5</v>
      </c>
      <c r="L158">
        <v>30</v>
      </c>
      <c r="M158">
        <f t="shared" si="7"/>
        <v>35</v>
      </c>
      <c r="N158">
        <v>19</v>
      </c>
      <c r="O158">
        <v>11</v>
      </c>
      <c r="P158">
        <v>24</v>
      </c>
      <c r="Q158">
        <v>1</v>
      </c>
      <c r="R158">
        <v>12</v>
      </c>
      <c r="S158">
        <v>0</v>
      </c>
      <c r="T158">
        <v>239</v>
      </c>
      <c r="U158" t="s">
        <v>75</v>
      </c>
      <c r="W158" s="4" t="str">
        <f t="shared" si="8"/>
        <v>&lt;tr&gt;&lt;td&gt;Jason Quaiser&lt;/td&gt;&lt;td&gt;JTC&lt;/td&gt;&lt;td&gt;13&lt;/td&gt;&lt;td&gt;32&lt;/td&gt;&lt;td&gt;2.462&lt;/td&gt;&lt;td&gt;11&lt;/td&gt;&lt;td&gt;57&lt;/td&gt;&lt;td&gt;0.193&lt;/td&gt;&lt;td&gt;4&lt;/td&gt;&lt;td&gt;28&lt;/td&gt;&lt;td&gt;0.143&lt;/td&gt;&lt;td&gt;6&lt;/td&gt;&lt;td&gt;8&lt;/td&gt;&lt;td&gt;0.750&lt;/td&gt;&lt;td&gt;5&lt;/td&gt;&lt;td&gt;30&lt;/td&gt;&lt;td&gt;35&lt;/td&gt;&lt;td&gt;2.692&lt;/td&gt;&lt;td&gt;11&lt;/td&gt;&lt;td&gt;0.846&lt;/td&gt;&lt;td&gt;12&lt;/td&gt;&lt;td&gt;0.923&lt;/td&gt;&lt;td&gt;1&lt;/td&gt;&lt;td&gt;0.077&lt;/td&gt;&lt;/tr&gt;</v>
      </c>
    </row>
    <row r="159" spans="1:23" x14ac:dyDescent="0.25">
      <c r="A159">
        <v>4</v>
      </c>
      <c r="B159" t="s">
        <v>246</v>
      </c>
      <c r="C159">
        <v>8</v>
      </c>
      <c r="D159">
        <v>12</v>
      </c>
      <c r="E159">
        <v>39</v>
      </c>
      <c r="F159">
        <v>3</v>
      </c>
      <c r="G159">
        <v>18</v>
      </c>
      <c r="H159">
        <v>5</v>
      </c>
      <c r="I159">
        <v>6</v>
      </c>
      <c r="J159">
        <f t="shared" si="6"/>
        <v>32</v>
      </c>
      <c r="K159">
        <v>7</v>
      </c>
      <c r="L159">
        <v>6</v>
      </c>
      <c r="M159">
        <f t="shared" si="7"/>
        <v>13</v>
      </c>
      <c r="N159">
        <v>9</v>
      </c>
      <c r="O159">
        <v>5</v>
      </c>
      <c r="P159">
        <v>7</v>
      </c>
      <c r="Q159">
        <v>2</v>
      </c>
      <c r="R159">
        <v>11</v>
      </c>
      <c r="S159">
        <v>0</v>
      </c>
      <c r="T159">
        <v>126</v>
      </c>
      <c r="U159" t="s">
        <v>83</v>
      </c>
      <c r="W159" s="4" t="str">
        <f t="shared" si="8"/>
        <v>&lt;tr&gt;&lt;td&gt;Nick Laping&lt;/td&gt;&lt;td&gt;SPHS&lt;/td&gt;&lt;td&gt;8&lt;/td&gt;&lt;td&gt;32&lt;/td&gt;&lt;td&gt;4.000&lt;/td&gt;&lt;td&gt;12&lt;/td&gt;&lt;td&gt;39&lt;/td&gt;&lt;td&gt;0.308&lt;/td&gt;&lt;td&gt;3&lt;/td&gt;&lt;td&gt;18&lt;/td&gt;&lt;td&gt;0.167&lt;/td&gt;&lt;td&gt;5&lt;/td&gt;&lt;td&gt;6&lt;/td&gt;&lt;td&gt;0.833&lt;/td&gt;&lt;td&gt;7&lt;/td&gt;&lt;td&gt;6&lt;/td&gt;&lt;td&gt;13&lt;/td&gt;&lt;td&gt;1.625&lt;/td&gt;&lt;td&gt;5&lt;/td&gt;&lt;td&gt;0.625&lt;/td&gt;&lt;td&gt;11&lt;/td&gt;&lt;td&gt;1.375&lt;/td&gt;&lt;td&gt;2&lt;/td&gt;&lt;td&gt;0.250&lt;/td&gt;&lt;/tr&gt;</v>
      </c>
    </row>
    <row r="160" spans="1:23" x14ac:dyDescent="0.25">
      <c r="A160">
        <v>11</v>
      </c>
      <c r="B160" t="s">
        <v>413</v>
      </c>
      <c r="C160">
        <v>11</v>
      </c>
      <c r="D160">
        <v>14</v>
      </c>
      <c r="E160">
        <v>59</v>
      </c>
      <c r="F160">
        <v>1</v>
      </c>
      <c r="G160">
        <v>17</v>
      </c>
      <c r="H160">
        <v>2</v>
      </c>
      <c r="I160">
        <v>3</v>
      </c>
      <c r="J160">
        <f t="shared" si="6"/>
        <v>31</v>
      </c>
      <c r="K160">
        <v>12</v>
      </c>
      <c r="L160">
        <v>27</v>
      </c>
      <c r="M160">
        <f t="shared" si="7"/>
        <v>39</v>
      </c>
      <c r="N160">
        <v>16</v>
      </c>
      <c r="O160">
        <v>5</v>
      </c>
      <c r="P160">
        <v>11</v>
      </c>
      <c r="Q160">
        <v>0</v>
      </c>
      <c r="R160">
        <v>3</v>
      </c>
      <c r="S160">
        <v>0</v>
      </c>
      <c r="T160">
        <v>134</v>
      </c>
      <c r="U160" t="s">
        <v>85</v>
      </c>
      <c r="W160" s="4" t="str">
        <f t="shared" si="8"/>
        <v>&lt;tr&gt;&lt;td&gt;Evan Abram&lt;/td&gt;&lt;td&gt;VMC&lt;/td&gt;&lt;td&gt;11&lt;/td&gt;&lt;td&gt;31&lt;/td&gt;&lt;td&gt;2.818&lt;/td&gt;&lt;td&gt;14&lt;/td&gt;&lt;td&gt;59&lt;/td&gt;&lt;td&gt;0.237&lt;/td&gt;&lt;td&gt;1&lt;/td&gt;&lt;td&gt;17&lt;/td&gt;&lt;td&gt;0.059&lt;/td&gt;&lt;td&gt;2&lt;/td&gt;&lt;td&gt;3&lt;/td&gt;&lt;td&gt;0.667&lt;/td&gt;&lt;td&gt;12&lt;/td&gt;&lt;td&gt;27&lt;/td&gt;&lt;td&gt;39&lt;/td&gt;&lt;td&gt;3.545&lt;/td&gt;&lt;td&gt;5&lt;/td&gt;&lt;td&gt;0.455&lt;/td&gt;&lt;td&gt;3&lt;/td&gt;&lt;td&gt;0.273&lt;/td&gt;&lt;td&gt;0&lt;/td&gt;&lt;td&gt;0.000&lt;/td&gt;&lt;/tr&gt;</v>
      </c>
    </row>
    <row r="161" spans="1:23" x14ac:dyDescent="0.25">
      <c r="A161">
        <v>21</v>
      </c>
      <c r="B161" t="s">
        <v>479</v>
      </c>
      <c r="C161">
        <v>5</v>
      </c>
      <c r="D161">
        <v>12</v>
      </c>
      <c r="E161">
        <v>43</v>
      </c>
      <c r="F161">
        <v>0</v>
      </c>
      <c r="G161">
        <v>0</v>
      </c>
      <c r="H161">
        <v>7</v>
      </c>
      <c r="I161">
        <v>14</v>
      </c>
      <c r="J161">
        <f t="shared" si="6"/>
        <v>31</v>
      </c>
      <c r="K161">
        <v>20</v>
      </c>
      <c r="L161">
        <v>17</v>
      </c>
      <c r="M161">
        <f t="shared" si="7"/>
        <v>37</v>
      </c>
      <c r="N161">
        <v>9</v>
      </c>
      <c r="O161">
        <v>1</v>
      </c>
      <c r="P161">
        <v>11</v>
      </c>
      <c r="Q161">
        <v>2</v>
      </c>
      <c r="R161">
        <v>0</v>
      </c>
      <c r="S161">
        <v>0</v>
      </c>
      <c r="T161">
        <v>124</v>
      </c>
      <c r="U161" t="s">
        <v>68</v>
      </c>
      <c r="W161" s="4" t="str">
        <f t="shared" si="8"/>
        <v>&lt;tr&gt;&lt;td&gt;Dustin Pedneault&lt;/td&gt;&lt;td&gt;JHB&lt;/td&gt;&lt;td&gt;5&lt;/td&gt;&lt;td&gt;31&lt;/td&gt;&lt;td&gt;6.200&lt;/td&gt;&lt;td&gt;12&lt;/td&gt;&lt;td&gt;43&lt;/td&gt;&lt;td&gt;0.279&lt;/td&gt;&lt;td&gt;0&lt;/td&gt;&lt;td&gt;0&lt;/td&gt;&lt;td&gt;0.000&lt;/td&gt;&lt;td&gt;7&lt;/td&gt;&lt;td&gt;14&lt;/td&gt;&lt;td&gt;0.500&lt;/td&gt;&lt;td&gt;20&lt;/td&gt;&lt;td&gt;17&lt;/td&gt;&lt;td&gt;37&lt;/td&gt;&lt;td&gt;7.400&lt;/td&gt;&lt;td&gt;1&lt;/td&gt;&lt;td&gt;0.200&lt;/td&gt;&lt;td&gt;0&lt;/td&gt;&lt;td&gt;0.000&lt;/td&gt;&lt;td&gt;2&lt;/td&gt;&lt;td&gt;0.400&lt;/td&gt;&lt;/tr&gt;</v>
      </c>
    </row>
    <row r="162" spans="1:23" x14ac:dyDescent="0.25">
      <c r="A162">
        <v>13</v>
      </c>
      <c r="B162" t="s">
        <v>478</v>
      </c>
      <c r="C162">
        <v>5</v>
      </c>
      <c r="D162">
        <v>8</v>
      </c>
      <c r="E162">
        <v>25</v>
      </c>
      <c r="F162">
        <v>0</v>
      </c>
      <c r="G162">
        <v>1</v>
      </c>
      <c r="H162">
        <v>15</v>
      </c>
      <c r="I162">
        <v>29</v>
      </c>
      <c r="J162">
        <f t="shared" si="6"/>
        <v>31</v>
      </c>
      <c r="K162">
        <v>12</v>
      </c>
      <c r="L162">
        <v>12</v>
      </c>
      <c r="M162">
        <f t="shared" si="7"/>
        <v>24</v>
      </c>
      <c r="N162">
        <v>3</v>
      </c>
      <c r="O162">
        <v>2</v>
      </c>
      <c r="P162">
        <v>12</v>
      </c>
      <c r="Q162">
        <v>0</v>
      </c>
      <c r="R162">
        <v>8</v>
      </c>
      <c r="S162">
        <v>0</v>
      </c>
      <c r="T162">
        <v>97</v>
      </c>
      <c r="U162" t="s">
        <v>68</v>
      </c>
      <c r="W162" s="4" t="str">
        <f t="shared" si="8"/>
        <v>&lt;tr&gt;&lt;td&gt;Seth Cathers&lt;/td&gt;&lt;td&gt;JHB&lt;/td&gt;&lt;td&gt;5&lt;/td&gt;&lt;td&gt;31&lt;/td&gt;&lt;td&gt;6.200&lt;/td&gt;&lt;td&gt;8&lt;/td&gt;&lt;td&gt;25&lt;/td&gt;&lt;td&gt;0.320&lt;/td&gt;&lt;td&gt;0&lt;/td&gt;&lt;td&gt;1&lt;/td&gt;&lt;td&gt;0.000&lt;/td&gt;&lt;td&gt;15&lt;/td&gt;&lt;td&gt;29&lt;/td&gt;&lt;td&gt;0.517&lt;/td&gt;&lt;td&gt;12&lt;/td&gt;&lt;td&gt;12&lt;/td&gt;&lt;td&gt;24&lt;/td&gt;&lt;td&gt;4.800&lt;/td&gt;&lt;td&gt;2&lt;/td&gt;&lt;td&gt;0.400&lt;/td&gt;&lt;td&gt;8&lt;/td&gt;&lt;td&gt;1.600&lt;/td&gt;&lt;td&gt;0&lt;/td&gt;&lt;td&gt;0.000&lt;/td&gt;&lt;/tr&gt;</v>
      </c>
    </row>
    <row r="163" spans="1:23" x14ac:dyDescent="0.25">
      <c r="A163">
        <v>3</v>
      </c>
      <c r="B163" t="s">
        <v>470</v>
      </c>
      <c r="C163">
        <v>5</v>
      </c>
      <c r="D163">
        <v>10</v>
      </c>
      <c r="E163">
        <v>25</v>
      </c>
      <c r="F163">
        <v>2</v>
      </c>
      <c r="G163">
        <v>7</v>
      </c>
      <c r="H163">
        <v>9</v>
      </c>
      <c r="I163">
        <v>12</v>
      </c>
      <c r="J163">
        <f t="shared" si="6"/>
        <v>31</v>
      </c>
      <c r="K163">
        <v>3</v>
      </c>
      <c r="L163">
        <v>3</v>
      </c>
      <c r="M163">
        <f t="shared" si="7"/>
        <v>6</v>
      </c>
      <c r="N163">
        <v>10</v>
      </c>
      <c r="O163">
        <v>1</v>
      </c>
      <c r="P163">
        <v>13</v>
      </c>
      <c r="Q163">
        <v>0</v>
      </c>
      <c r="R163">
        <v>1</v>
      </c>
      <c r="S163">
        <v>0</v>
      </c>
      <c r="T163">
        <v>60</v>
      </c>
      <c r="U163" t="s">
        <v>68</v>
      </c>
      <c r="W163" s="4" t="str">
        <f t="shared" si="8"/>
        <v>&lt;tr&gt;&lt;td&gt;Adrian Yasay&lt;/td&gt;&lt;td&gt;JHB&lt;/td&gt;&lt;td&gt;5&lt;/td&gt;&lt;td&gt;31&lt;/td&gt;&lt;td&gt;6.200&lt;/td&gt;&lt;td&gt;10&lt;/td&gt;&lt;td&gt;25&lt;/td&gt;&lt;td&gt;0.400&lt;/td&gt;&lt;td&gt;2&lt;/td&gt;&lt;td&gt;7&lt;/td&gt;&lt;td&gt;0.286&lt;/td&gt;&lt;td&gt;9&lt;/td&gt;&lt;td&gt;12&lt;/td&gt;&lt;td&gt;0.750&lt;/td&gt;&lt;td&gt;3&lt;/td&gt;&lt;td&gt;3&lt;/td&gt;&lt;td&gt;6&lt;/td&gt;&lt;td&gt;1.200&lt;/td&gt;&lt;td&gt;1&lt;/td&gt;&lt;td&gt;0.200&lt;/td&gt;&lt;td&gt;1&lt;/td&gt;&lt;td&gt;0.200&lt;/td&gt;&lt;td&gt;0&lt;/td&gt;&lt;td&gt;0.000&lt;/td&gt;&lt;/tr&gt;</v>
      </c>
    </row>
    <row r="164" spans="1:23" x14ac:dyDescent="0.25">
      <c r="A164">
        <v>12</v>
      </c>
      <c r="B164" t="s">
        <v>404</v>
      </c>
      <c r="C164">
        <v>15</v>
      </c>
      <c r="D164">
        <v>13</v>
      </c>
      <c r="E164">
        <v>40</v>
      </c>
      <c r="F164">
        <v>0</v>
      </c>
      <c r="G164">
        <v>0</v>
      </c>
      <c r="H164">
        <v>4</v>
      </c>
      <c r="I164">
        <v>10</v>
      </c>
      <c r="J164">
        <f t="shared" si="6"/>
        <v>30</v>
      </c>
      <c r="K164">
        <v>18</v>
      </c>
      <c r="L164">
        <v>18</v>
      </c>
      <c r="M164">
        <f t="shared" si="7"/>
        <v>36</v>
      </c>
      <c r="N164">
        <v>30</v>
      </c>
      <c r="O164">
        <v>5</v>
      </c>
      <c r="P164">
        <v>6</v>
      </c>
      <c r="Q164">
        <v>1</v>
      </c>
      <c r="R164">
        <v>6</v>
      </c>
      <c r="S164">
        <v>0</v>
      </c>
      <c r="T164">
        <v>206</v>
      </c>
      <c r="U164" t="s">
        <v>66</v>
      </c>
      <c r="W164" s="4" t="str">
        <f t="shared" si="8"/>
        <v>&lt;tr&gt;&lt;td&gt;Jesse Casey&lt;/td&gt;&lt;td&gt;GCI&lt;/td&gt;&lt;td&gt;15&lt;/td&gt;&lt;td&gt;30&lt;/td&gt;&lt;td&gt;2.000&lt;/td&gt;&lt;td&gt;13&lt;/td&gt;&lt;td&gt;40&lt;/td&gt;&lt;td&gt;0.325&lt;/td&gt;&lt;td&gt;0&lt;/td&gt;&lt;td&gt;0&lt;/td&gt;&lt;td&gt;0.000&lt;/td&gt;&lt;td&gt;4&lt;/td&gt;&lt;td&gt;10&lt;/td&gt;&lt;td&gt;0.400&lt;/td&gt;&lt;td&gt;18&lt;/td&gt;&lt;td&gt;18&lt;/td&gt;&lt;td&gt;36&lt;/td&gt;&lt;td&gt;2.400&lt;/td&gt;&lt;td&gt;5&lt;/td&gt;&lt;td&gt;0.333&lt;/td&gt;&lt;td&gt;6&lt;/td&gt;&lt;td&gt;0.400&lt;/td&gt;&lt;td&gt;1&lt;/td&gt;&lt;td&gt;0.067&lt;/td&gt;&lt;/tr&gt;</v>
      </c>
    </row>
    <row r="165" spans="1:23" x14ac:dyDescent="0.25">
      <c r="A165">
        <v>10</v>
      </c>
      <c r="B165" t="s">
        <v>461</v>
      </c>
      <c r="C165">
        <v>8</v>
      </c>
      <c r="D165">
        <v>15</v>
      </c>
      <c r="E165">
        <v>37</v>
      </c>
      <c r="F165">
        <v>0</v>
      </c>
      <c r="G165">
        <v>0</v>
      </c>
      <c r="H165">
        <v>0</v>
      </c>
      <c r="I165">
        <v>0</v>
      </c>
      <c r="J165">
        <f t="shared" si="6"/>
        <v>30</v>
      </c>
      <c r="K165">
        <v>18</v>
      </c>
      <c r="L165">
        <v>19</v>
      </c>
      <c r="M165">
        <f t="shared" si="7"/>
        <v>37</v>
      </c>
      <c r="N165">
        <v>17</v>
      </c>
      <c r="O165">
        <v>0</v>
      </c>
      <c r="P165">
        <v>15</v>
      </c>
      <c r="Q165">
        <v>1</v>
      </c>
      <c r="R165">
        <v>11</v>
      </c>
      <c r="S165">
        <v>0</v>
      </c>
      <c r="T165">
        <v>130</v>
      </c>
      <c r="U165" t="s">
        <v>101</v>
      </c>
      <c r="W165" s="4" t="str">
        <f t="shared" si="8"/>
        <v>&lt;tr&gt;&lt;td&gt;Mohammed Mansaray&lt;/td&gt;&lt;td&gt;TVHS&lt;/td&gt;&lt;td&gt;8&lt;/td&gt;&lt;td&gt;30&lt;/td&gt;&lt;td&gt;3.750&lt;/td&gt;&lt;td&gt;15&lt;/td&gt;&lt;td&gt;37&lt;/td&gt;&lt;td&gt;0.405&lt;/td&gt;&lt;td&gt;0&lt;/td&gt;&lt;td&gt;0&lt;/td&gt;&lt;td&gt;0.000&lt;/td&gt;&lt;td&gt;0&lt;/td&gt;&lt;td&gt;0&lt;/td&gt;&lt;td&gt;0.000&lt;/td&gt;&lt;td&gt;18&lt;/td&gt;&lt;td&gt;19&lt;/td&gt;&lt;td&gt;37&lt;/td&gt;&lt;td&gt;4.625&lt;/td&gt;&lt;td&gt;0&lt;/td&gt;&lt;td&gt;0.000&lt;/td&gt;&lt;td&gt;11&lt;/td&gt;&lt;td&gt;1.375&lt;/td&gt;&lt;td&gt;1&lt;/td&gt;&lt;td&gt;0.125&lt;/td&gt;&lt;/tr&gt;</v>
      </c>
    </row>
    <row r="166" spans="1:23" x14ac:dyDescent="0.25">
      <c r="A166">
        <v>7</v>
      </c>
      <c r="B166" t="s">
        <v>507</v>
      </c>
      <c r="C166">
        <v>5</v>
      </c>
      <c r="D166">
        <v>12</v>
      </c>
      <c r="E166">
        <v>38</v>
      </c>
      <c r="F166">
        <v>0</v>
      </c>
      <c r="G166">
        <v>0</v>
      </c>
      <c r="H166">
        <v>6</v>
      </c>
      <c r="I166">
        <v>11</v>
      </c>
      <c r="J166">
        <f t="shared" si="6"/>
        <v>30</v>
      </c>
      <c r="K166">
        <v>12</v>
      </c>
      <c r="L166">
        <v>15</v>
      </c>
      <c r="M166">
        <f t="shared" si="7"/>
        <v>27</v>
      </c>
      <c r="N166">
        <v>9</v>
      </c>
      <c r="O166">
        <v>3</v>
      </c>
      <c r="P166">
        <v>9</v>
      </c>
      <c r="Q166">
        <v>2</v>
      </c>
      <c r="R166">
        <v>2</v>
      </c>
      <c r="S166">
        <v>0</v>
      </c>
      <c r="T166">
        <v>115</v>
      </c>
      <c r="U166" t="s">
        <v>56</v>
      </c>
      <c r="W166" s="4" t="str">
        <f t="shared" si="8"/>
        <v>&lt;tr&gt;&lt;td&gt;Carson Benn&lt;/td&gt;&lt;td&gt;REC&lt;/td&gt;&lt;td&gt;5&lt;/td&gt;&lt;td&gt;30&lt;/td&gt;&lt;td&gt;6.000&lt;/td&gt;&lt;td&gt;12&lt;/td&gt;&lt;td&gt;38&lt;/td&gt;&lt;td&gt;0.316&lt;/td&gt;&lt;td&gt;0&lt;/td&gt;&lt;td&gt;0&lt;/td&gt;&lt;td&gt;0.000&lt;/td&gt;&lt;td&gt;6&lt;/td&gt;&lt;td&gt;11&lt;/td&gt;&lt;td&gt;0.545&lt;/td&gt;&lt;td&gt;12&lt;/td&gt;&lt;td&gt;15&lt;/td&gt;&lt;td&gt;27&lt;/td&gt;&lt;td&gt;5.400&lt;/td&gt;&lt;td&gt;3&lt;/td&gt;&lt;td&gt;0.600&lt;/td&gt;&lt;td&gt;2&lt;/td&gt;&lt;td&gt;0.400&lt;/td&gt;&lt;td&gt;2&lt;/td&gt;&lt;td&gt;0.400&lt;/td&gt;&lt;/tr&gt;</v>
      </c>
    </row>
    <row r="167" spans="1:23" x14ac:dyDescent="0.25">
      <c r="A167">
        <v>14</v>
      </c>
      <c r="B167" t="s">
        <v>291</v>
      </c>
      <c r="C167">
        <v>5</v>
      </c>
      <c r="D167">
        <v>14</v>
      </c>
      <c r="E167">
        <v>32</v>
      </c>
      <c r="F167">
        <v>0</v>
      </c>
      <c r="G167">
        <v>0</v>
      </c>
      <c r="H167">
        <v>1</v>
      </c>
      <c r="I167">
        <v>3</v>
      </c>
      <c r="J167">
        <f t="shared" si="6"/>
        <v>29</v>
      </c>
      <c r="K167">
        <v>20</v>
      </c>
      <c r="L167">
        <v>16</v>
      </c>
      <c r="M167">
        <f t="shared" si="7"/>
        <v>36</v>
      </c>
      <c r="N167">
        <v>13</v>
      </c>
      <c r="O167">
        <v>0</v>
      </c>
      <c r="P167">
        <v>13</v>
      </c>
      <c r="Q167">
        <v>6</v>
      </c>
      <c r="R167">
        <v>11</v>
      </c>
      <c r="S167">
        <v>0</v>
      </c>
      <c r="T167">
        <v>101</v>
      </c>
      <c r="U167" t="s">
        <v>71</v>
      </c>
      <c r="W167" s="4" t="str">
        <f t="shared" si="8"/>
        <v>&lt;tr&gt;&lt;td&gt;Oluwatinufe Fola-Bolumole&lt;/td&gt;&lt;td&gt;SRSS&lt;/td&gt;&lt;td&gt;5&lt;/td&gt;&lt;td&gt;29&lt;/td&gt;&lt;td&gt;5.800&lt;/td&gt;&lt;td&gt;14&lt;/td&gt;&lt;td&gt;32&lt;/td&gt;&lt;td&gt;0.438&lt;/td&gt;&lt;td&gt;0&lt;/td&gt;&lt;td&gt;0&lt;/td&gt;&lt;td&gt;0.000&lt;/td&gt;&lt;td&gt;1&lt;/td&gt;&lt;td&gt;3&lt;/td&gt;&lt;td&gt;0.333&lt;/td&gt;&lt;td&gt;20&lt;/td&gt;&lt;td&gt;16&lt;/td&gt;&lt;td&gt;36&lt;/td&gt;&lt;td&gt;7.200&lt;/td&gt;&lt;td&gt;0&lt;/td&gt;&lt;td&gt;0.000&lt;/td&gt;&lt;td&gt;11&lt;/td&gt;&lt;td&gt;2.200&lt;/td&gt;&lt;td&gt;6&lt;/td&gt;&lt;td&gt;1.200&lt;/td&gt;&lt;/tr&gt;</v>
      </c>
    </row>
    <row r="168" spans="1:23" x14ac:dyDescent="0.25">
      <c r="A168">
        <v>11</v>
      </c>
      <c r="B168" t="s">
        <v>424</v>
      </c>
      <c r="C168">
        <v>12</v>
      </c>
      <c r="D168">
        <v>11</v>
      </c>
      <c r="E168">
        <v>33</v>
      </c>
      <c r="F168">
        <v>1</v>
      </c>
      <c r="G168">
        <v>9</v>
      </c>
      <c r="H168">
        <v>6</v>
      </c>
      <c r="I168">
        <v>13</v>
      </c>
      <c r="J168">
        <f t="shared" si="6"/>
        <v>29</v>
      </c>
      <c r="K168">
        <v>9</v>
      </c>
      <c r="L168">
        <v>10</v>
      </c>
      <c r="M168">
        <f t="shared" si="7"/>
        <v>19</v>
      </c>
      <c r="N168">
        <v>15</v>
      </c>
      <c r="O168">
        <v>4</v>
      </c>
      <c r="P168">
        <v>10</v>
      </c>
      <c r="Q168">
        <v>0</v>
      </c>
      <c r="R168">
        <v>14</v>
      </c>
      <c r="S168">
        <v>0</v>
      </c>
      <c r="T168">
        <v>100</v>
      </c>
      <c r="U168" t="s">
        <v>73</v>
      </c>
      <c r="W168" s="4" t="str">
        <f t="shared" si="8"/>
        <v>&lt;tr&gt;&lt;td&gt;Mark Hriakov&lt;/td&gt;&lt;td&gt;FRC&lt;/td&gt;&lt;td&gt;12&lt;/td&gt;&lt;td&gt;29&lt;/td&gt;&lt;td&gt;2.417&lt;/td&gt;&lt;td&gt;11&lt;/td&gt;&lt;td&gt;33&lt;/td&gt;&lt;td&gt;0.333&lt;/td&gt;&lt;td&gt;1&lt;/td&gt;&lt;td&gt;9&lt;/td&gt;&lt;td&gt;0.111&lt;/td&gt;&lt;td&gt;6&lt;/td&gt;&lt;td&gt;13&lt;/td&gt;&lt;td&gt;0.462&lt;/td&gt;&lt;td&gt;9&lt;/td&gt;&lt;td&gt;10&lt;/td&gt;&lt;td&gt;19&lt;/td&gt;&lt;td&gt;1.583&lt;/td&gt;&lt;td&gt;4&lt;/td&gt;&lt;td&gt;0.333&lt;/td&gt;&lt;td&gt;14&lt;/td&gt;&lt;td&gt;1.167&lt;/td&gt;&lt;td&gt;0&lt;/td&gt;&lt;td&gt;0.000&lt;/td&gt;&lt;/tr&gt;</v>
      </c>
    </row>
    <row r="169" spans="1:23" x14ac:dyDescent="0.25">
      <c r="A169">
        <v>23</v>
      </c>
      <c r="B169" t="s">
        <v>279</v>
      </c>
      <c r="C169">
        <v>5</v>
      </c>
      <c r="D169">
        <v>14</v>
      </c>
      <c r="E169">
        <v>32</v>
      </c>
      <c r="F169">
        <v>1</v>
      </c>
      <c r="G169">
        <v>4</v>
      </c>
      <c r="H169">
        <v>0</v>
      </c>
      <c r="I169">
        <v>0</v>
      </c>
      <c r="J169">
        <f t="shared" si="6"/>
        <v>29</v>
      </c>
      <c r="K169">
        <v>4</v>
      </c>
      <c r="L169">
        <v>7</v>
      </c>
      <c r="M169">
        <f t="shared" si="7"/>
        <v>11</v>
      </c>
      <c r="N169">
        <v>9</v>
      </c>
      <c r="O169">
        <v>2</v>
      </c>
      <c r="P169">
        <v>8</v>
      </c>
      <c r="Q169">
        <v>0</v>
      </c>
      <c r="R169">
        <v>6</v>
      </c>
      <c r="S169">
        <v>0</v>
      </c>
      <c r="T169">
        <v>51</v>
      </c>
      <c r="U169" t="s">
        <v>97</v>
      </c>
      <c r="W169" s="4" t="str">
        <f t="shared" si="8"/>
        <v>&lt;tr&gt;&lt;td&gt;Mukhtar Ahmed&lt;/td&gt;&lt;td&gt;SJHS&lt;/td&gt;&lt;td&gt;5&lt;/td&gt;&lt;td&gt;29&lt;/td&gt;&lt;td&gt;5.800&lt;/td&gt;&lt;td&gt;14&lt;/td&gt;&lt;td&gt;32&lt;/td&gt;&lt;td&gt;0.438&lt;/td&gt;&lt;td&gt;1&lt;/td&gt;&lt;td&gt;4&lt;/td&gt;&lt;td&gt;0.250&lt;/td&gt;&lt;td&gt;0&lt;/td&gt;&lt;td&gt;0&lt;/td&gt;&lt;td&gt;0.000&lt;/td&gt;&lt;td&gt;4&lt;/td&gt;&lt;td&gt;7&lt;/td&gt;&lt;td&gt;11&lt;/td&gt;&lt;td&gt;2.200&lt;/td&gt;&lt;td&gt;2&lt;/td&gt;&lt;td&gt;0.400&lt;/td&gt;&lt;td&gt;6&lt;/td&gt;&lt;td&gt;1.200&lt;/td&gt;&lt;td&gt;0&lt;/td&gt;&lt;td&gt;0.000&lt;/td&gt;&lt;/tr&gt;</v>
      </c>
    </row>
    <row r="170" spans="1:23" x14ac:dyDescent="0.25">
      <c r="A170">
        <v>34</v>
      </c>
      <c r="B170" t="s">
        <v>318</v>
      </c>
      <c r="C170">
        <v>6</v>
      </c>
      <c r="D170">
        <v>11</v>
      </c>
      <c r="E170">
        <v>22</v>
      </c>
      <c r="F170">
        <v>5</v>
      </c>
      <c r="G170">
        <v>10</v>
      </c>
      <c r="H170">
        <v>1</v>
      </c>
      <c r="I170">
        <v>3</v>
      </c>
      <c r="J170">
        <f t="shared" si="6"/>
        <v>28</v>
      </c>
      <c r="K170">
        <v>4</v>
      </c>
      <c r="L170">
        <v>2</v>
      </c>
      <c r="M170">
        <f t="shared" si="7"/>
        <v>6</v>
      </c>
      <c r="N170">
        <v>7</v>
      </c>
      <c r="O170">
        <v>3</v>
      </c>
      <c r="P170">
        <v>1</v>
      </c>
      <c r="Q170">
        <v>0</v>
      </c>
      <c r="R170">
        <v>4</v>
      </c>
      <c r="S170">
        <v>0</v>
      </c>
      <c r="T170">
        <v>60</v>
      </c>
      <c r="U170" t="s">
        <v>45</v>
      </c>
      <c r="W170" s="4" t="str">
        <f t="shared" si="8"/>
        <v>&lt;tr&gt;&lt;td&gt;Edsel Clarete&lt;/td&gt;&lt;td&gt;GCC&lt;/td&gt;&lt;td&gt;6&lt;/td&gt;&lt;td&gt;28&lt;/td&gt;&lt;td&gt;4.667&lt;/td&gt;&lt;td&gt;11&lt;/td&gt;&lt;td&gt;22&lt;/td&gt;&lt;td&gt;0.500&lt;/td&gt;&lt;td&gt;5&lt;/td&gt;&lt;td&gt;10&lt;/td&gt;&lt;td&gt;0.500&lt;/td&gt;&lt;td&gt;1&lt;/td&gt;&lt;td&gt;3&lt;/td&gt;&lt;td&gt;0.333&lt;/td&gt;&lt;td&gt;4&lt;/td&gt;&lt;td&gt;2&lt;/td&gt;&lt;td&gt;6&lt;/td&gt;&lt;td&gt;1.000&lt;/td&gt;&lt;td&gt;3&lt;/td&gt;&lt;td&gt;0.500&lt;/td&gt;&lt;td&gt;4&lt;/td&gt;&lt;td&gt;0.667&lt;/td&gt;&lt;td&gt;0&lt;/td&gt;&lt;td&gt;0.000&lt;/td&gt;&lt;/tr&gt;</v>
      </c>
    </row>
    <row r="171" spans="1:23" x14ac:dyDescent="0.25">
      <c r="A171">
        <v>8</v>
      </c>
      <c r="B171" t="s">
        <v>328</v>
      </c>
      <c r="C171">
        <v>13</v>
      </c>
      <c r="D171">
        <v>11</v>
      </c>
      <c r="E171">
        <v>40</v>
      </c>
      <c r="F171">
        <v>1</v>
      </c>
      <c r="G171">
        <v>3</v>
      </c>
      <c r="H171">
        <v>4</v>
      </c>
      <c r="I171">
        <v>7</v>
      </c>
      <c r="J171">
        <f t="shared" si="6"/>
        <v>27</v>
      </c>
      <c r="K171">
        <v>6</v>
      </c>
      <c r="L171">
        <v>13</v>
      </c>
      <c r="M171">
        <f t="shared" si="7"/>
        <v>19</v>
      </c>
      <c r="N171">
        <v>6</v>
      </c>
      <c r="O171">
        <v>7</v>
      </c>
      <c r="P171">
        <v>26</v>
      </c>
      <c r="Q171">
        <v>0</v>
      </c>
      <c r="R171">
        <v>5</v>
      </c>
      <c r="S171">
        <v>0</v>
      </c>
      <c r="T171">
        <v>166</v>
      </c>
      <c r="U171" t="s">
        <v>87</v>
      </c>
      <c r="W171" s="4" t="str">
        <f t="shared" si="8"/>
        <v>&lt;tr&gt;&lt;td&gt;Dom Merano&lt;/td&gt;&lt;td&gt;DMCI&lt;/td&gt;&lt;td&gt;13&lt;/td&gt;&lt;td&gt;27&lt;/td&gt;&lt;td&gt;2.077&lt;/td&gt;&lt;td&gt;11&lt;/td&gt;&lt;td&gt;40&lt;/td&gt;&lt;td&gt;0.275&lt;/td&gt;&lt;td&gt;1&lt;/td&gt;&lt;td&gt;3&lt;/td&gt;&lt;td&gt;0.333&lt;/td&gt;&lt;td&gt;4&lt;/td&gt;&lt;td&gt;7&lt;/td&gt;&lt;td&gt;0.571&lt;/td&gt;&lt;td&gt;6&lt;/td&gt;&lt;td&gt;13&lt;/td&gt;&lt;td&gt;19&lt;/td&gt;&lt;td&gt;1.462&lt;/td&gt;&lt;td&gt;7&lt;/td&gt;&lt;td&gt;0.538&lt;/td&gt;&lt;td&gt;5&lt;/td&gt;&lt;td&gt;0.385&lt;/td&gt;&lt;td&gt;0&lt;/td&gt;&lt;td&gt;0.000&lt;/td&gt;&lt;/tr&gt;</v>
      </c>
    </row>
    <row r="172" spans="1:23" x14ac:dyDescent="0.25">
      <c r="A172">
        <v>1</v>
      </c>
      <c r="B172" t="s">
        <v>232</v>
      </c>
      <c r="C172">
        <v>8</v>
      </c>
      <c r="D172">
        <v>9</v>
      </c>
      <c r="E172">
        <v>37</v>
      </c>
      <c r="F172">
        <v>7</v>
      </c>
      <c r="G172">
        <v>29</v>
      </c>
      <c r="H172">
        <v>2</v>
      </c>
      <c r="I172">
        <v>4</v>
      </c>
      <c r="J172">
        <f t="shared" si="6"/>
        <v>27</v>
      </c>
      <c r="K172">
        <v>4</v>
      </c>
      <c r="L172">
        <v>10</v>
      </c>
      <c r="M172">
        <f t="shared" si="7"/>
        <v>14</v>
      </c>
      <c r="N172">
        <v>9</v>
      </c>
      <c r="O172">
        <v>10</v>
      </c>
      <c r="P172">
        <v>12</v>
      </c>
      <c r="Q172">
        <v>0</v>
      </c>
      <c r="R172">
        <v>2</v>
      </c>
      <c r="S172">
        <v>0</v>
      </c>
      <c r="T172">
        <v>125</v>
      </c>
      <c r="U172" t="s">
        <v>47</v>
      </c>
      <c r="W172" s="4" t="str">
        <f t="shared" si="8"/>
        <v>&lt;tr&gt;&lt;td&gt;Chandeep Brar&lt;/td&gt;&lt;td&gt;KEC&lt;/td&gt;&lt;td&gt;8&lt;/td&gt;&lt;td&gt;27&lt;/td&gt;&lt;td&gt;3.375&lt;/td&gt;&lt;td&gt;9&lt;/td&gt;&lt;td&gt;37&lt;/td&gt;&lt;td&gt;0.243&lt;/td&gt;&lt;td&gt;7&lt;/td&gt;&lt;td&gt;29&lt;/td&gt;&lt;td&gt;0.241&lt;/td&gt;&lt;td&gt;2&lt;/td&gt;&lt;td&gt;4&lt;/td&gt;&lt;td&gt;0.500&lt;/td&gt;&lt;td&gt;4&lt;/td&gt;&lt;td&gt;10&lt;/td&gt;&lt;td&gt;14&lt;/td&gt;&lt;td&gt;1.750&lt;/td&gt;&lt;td&gt;10&lt;/td&gt;&lt;td&gt;1.250&lt;/td&gt;&lt;td&gt;2&lt;/td&gt;&lt;td&gt;0.250&lt;/td&gt;&lt;td&gt;0&lt;/td&gt;&lt;td&gt;0.000&lt;/td&gt;&lt;/tr&gt;</v>
      </c>
    </row>
    <row r="173" spans="1:23" x14ac:dyDescent="0.25">
      <c r="A173">
        <v>3</v>
      </c>
      <c r="B173" t="s">
        <v>481</v>
      </c>
      <c r="C173">
        <v>5</v>
      </c>
      <c r="D173">
        <v>8</v>
      </c>
      <c r="E173">
        <v>43</v>
      </c>
      <c r="F173">
        <v>3</v>
      </c>
      <c r="G173">
        <v>21</v>
      </c>
      <c r="H173">
        <v>7</v>
      </c>
      <c r="I173">
        <v>11</v>
      </c>
      <c r="J173">
        <f t="shared" si="6"/>
        <v>26</v>
      </c>
      <c r="K173">
        <v>4</v>
      </c>
      <c r="L173">
        <v>10</v>
      </c>
      <c r="M173">
        <f t="shared" si="7"/>
        <v>14</v>
      </c>
      <c r="N173">
        <v>15</v>
      </c>
      <c r="O173">
        <v>7</v>
      </c>
      <c r="P173">
        <v>16</v>
      </c>
      <c r="Q173">
        <v>0</v>
      </c>
      <c r="R173">
        <v>9</v>
      </c>
      <c r="S173">
        <v>0</v>
      </c>
      <c r="T173">
        <v>142</v>
      </c>
      <c r="U173" t="s">
        <v>107</v>
      </c>
      <c r="W173" s="4" t="str">
        <f t="shared" si="8"/>
        <v>&lt;tr&gt;&lt;td&gt;Josh Horsa&lt;/td&gt;&lt;td&gt;VMHS&lt;/td&gt;&lt;td&gt;5&lt;/td&gt;&lt;td&gt;26&lt;/td&gt;&lt;td&gt;5.200&lt;/td&gt;&lt;td&gt;8&lt;/td&gt;&lt;td&gt;43&lt;/td&gt;&lt;td&gt;0.186&lt;/td&gt;&lt;td&gt;3&lt;/td&gt;&lt;td&gt;21&lt;/td&gt;&lt;td&gt;0.143&lt;/td&gt;&lt;td&gt;7&lt;/td&gt;&lt;td&gt;11&lt;/td&gt;&lt;td&gt;0.636&lt;/td&gt;&lt;td&gt;4&lt;/td&gt;&lt;td&gt;10&lt;/td&gt;&lt;td&gt;14&lt;/td&gt;&lt;td&gt;2.800&lt;/td&gt;&lt;td&gt;7&lt;/td&gt;&lt;td&gt;1.400&lt;/td&gt;&lt;td&gt;9&lt;/td&gt;&lt;td&gt;1.800&lt;/td&gt;&lt;td&gt;0&lt;/td&gt;&lt;td&gt;0.000&lt;/td&gt;&lt;/tr&gt;</v>
      </c>
    </row>
    <row r="174" spans="1:23" x14ac:dyDescent="0.25">
      <c r="A174">
        <v>4</v>
      </c>
      <c r="B174" t="s">
        <v>297</v>
      </c>
      <c r="C174">
        <v>8</v>
      </c>
      <c r="D174">
        <v>9</v>
      </c>
      <c r="E174">
        <v>20</v>
      </c>
      <c r="F174">
        <v>8</v>
      </c>
      <c r="G174">
        <v>16</v>
      </c>
      <c r="H174">
        <v>0</v>
      </c>
      <c r="I174">
        <v>0</v>
      </c>
      <c r="J174">
        <f t="shared" si="6"/>
        <v>26</v>
      </c>
      <c r="K174">
        <v>1</v>
      </c>
      <c r="L174">
        <v>7</v>
      </c>
      <c r="M174">
        <f t="shared" si="7"/>
        <v>8</v>
      </c>
      <c r="N174">
        <v>4</v>
      </c>
      <c r="O174">
        <v>1</v>
      </c>
      <c r="P174">
        <v>3</v>
      </c>
      <c r="Q174">
        <v>0</v>
      </c>
      <c r="R174">
        <v>3</v>
      </c>
      <c r="S174">
        <v>0</v>
      </c>
      <c r="T174">
        <v>81</v>
      </c>
      <c r="U174" t="s">
        <v>64</v>
      </c>
      <c r="W174" s="4" t="str">
        <f t="shared" si="8"/>
        <v>&lt;tr&gt;&lt;td&gt;Hanny Meskel&lt;/td&gt;&lt;td&gt;DCI&lt;/td&gt;&lt;td&gt;8&lt;/td&gt;&lt;td&gt;26&lt;/td&gt;&lt;td&gt;3.250&lt;/td&gt;&lt;td&gt;9&lt;/td&gt;&lt;td&gt;20&lt;/td&gt;&lt;td&gt;0.450&lt;/td&gt;&lt;td&gt;8&lt;/td&gt;&lt;td&gt;16&lt;/td&gt;&lt;td&gt;0.500&lt;/td&gt;&lt;td&gt;0&lt;/td&gt;&lt;td&gt;0&lt;/td&gt;&lt;td&gt;0.000&lt;/td&gt;&lt;td&gt;1&lt;/td&gt;&lt;td&gt;7&lt;/td&gt;&lt;td&gt;8&lt;/td&gt;&lt;td&gt;1.000&lt;/td&gt;&lt;td&gt;1&lt;/td&gt;&lt;td&gt;0.125&lt;/td&gt;&lt;td&gt;3&lt;/td&gt;&lt;td&gt;0.375&lt;/td&gt;&lt;td&gt;0&lt;/td&gt;&lt;td&gt;0.000&lt;/td&gt;&lt;/tr&gt;</v>
      </c>
    </row>
    <row r="175" spans="1:23" x14ac:dyDescent="0.25">
      <c r="A175">
        <v>6</v>
      </c>
      <c r="B175" t="s">
        <v>312</v>
      </c>
      <c r="C175">
        <v>5</v>
      </c>
      <c r="D175">
        <v>12</v>
      </c>
      <c r="E175">
        <v>30</v>
      </c>
      <c r="F175">
        <v>2</v>
      </c>
      <c r="G175">
        <v>10</v>
      </c>
      <c r="H175">
        <v>0</v>
      </c>
      <c r="I175">
        <v>3</v>
      </c>
      <c r="J175">
        <f t="shared" si="6"/>
        <v>26</v>
      </c>
      <c r="K175">
        <v>4</v>
      </c>
      <c r="L175">
        <v>8</v>
      </c>
      <c r="M175">
        <f t="shared" si="7"/>
        <v>12</v>
      </c>
      <c r="N175">
        <v>5</v>
      </c>
      <c r="O175">
        <v>2</v>
      </c>
      <c r="P175">
        <v>3</v>
      </c>
      <c r="Q175">
        <v>0</v>
      </c>
      <c r="R175">
        <v>1</v>
      </c>
      <c r="S175">
        <v>0</v>
      </c>
      <c r="T175">
        <v>57</v>
      </c>
      <c r="U175" t="s">
        <v>45</v>
      </c>
      <c r="W175" s="4" t="str">
        <f t="shared" si="8"/>
        <v>&lt;tr&gt;&lt;td&gt;Kam Ghuman&lt;/td&gt;&lt;td&gt;GCC&lt;/td&gt;&lt;td&gt;5&lt;/td&gt;&lt;td&gt;26&lt;/td&gt;&lt;td&gt;5.200&lt;/td&gt;&lt;td&gt;12&lt;/td&gt;&lt;td&gt;30&lt;/td&gt;&lt;td&gt;0.400&lt;/td&gt;&lt;td&gt;2&lt;/td&gt;&lt;td&gt;10&lt;/td&gt;&lt;td&gt;0.200&lt;/td&gt;&lt;td&gt;0&lt;/td&gt;&lt;td&gt;3&lt;/td&gt;&lt;td&gt;0.000&lt;/td&gt;&lt;td&gt;4&lt;/td&gt;&lt;td&gt;8&lt;/td&gt;&lt;td&gt;12&lt;/td&gt;&lt;td&gt;2.400&lt;/td&gt;&lt;td&gt;2&lt;/td&gt;&lt;td&gt;0.400&lt;/td&gt;&lt;td&gt;1&lt;/td&gt;&lt;td&gt;0.200&lt;/td&gt;&lt;td&gt;0&lt;/td&gt;&lt;td&gt;0.000&lt;/td&gt;&lt;/tr&gt;</v>
      </c>
    </row>
    <row r="176" spans="1:23" x14ac:dyDescent="0.25">
      <c r="A176">
        <v>15</v>
      </c>
      <c r="B176" t="s">
        <v>417</v>
      </c>
      <c r="C176">
        <v>9</v>
      </c>
      <c r="D176">
        <v>12</v>
      </c>
      <c r="E176">
        <v>30</v>
      </c>
      <c r="F176">
        <v>1</v>
      </c>
      <c r="G176">
        <v>2</v>
      </c>
      <c r="H176">
        <v>0</v>
      </c>
      <c r="I176">
        <v>1</v>
      </c>
      <c r="J176">
        <f t="shared" si="6"/>
        <v>25</v>
      </c>
      <c r="K176">
        <v>16</v>
      </c>
      <c r="L176">
        <v>27</v>
      </c>
      <c r="M176">
        <f t="shared" si="7"/>
        <v>43</v>
      </c>
      <c r="N176">
        <v>14</v>
      </c>
      <c r="O176">
        <v>4</v>
      </c>
      <c r="P176">
        <v>15</v>
      </c>
      <c r="Q176">
        <v>2</v>
      </c>
      <c r="R176">
        <v>8</v>
      </c>
      <c r="S176">
        <v>0</v>
      </c>
      <c r="T176">
        <v>93</v>
      </c>
      <c r="U176" t="s">
        <v>85</v>
      </c>
      <c r="W176" s="4" t="str">
        <f t="shared" si="8"/>
        <v>&lt;tr&gt;&lt;td&gt;Enoch Adeloye&lt;/td&gt;&lt;td&gt;VMC&lt;/td&gt;&lt;td&gt;9&lt;/td&gt;&lt;td&gt;25&lt;/td&gt;&lt;td&gt;2.778&lt;/td&gt;&lt;td&gt;12&lt;/td&gt;&lt;td&gt;30&lt;/td&gt;&lt;td&gt;0.400&lt;/td&gt;&lt;td&gt;1&lt;/td&gt;&lt;td&gt;2&lt;/td&gt;&lt;td&gt;0.500&lt;/td&gt;&lt;td&gt;0&lt;/td&gt;&lt;td&gt;1&lt;/td&gt;&lt;td&gt;0.000&lt;/td&gt;&lt;td&gt;16&lt;/td&gt;&lt;td&gt;27&lt;/td&gt;&lt;td&gt;43&lt;/td&gt;&lt;td&gt;4.778&lt;/td&gt;&lt;td&gt;4&lt;/td&gt;&lt;td&gt;0.444&lt;/td&gt;&lt;td&gt;8&lt;/td&gt;&lt;td&gt;0.889&lt;/td&gt;&lt;td&gt;2&lt;/td&gt;&lt;td&gt;0.222&lt;/td&gt;&lt;/tr&gt;</v>
      </c>
    </row>
    <row r="177" spans="1:23" x14ac:dyDescent="0.25">
      <c r="A177">
        <v>15</v>
      </c>
      <c r="B177" t="s">
        <v>241</v>
      </c>
      <c r="C177">
        <v>8</v>
      </c>
      <c r="D177">
        <v>10</v>
      </c>
      <c r="E177">
        <v>27</v>
      </c>
      <c r="F177">
        <v>5</v>
      </c>
      <c r="G177">
        <v>19</v>
      </c>
      <c r="H177">
        <v>0</v>
      </c>
      <c r="I177">
        <v>0</v>
      </c>
      <c r="J177">
        <f t="shared" si="6"/>
        <v>25</v>
      </c>
      <c r="K177">
        <v>1</v>
      </c>
      <c r="L177">
        <v>5</v>
      </c>
      <c r="M177">
        <f t="shared" si="7"/>
        <v>6</v>
      </c>
      <c r="N177">
        <v>4</v>
      </c>
      <c r="O177">
        <v>4</v>
      </c>
      <c r="P177">
        <v>8</v>
      </c>
      <c r="Q177">
        <v>2</v>
      </c>
      <c r="R177">
        <v>4</v>
      </c>
      <c r="S177">
        <v>0</v>
      </c>
      <c r="T177">
        <v>79</v>
      </c>
      <c r="U177" t="s">
        <v>47</v>
      </c>
      <c r="W177" s="4" t="str">
        <f t="shared" si="8"/>
        <v>&lt;tr&gt;&lt;td&gt;Shubkarma Khosa&lt;/td&gt;&lt;td&gt;KEC&lt;/td&gt;&lt;td&gt;8&lt;/td&gt;&lt;td&gt;25&lt;/td&gt;&lt;td&gt;3.125&lt;/td&gt;&lt;td&gt;10&lt;/td&gt;&lt;td&gt;27&lt;/td&gt;&lt;td&gt;0.370&lt;/td&gt;&lt;td&gt;5&lt;/td&gt;&lt;td&gt;19&lt;/td&gt;&lt;td&gt;0.263&lt;/td&gt;&lt;td&gt;0&lt;/td&gt;&lt;td&gt;0&lt;/td&gt;&lt;td&gt;0.000&lt;/td&gt;&lt;td&gt;1&lt;/td&gt;&lt;td&gt;5&lt;/td&gt;&lt;td&gt;6&lt;/td&gt;&lt;td&gt;0.750&lt;/td&gt;&lt;td&gt;4&lt;/td&gt;&lt;td&gt;0.500&lt;/td&gt;&lt;td&gt;4&lt;/td&gt;&lt;td&gt;0.500&lt;/td&gt;&lt;td&gt;2&lt;/td&gt;&lt;td&gt;0.250&lt;/td&gt;&lt;/tr&gt;</v>
      </c>
    </row>
    <row r="178" spans="1:23" x14ac:dyDescent="0.25">
      <c r="A178">
        <v>10</v>
      </c>
      <c r="B178" t="s">
        <v>656</v>
      </c>
      <c r="C178">
        <v>6</v>
      </c>
      <c r="D178">
        <v>11</v>
      </c>
      <c r="E178">
        <v>22</v>
      </c>
      <c r="F178">
        <v>1</v>
      </c>
      <c r="G178">
        <v>3</v>
      </c>
      <c r="H178">
        <v>2</v>
      </c>
      <c r="I178">
        <v>2</v>
      </c>
      <c r="J178">
        <f t="shared" si="6"/>
        <v>25</v>
      </c>
      <c r="K178">
        <v>14</v>
      </c>
      <c r="L178">
        <v>20</v>
      </c>
      <c r="M178">
        <f t="shared" si="7"/>
        <v>34</v>
      </c>
      <c r="N178">
        <v>9</v>
      </c>
      <c r="O178">
        <v>3</v>
      </c>
      <c r="P178">
        <v>5</v>
      </c>
      <c r="Q178">
        <v>1</v>
      </c>
      <c r="R178">
        <v>4</v>
      </c>
      <c r="S178">
        <v>0</v>
      </c>
      <c r="T178">
        <v>77</v>
      </c>
      <c r="U178" t="s">
        <v>79</v>
      </c>
      <c r="W178" s="4" t="str">
        <f t="shared" si="8"/>
        <v>&lt;tr&gt;&lt;td&gt;Chris Howell&lt;/td&gt;&lt;td&gt;OPHS&lt;/td&gt;&lt;td&gt;6&lt;/td&gt;&lt;td&gt;25&lt;/td&gt;&lt;td&gt;4.167&lt;/td&gt;&lt;td&gt;11&lt;/td&gt;&lt;td&gt;22&lt;/td&gt;&lt;td&gt;0.500&lt;/td&gt;&lt;td&gt;1&lt;/td&gt;&lt;td&gt;3&lt;/td&gt;&lt;td&gt;0.333&lt;/td&gt;&lt;td&gt;2&lt;/td&gt;&lt;td&gt;2&lt;/td&gt;&lt;td&gt;1.000&lt;/td&gt;&lt;td&gt;14&lt;/td&gt;&lt;td&gt;20&lt;/td&gt;&lt;td&gt;34&lt;/td&gt;&lt;td&gt;5.667&lt;/td&gt;&lt;td&gt;3&lt;/td&gt;&lt;td&gt;0.500&lt;/td&gt;&lt;td&gt;4&lt;/td&gt;&lt;td&gt;0.667&lt;/td&gt;&lt;td&gt;1&lt;/td&gt;&lt;td&gt;0.167&lt;/td&gt;&lt;/tr&gt;</v>
      </c>
    </row>
    <row r="179" spans="1:23" x14ac:dyDescent="0.25">
      <c r="A179">
        <v>14</v>
      </c>
      <c r="B179" t="s">
        <v>675</v>
      </c>
      <c r="C179">
        <v>3</v>
      </c>
      <c r="D179">
        <v>11</v>
      </c>
      <c r="E179">
        <v>26</v>
      </c>
      <c r="F179">
        <v>0</v>
      </c>
      <c r="G179">
        <v>6</v>
      </c>
      <c r="H179">
        <v>3</v>
      </c>
      <c r="I179">
        <v>4</v>
      </c>
      <c r="J179">
        <f t="shared" si="6"/>
        <v>25</v>
      </c>
      <c r="K179">
        <v>5</v>
      </c>
      <c r="L179">
        <v>15</v>
      </c>
      <c r="M179">
        <f t="shared" si="7"/>
        <v>20</v>
      </c>
      <c r="N179">
        <v>6</v>
      </c>
      <c r="O179">
        <v>3</v>
      </c>
      <c r="P179">
        <v>8</v>
      </c>
      <c r="Q179">
        <v>0</v>
      </c>
      <c r="R179">
        <v>1</v>
      </c>
      <c r="S179">
        <v>0</v>
      </c>
      <c r="T179">
        <v>62</v>
      </c>
      <c r="U179" t="s">
        <v>99</v>
      </c>
      <c r="W179" s="4" t="str">
        <f t="shared" si="8"/>
        <v>&lt;tr&gt;&lt;td&gt;Matt Veldman&lt;/td&gt;&lt;td&gt;SHC&lt;/td&gt;&lt;td&gt;3&lt;/td&gt;&lt;td&gt;25&lt;/td&gt;&lt;td&gt;8.333&lt;/td&gt;&lt;td&gt;11&lt;/td&gt;&lt;td&gt;26&lt;/td&gt;&lt;td&gt;0.423&lt;/td&gt;&lt;td&gt;0&lt;/td&gt;&lt;td&gt;6&lt;/td&gt;&lt;td&gt;0.000&lt;/td&gt;&lt;td&gt;3&lt;/td&gt;&lt;td&gt;4&lt;/td&gt;&lt;td&gt;0.750&lt;/td&gt;&lt;td&gt;5&lt;/td&gt;&lt;td&gt;15&lt;/td&gt;&lt;td&gt;20&lt;/td&gt;&lt;td&gt;6.667&lt;/td&gt;&lt;td&gt;3&lt;/td&gt;&lt;td&gt;1.000&lt;/td&gt;&lt;td&gt;1&lt;/td&gt;&lt;td&gt;0.333&lt;/td&gt;&lt;td&gt;0&lt;/td&gt;&lt;td&gt;0.000&lt;/td&gt;&lt;/tr&gt;</v>
      </c>
    </row>
    <row r="180" spans="1:23" x14ac:dyDescent="0.25">
      <c r="A180">
        <v>20</v>
      </c>
      <c r="B180" t="s">
        <v>486</v>
      </c>
      <c r="C180">
        <v>5</v>
      </c>
      <c r="D180">
        <v>6</v>
      </c>
      <c r="E180">
        <v>26</v>
      </c>
      <c r="F180">
        <v>0</v>
      </c>
      <c r="G180">
        <v>10</v>
      </c>
      <c r="H180">
        <v>12</v>
      </c>
      <c r="I180">
        <v>19</v>
      </c>
      <c r="J180">
        <f t="shared" si="6"/>
        <v>24</v>
      </c>
      <c r="K180">
        <v>5</v>
      </c>
      <c r="L180">
        <v>19</v>
      </c>
      <c r="M180">
        <f t="shared" si="7"/>
        <v>24</v>
      </c>
      <c r="N180">
        <v>10</v>
      </c>
      <c r="O180">
        <v>6</v>
      </c>
      <c r="P180">
        <v>12</v>
      </c>
      <c r="Q180">
        <v>1</v>
      </c>
      <c r="R180">
        <v>4</v>
      </c>
      <c r="S180">
        <v>0</v>
      </c>
      <c r="T180">
        <v>112</v>
      </c>
      <c r="U180" t="s">
        <v>107</v>
      </c>
      <c r="W180" s="4" t="str">
        <f t="shared" si="8"/>
        <v>&lt;tr&gt;&lt;td&gt;Luke Giesbrecht&lt;/td&gt;&lt;td&gt;VMHS&lt;/td&gt;&lt;td&gt;5&lt;/td&gt;&lt;td&gt;24&lt;/td&gt;&lt;td&gt;4.800&lt;/td&gt;&lt;td&gt;6&lt;/td&gt;&lt;td&gt;26&lt;/td&gt;&lt;td&gt;0.231&lt;/td&gt;&lt;td&gt;0&lt;/td&gt;&lt;td&gt;10&lt;/td&gt;&lt;td&gt;0.000&lt;/td&gt;&lt;td&gt;12&lt;/td&gt;&lt;td&gt;19&lt;/td&gt;&lt;td&gt;0.632&lt;/td&gt;&lt;td&gt;5&lt;/td&gt;&lt;td&gt;19&lt;/td&gt;&lt;td&gt;24&lt;/td&gt;&lt;td&gt;4.800&lt;/td&gt;&lt;td&gt;6&lt;/td&gt;&lt;td&gt;1.200&lt;/td&gt;&lt;td&gt;4&lt;/td&gt;&lt;td&gt;0.800&lt;/td&gt;&lt;td&gt;1&lt;/td&gt;&lt;td&gt;0.200&lt;/td&gt;&lt;/tr&gt;</v>
      </c>
    </row>
    <row r="181" spans="1:23" x14ac:dyDescent="0.25">
      <c r="A181">
        <v>23</v>
      </c>
      <c r="B181" t="s">
        <v>428</v>
      </c>
      <c r="C181">
        <v>10</v>
      </c>
      <c r="D181">
        <v>8</v>
      </c>
      <c r="E181">
        <v>27</v>
      </c>
      <c r="F181">
        <v>4</v>
      </c>
      <c r="G181">
        <v>10</v>
      </c>
      <c r="H181">
        <v>4</v>
      </c>
      <c r="I181">
        <v>8</v>
      </c>
      <c r="J181">
        <f t="shared" si="6"/>
        <v>24</v>
      </c>
      <c r="K181">
        <v>7</v>
      </c>
      <c r="L181">
        <v>7</v>
      </c>
      <c r="M181">
        <f t="shared" si="7"/>
        <v>14</v>
      </c>
      <c r="N181">
        <v>3</v>
      </c>
      <c r="O181">
        <v>9</v>
      </c>
      <c r="P181">
        <v>14</v>
      </c>
      <c r="Q181">
        <v>0</v>
      </c>
      <c r="R181">
        <v>7</v>
      </c>
      <c r="S181">
        <v>0</v>
      </c>
      <c r="T181">
        <v>100</v>
      </c>
      <c r="U181" t="s">
        <v>73</v>
      </c>
      <c r="W181" s="4" t="str">
        <f t="shared" si="8"/>
        <v>&lt;tr&gt;&lt;td&gt;John Orapa&lt;/td&gt;&lt;td&gt;FRC&lt;/td&gt;&lt;td&gt;10&lt;/td&gt;&lt;td&gt;24&lt;/td&gt;&lt;td&gt;2.400&lt;/td&gt;&lt;td&gt;8&lt;/td&gt;&lt;td&gt;27&lt;/td&gt;&lt;td&gt;0.296&lt;/td&gt;&lt;td&gt;4&lt;/td&gt;&lt;td&gt;10&lt;/td&gt;&lt;td&gt;0.400&lt;/td&gt;&lt;td&gt;4&lt;/td&gt;&lt;td&gt;8&lt;/td&gt;&lt;td&gt;0.500&lt;/td&gt;&lt;td&gt;7&lt;/td&gt;&lt;td&gt;7&lt;/td&gt;&lt;td&gt;14&lt;/td&gt;&lt;td&gt;1.400&lt;/td&gt;&lt;td&gt;9&lt;/td&gt;&lt;td&gt;0.900&lt;/td&gt;&lt;td&gt;7&lt;/td&gt;&lt;td&gt;0.700&lt;/td&gt;&lt;td&gt;0&lt;/td&gt;&lt;td&gt;0.000&lt;/td&gt;&lt;/tr&gt;</v>
      </c>
    </row>
    <row r="182" spans="1:23" x14ac:dyDescent="0.25">
      <c r="A182">
        <v>23</v>
      </c>
      <c r="B182" t="s">
        <v>513</v>
      </c>
      <c r="C182">
        <v>5</v>
      </c>
      <c r="D182">
        <v>10</v>
      </c>
      <c r="E182">
        <v>33</v>
      </c>
      <c r="F182">
        <v>1</v>
      </c>
      <c r="G182">
        <v>4</v>
      </c>
      <c r="H182">
        <v>3</v>
      </c>
      <c r="I182">
        <v>8</v>
      </c>
      <c r="J182">
        <f t="shared" si="6"/>
        <v>24</v>
      </c>
      <c r="K182">
        <v>7</v>
      </c>
      <c r="L182">
        <v>8</v>
      </c>
      <c r="M182">
        <f t="shared" si="7"/>
        <v>15</v>
      </c>
      <c r="N182">
        <v>3</v>
      </c>
      <c r="O182">
        <v>2</v>
      </c>
      <c r="P182">
        <v>7</v>
      </c>
      <c r="Q182">
        <v>0</v>
      </c>
      <c r="R182">
        <v>3</v>
      </c>
      <c r="S182">
        <v>0</v>
      </c>
      <c r="T182">
        <v>81</v>
      </c>
      <c r="U182" t="s">
        <v>56</v>
      </c>
      <c r="W182" s="4" t="str">
        <f t="shared" si="8"/>
        <v>&lt;tr&gt;&lt;td&gt;Birhanu Yitna&lt;/td&gt;&lt;td&gt;REC&lt;/td&gt;&lt;td&gt;5&lt;/td&gt;&lt;td&gt;24&lt;/td&gt;&lt;td&gt;4.800&lt;/td&gt;&lt;td&gt;10&lt;/td&gt;&lt;td&gt;33&lt;/td&gt;&lt;td&gt;0.303&lt;/td&gt;&lt;td&gt;1&lt;/td&gt;&lt;td&gt;4&lt;/td&gt;&lt;td&gt;0.250&lt;/td&gt;&lt;td&gt;3&lt;/td&gt;&lt;td&gt;8&lt;/td&gt;&lt;td&gt;0.375&lt;/td&gt;&lt;td&gt;7&lt;/td&gt;&lt;td&gt;8&lt;/td&gt;&lt;td&gt;15&lt;/td&gt;&lt;td&gt;3.000&lt;/td&gt;&lt;td&gt;2&lt;/td&gt;&lt;td&gt;0.400&lt;/td&gt;&lt;td&gt;3&lt;/td&gt;&lt;td&gt;0.600&lt;/td&gt;&lt;td&gt;0&lt;/td&gt;&lt;td&gt;0.000&lt;/td&gt;&lt;/tr&gt;</v>
      </c>
    </row>
    <row r="183" spans="1:23" x14ac:dyDescent="0.25">
      <c r="A183">
        <v>12</v>
      </c>
      <c r="B183" t="s">
        <v>477</v>
      </c>
      <c r="C183">
        <v>5</v>
      </c>
      <c r="D183">
        <v>10</v>
      </c>
      <c r="E183">
        <v>25</v>
      </c>
      <c r="F183">
        <v>0</v>
      </c>
      <c r="G183">
        <v>0</v>
      </c>
      <c r="H183">
        <v>4</v>
      </c>
      <c r="I183">
        <v>15</v>
      </c>
      <c r="J183">
        <f t="shared" si="6"/>
        <v>24</v>
      </c>
      <c r="K183">
        <v>11</v>
      </c>
      <c r="L183">
        <v>14</v>
      </c>
      <c r="M183">
        <f t="shared" si="7"/>
        <v>25</v>
      </c>
      <c r="N183">
        <v>1</v>
      </c>
      <c r="O183">
        <v>3</v>
      </c>
      <c r="P183">
        <v>5</v>
      </c>
      <c r="Q183">
        <v>1</v>
      </c>
      <c r="R183">
        <v>2</v>
      </c>
      <c r="S183">
        <v>0</v>
      </c>
      <c r="T183">
        <v>74</v>
      </c>
      <c r="U183" t="s">
        <v>68</v>
      </c>
      <c r="W183" s="4" t="str">
        <f t="shared" si="8"/>
        <v>&lt;tr&gt;&lt;td&gt;Jordan Magri&lt;/td&gt;&lt;td&gt;JHB&lt;/td&gt;&lt;td&gt;5&lt;/td&gt;&lt;td&gt;24&lt;/td&gt;&lt;td&gt;4.800&lt;/td&gt;&lt;td&gt;10&lt;/td&gt;&lt;td&gt;25&lt;/td&gt;&lt;td&gt;0.400&lt;/td&gt;&lt;td&gt;0&lt;/td&gt;&lt;td&gt;0&lt;/td&gt;&lt;td&gt;0.000&lt;/td&gt;&lt;td&gt;4&lt;/td&gt;&lt;td&gt;15&lt;/td&gt;&lt;td&gt;0.267&lt;/td&gt;&lt;td&gt;11&lt;/td&gt;&lt;td&gt;14&lt;/td&gt;&lt;td&gt;25&lt;/td&gt;&lt;td&gt;5.000&lt;/td&gt;&lt;td&gt;3&lt;/td&gt;&lt;td&gt;0.600&lt;/td&gt;&lt;td&gt;2&lt;/td&gt;&lt;td&gt;0.400&lt;/td&gt;&lt;td&gt;1&lt;/td&gt;&lt;td&gt;0.200&lt;/td&gt;&lt;/tr&gt;</v>
      </c>
    </row>
    <row r="184" spans="1:23" x14ac:dyDescent="0.25">
      <c r="A184">
        <v>8</v>
      </c>
      <c r="B184" t="s">
        <v>508</v>
      </c>
      <c r="C184">
        <v>4</v>
      </c>
      <c r="D184">
        <v>11</v>
      </c>
      <c r="E184">
        <v>24</v>
      </c>
      <c r="F184">
        <v>0</v>
      </c>
      <c r="G184">
        <v>0</v>
      </c>
      <c r="H184">
        <v>2</v>
      </c>
      <c r="I184">
        <v>6</v>
      </c>
      <c r="J184">
        <f t="shared" si="6"/>
        <v>24</v>
      </c>
      <c r="K184">
        <v>7</v>
      </c>
      <c r="L184">
        <v>17</v>
      </c>
      <c r="M184">
        <f t="shared" si="7"/>
        <v>24</v>
      </c>
      <c r="N184">
        <v>8</v>
      </c>
      <c r="O184">
        <v>2</v>
      </c>
      <c r="P184">
        <v>7</v>
      </c>
      <c r="Q184">
        <v>3</v>
      </c>
      <c r="R184">
        <v>4</v>
      </c>
      <c r="S184">
        <v>0</v>
      </c>
      <c r="T184">
        <v>60</v>
      </c>
      <c r="U184" t="s">
        <v>56</v>
      </c>
      <c r="W184" s="4" t="str">
        <f t="shared" si="8"/>
        <v>&lt;tr&gt;&lt;td&gt;Dilapo Ogungbemi&lt;/td&gt;&lt;td&gt;REC&lt;/td&gt;&lt;td&gt;4&lt;/td&gt;&lt;td&gt;24&lt;/td&gt;&lt;td&gt;6.000&lt;/td&gt;&lt;td&gt;11&lt;/td&gt;&lt;td&gt;24&lt;/td&gt;&lt;td&gt;0.458&lt;/td&gt;&lt;td&gt;0&lt;/td&gt;&lt;td&gt;0&lt;/td&gt;&lt;td&gt;0.000&lt;/td&gt;&lt;td&gt;2&lt;/td&gt;&lt;td&gt;6&lt;/td&gt;&lt;td&gt;0.333&lt;/td&gt;&lt;td&gt;7&lt;/td&gt;&lt;td&gt;17&lt;/td&gt;&lt;td&gt;24&lt;/td&gt;&lt;td&gt;6.000&lt;/td&gt;&lt;td&gt;2&lt;/td&gt;&lt;td&gt;0.500&lt;/td&gt;&lt;td&gt;4&lt;/td&gt;&lt;td&gt;1.000&lt;/td&gt;&lt;td&gt;3&lt;/td&gt;&lt;td&gt;0.750&lt;/td&gt;&lt;/tr&gt;</v>
      </c>
    </row>
    <row r="185" spans="1:23" x14ac:dyDescent="0.25">
      <c r="A185">
        <v>5</v>
      </c>
      <c r="B185" t="s">
        <v>471</v>
      </c>
      <c r="C185">
        <v>5</v>
      </c>
      <c r="D185">
        <v>7</v>
      </c>
      <c r="E185">
        <v>18</v>
      </c>
      <c r="F185">
        <v>4</v>
      </c>
      <c r="G185">
        <v>12</v>
      </c>
      <c r="H185">
        <v>6</v>
      </c>
      <c r="I185">
        <v>12</v>
      </c>
      <c r="J185">
        <f t="shared" si="6"/>
        <v>24</v>
      </c>
      <c r="K185">
        <v>3</v>
      </c>
      <c r="L185">
        <v>7</v>
      </c>
      <c r="M185">
        <f t="shared" si="7"/>
        <v>10</v>
      </c>
      <c r="N185">
        <v>14</v>
      </c>
      <c r="O185">
        <v>9</v>
      </c>
      <c r="P185">
        <v>11</v>
      </c>
      <c r="Q185">
        <v>0</v>
      </c>
      <c r="R185">
        <v>5</v>
      </c>
      <c r="S185">
        <v>0</v>
      </c>
      <c r="T185">
        <v>59</v>
      </c>
      <c r="U185" t="s">
        <v>68</v>
      </c>
      <c r="W185" s="4" t="str">
        <f t="shared" si="8"/>
        <v>&lt;tr&gt;&lt;td&gt;Charles DeGuzman&lt;/td&gt;&lt;td&gt;JHB&lt;/td&gt;&lt;td&gt;5&lt;/td&gt;&lt;td&gt;24&lt;/td&gt;&lt;td&gt;4.800&lt;/td&gt;&lt;td&gt;7&lt;/td&gt;&lt;td&gt;18&lt;/td&gt;&lt;td&gt;0.389&lt;/td&gt;&lt;td&gt;4&lt;/td&gt;&lt;td&gt;12&lt;/td&gt;&lt;td&gt;0.333&lt;/td&gt;&lt;td&gt;6&lt;/td&gt;&lt;td&gt;12&lt;/td&gt;&lt;td&gt;0.500&lt;/td&gt;&lt;td&gt;3&lt;/td&gt;&lt;td&gt;7&lt;/td&gt;&lt;td&gt;10&lt;/td&gt;&lt;td&gt;2.000&lt;/td&gt;&lt;td&gt;9&lt;/td&gt;&lt;td&gt;1.800&lt;/td&gt;&lt;td&gt;5&lt;/td&gt;&lt;td&gt;1.000&lt;/td&gt;&lt;td&gt;0&lt;/td&gt;&lt;td&gt;0.000&lt;/td&gt;&lt;/tr&gt;</v>
      </c>
    </row>
    <row r="186" spans="1:23" x14ac:dyDescent="0.25">
      <c r="A186">
        <v>12</v>
      </c>
      <c r="B186" t="s">
        <v>658</v>
      </c>
      <c r="C186">
        <v>5</v>
      </c>
      <c r="D186">
        <v>9</v>
      </c>
      <c r="E186">
        <v>22</v>
      </c>
      <c r="F186">
        <v>6</v>
      </c>
      <c r="G186">
        <v>16</v>
      </c>
      <c r="H186">
        <v>0</v>
      </c>
      <c r="I186">
        <v>0</v>
      </c>
      <c r="J186">
        <f t="shared" si="6"/>
        <v>24</v>
      </c>
      <c r="K186">
        <v>3</v>
      </c>
      <c r="L186">
        <v>7</v>
      </c>
      <c r="M186">
        <f t="shared" si="7"/>
        <v>10</v>
      </c>
      <c r="N186">
        <v>2</v>
      </c>
      <c r="O186">
        <v>1</v>
      </c>
      <c r="P186">
        <v>3</v>
      </c>
      <c r="Q186">
        <v>0</v>
      </c>
      <c r="R186">
        <v>6</v>
      </c>
      <c r="S186">
        <v>0</v>
      </c>
      <c r="T186">
        <v>40</v>
      </c>
      <c r="U186" t="s">
        <v>79</v>
      </c>
      <c r="W186" s="4" t="str">
        <f t="shared" si="8"/>
        <v>&lt;tr&gt;&lt;td&gt;Jaret Andre&lt;/td&gt;&lt;td&gt;OPHS&lt;/td&gt;&lt;td&gt;5&lt;/td&gt;&lt;td&gt;24&lt;/td&gt;&lt;td&gt;4.800&lt;/td&gt;&lt;td&gt;9&lt;/td&gt;&lt;td&gt;22&lt;/td&gt;&lt;td&gt;0.409&lt;/td&gt;&lt;td&gt;6&lt;/td&gt;&lt;td&gt;16&lt;/td&gt;&lt;td&gt;0.375&lt;/td&gt;&lt;td&gt;0&lt;/td&gt;&lt;td&gt;0&lt;/td&gt;&lt;td&gt;0.000&lt;/td&gt;&lt;td&gt;3&lt;/td&gt;&lt;td&gt;7&lt;/td&gt;&lt;td&gt;10&lt;/td&gt;&lt;td&gt;2.000&lt;/td&gt;&lt;td&gt;1&lt;/td&gt;&lt;td&gt;0.200&lt;/td&gt;&lt;td&gt;6&lt;/td&gt;&lt;td&gt;1.200&lt;/td&gt;&lt;td&gt;0&lt;/td&gt;&lt;td&gt;0.000&lt;/td&gt;&lt;/tr&gt;</v>
      </c>
    </row>
    <row r="187" spans="1:23" x14ac:dyDescent="0.25">
      <c r="A187">
        <v>22</v>
      </c>
      <c r="B187" t="s">
        <v>278</v>
      </c>
      <c r="C187">
        <v>5</v>
      </c>
      <c r="D187">
        <v>9</v>
      </c>
      <c r="E187">
        <v>51</v>
      </c>
      <c r="F187">
        <v>1</v>
      </c>
      <c r="G187">
        <v>13</v>
      </c>
      <c r="H187">
        <v>4</v>
      </c>
      <c r="I187">
        <v>8</v>
      </c>
      <c r="J187">
        <f t="shared" si="6"/>
        <v>23</v>
      </c>
      <c r="K187">
        <v>19</v>
      </c>
      <c r="L187">
        <v>14</v>
      </c>
      <c r="M187">
        <f t="shared" si="7"/>
        <v>33</v>
      </c>
      <c r="N187">
        <v>14</v>
      </c>
      <c r="O187">
        <v>3</v>
      </c>
      <c r="P187">
        <v>7</v>
      </c>
      <c r="Q187">
        <v>1</v>
      </c>
      <c r="R187">
        <v>8</v>
      </c>
      <c r="S187">
        <v>0</v>
      </c>
      <c r="T187">
        <v>143</v>
      </c>
      <c r="U187" t="s">
        <v>97</v>
      </c>
      <c r="W187" s="4" t="str">
        <f t="shared" si="8"/>
        <v>&lt;tr&gt;&lt;td&gt;Julian Bondoc&lt;/td&gt;&lt;td&gt;SJHS&lt;/td&gt;&lt;td&gt;5&lt;/td&gt;&lt;td&gt;23&lt;/td&gt;&lt;td&gt;4.600&lt;/td&gt;&lt;td&gt;9&lt;/td&gt;&lt;td&gt;51&lt;/td&gt;&lt;td&gt;0.176&lt;/td&gt;&lt;td&gt;1&lt;/td&gt;&lt;td&gt;13&lt;/td&gt;&lt;td&gt;0.077&lt;/td&gt;&lt;td&gt;4&lt;/td&gt;&lt;td&gt;8&lt;/td&gt;&lt;td&gt;0.500&lt;/td&gt;&lt;td&gt;19&lt;/td&gt;&lt;td&gt;14&lt;/td&gt;&lt;td&gt;33&lt;/td&gt;&lt;td&gt;6.600&lt;/td&gt;&lt;td&gt;3&lt;/td&gt;&lt;td&gt;0.600&lt;/td&gt;&lt;td&gt;8&lt;/td&gt;&lt;td&gt;1.600&lt;/td&gt;&lt;td&gt;1&lt;/td&gt;&lt;td&gt;0.200&lt;/td&gt;&lt;/tr&gt;</v>
      </c>
    </row>
    <row r="188" spans="1:23" x14ac:dyDescent="0.25">
      <c r="A188">
        <v>5</v>
      </c>
      <c r="B188" t="s">
        <v>286</v>
      </c>
      <c r="C188">
        <v>5</v>
      </c>
      <c r="D188">
        <v>9</v>
      </c>
      <c r="E188">
        <v>25</v>
      </c>
      <c r="F188">
        <v>0</v>
      </c>
      <c r="G188">
        <v>0</v>
      </c>
      <c r="H188">
        <v>5</v>
      </c>
      <c r="I188">
        <v>9</v>
      </c>
      <c r="J188">
        <f t="shared" si="6"/>
        <v>23</v>
      </c>
      <c r="K188">
        <v>12</v>
      </c>
      <c r="L188">
        <v>18</v>
      </c>
      <c r="M188">
        <f t="shared" si="7"/>
        <v>30</v>
      </c>
      <c r="N188">
        <v>10</v>
      </c>
      <c r="O188">
        <v>3</v>
      </c>
      <c r="P188">
        <v>9</v>
      </c>
      <c r="Q188">
        <v>0</v>
      </c>
      <c r="R188">
        <v>12</v>
      </c>
      <c r="S188">
        <v>0</v>
      </c>
      <c r="T188">
        <v>107</v>
      </c>
      <c r="U188" t="s">
        <v>71</v>
      </c>
      <c r="W188" s="4" t="str">
        <f t="shared" si="8"/>
        <v>&lt;tr&gt;&lt;td&gt;Ezra Wiens&lt;/td&gt;&lt;td&gt;SRSS&lt;/td&gt;&lt;td&gt;5&lt;/td&gt;&lt;td&gt;23&lt;/td&gt;&lt;td&gt;4.600&lt;/td&gt;&lt;td&gt;9&lt;/td&gt;&lt;td&gt;25&lt;/td&gt;&lt;td&gt;0.360&lt;/td&gt;&lt;td&gt;0&lt;/td&gt;&lt;td&gt;0&lt;/td&gt;&lt;td&gt;0.000&lt;/td&gt;&lt;td&gt;5&lt;/td&gt;&lt;td&gt;9&lt;/td&gt;&lt;td&gt;0.556&lt;/td&gt;&lt;td&gt;12&lt;/td&gt;&lt;td&gt;18&lt;/td&gt;&lt;td&gt;30&lt;/td&gt;&lt;td&gt;6.000&lt;/td&gt;&lt;td&gt;3&lt;/td&gt;&lt;td&gt;0.600&lt;/td&gt;&lt;td&gt;12&lt;/td&gt;&lt;td&gt;2.400&lt;/td&gt;&lt;td&gt;0&lt;/td&gt;&lt;td&gt;0.000&lt;/td&gt;&lt;/tr&gt;</v>
      </c>
    </row>
    <row r="189" spans="1:23" x14ac:dyDescent="0.25">
      <c r="A189">
        <v>34</v>
      </c>
      <c r="B189" t="s">
        <v>514</v>
      </c>
      <c r="C189">
        <v>5</v>
      </c>
      <c r="D189">
        <v>6</v>
      </c>
      <c r="E189">
        <v>41</v>
      </c>
      <c r="F189">
        <v>4</v>
      </c>
      <c r="G189">
        <v>20</v>
      </c>
      <c r="H189">
        <v>7</v>
      </c>
      <c r="I189">
        <v>9</v>
      </c>
      <c r="J189">
        <f t="shared" si="6"/>
        <v>23</v>
      </c>
      <c r="K189">
        <v>5</v>
      </c>
      <c r="L189">
        <v>14</v>
      </c>
      <c r="M189">
        <f t="shared" si="7"/>
        <v>19</v>
      </c>
      <c r="N189">
        <v>9</v>
      </c>
      <c r="O189">
        <v>7</v>
      </c>
      <c r="P189">
        <v>8</v>
      </c>
      <c r="Q189">
        <v>0</v>
      </c>
      <c r="R189">
        <v>5</v>
      </c>
      <c r="S189">
        <v>0</v>
      </c>
      <c r="T189">
        <v>88</v>
      </c>
      <c r="U189" t="s">
        <v>56</v>
      </c>
      <c r="W189" s="4" t="str">
        <f t="shared" si="8"/>
        <v>&lt;tr&gt;&lt;td&gt;Adam Rush&lt;/td&gt;&lt;td&gt;REC&lt;/td&gt;&lt;td&gt;5&lt;/td&gt;&lt;td&gt;23&lt;/td&gt;&lt;td&gt;4.600&lt;/td&gt;&lt;td&gt;6&lt;/td&gt;&lt;td&gt;41&lt;/td&gt;&lt;td&gt;0.146&lt;/td&gt;&lt;td&gt;4&lt;/td&gt;&lt;td&gt;20&lt;/td&gt;&lt;td&gt;0.200&lt;/td&gt;&lt;td&gt;7&lt;/td&gt;&lt;td&gt;9&lt;/td&gt;&lt;td&gt;0.778&lt;/td&gt;&lt;td&gt;5&lt;/td&gt;&lt;td&gt;14&lt;/td&gt;&lt;td&gt;19&lt;/td&gt;&lt;td&gt;3.800&lt;/td&gt;&lt;td&gt;7&lt;/td&gt;&lt;td&gt;1.400&lt;/td&gt;&lt;td&gt;5&lt;/td&gt;&lt;td&gt;1.000&lt;/td&gt;&lt;td&gt;0&lt;/td&gt;&lt;td&gt;0.000&lt;/td&gt;&lt;/tr&gt;</v>
      </c>
    </row>
    <row r="190" spans="1:23" x14ac:dyDescent="0.25">
      <c r="A190">
        <v>35</v>
      </c>
      <c r="B190" t="s">
        <v>319</v>
      </c>
      <c r="C190">
        <v>5</v>
      </c>
      <c r="D190">
        <v>10</v>
      </c>
      <c r="E190">
        <v>29</v>
      </c>
      <c r="F190">
        <v>3</v>
      </c>
      <c r="G190">
        <v>14</v>
      </c>
      <c r="H190">
        <v>0</v>
      </c>
      <c r="I190">
        <v>0</v>
      </c>
      <c r="J190">
        <f t="shared" si="6"/>
        <v>23</v>
      </c>
      <c r="K190">
        <v>6</v>
      </c>
      <c r="L190">
        <v>7</v>
      </c>
      <c r="M190">
        <f t="shared" si="7"/>
        <v>13</v>
      </c>
      <c r="N190">
        <v>5</v>
      </c>
      <c r="O190">
        <v>9</v>
      </c>
      <c r="P190">
        <v>5</v>
      </c>
      <c r="Q190">
        <v>0</v>
      </c>
      <c r="R190">
        <v>4</v>
      </c>
      <c r="S190">
        <v>0</v>
      </c>
      <c r="T190">
        <v>76</v>
      </c>
      <c r="U190" t="s">
        <v>45</v>
      </c>
      <c r="W190" s="4" t="str">
        <f t="shared" si="8"/>
        <v>&lt;tr&gt;&lt;td&gt;Riley Velasco&lt;/td&gt;&lt;td&gt;GCC&lt;/td&gt;&lt;td&gt;5&lt;/td&gt;&lt;td&gt;23&lt;/td&gt;&lt;td&gt;4.600&lt;/td&gt;&lt;td&gt;10&lt;/td&gt;&lt;td&gt;29&lt;/td&gt;&lt;td&gt;0.345&lt;/td&gt;&lt;td&gt;3&lt;/td&gt;&lt;td&gt;14&lt;/td&gt;&lt;td&gt;0.214&lt;/td&gt;&lt;td&gt;0&lt;/td&gt;&lt;td&gt;0&lt;/td&gt;&lt;td&gt;0.000&lt;/td&gt;&lt;td&gt;6&lt;/td&gt;&lt;td&gt;7&lt;/td&gt;&lt;td&gt;13&lt;/td&gt;&lt;td&gt;2.600&lt;/td&gt;&lt;td&gt;9&lt;/td&gt;&lt;td&gt;1.800&lt;/td&gt;&lt;td&gt;4&lt;/td&gt;&lt;td&gt;0.800&lt;/td&gt;&lt;td&gt;0&lt;/td&gt;&lt;td&gt;0.000&lt;/td&gt;&lt;/tr&gt;</v>
      </c>
    </row>
    <row r="191" spans="1:23" x14ac:dyDescent="0.25">
      <c r="A191">
        <v>11</v>
      </c>
      <c r="B191" t="s">
        <v>500</v>
      </c>
      <c r="C191">
        <v>7</v>
      </c>
      <c r="D191">
        <v>8</v>
      </c>
      <c r="E191">
        <v>30</v>
      </c>
      <c r="F191">
        <v>0</v>
      </c>
      <c r="G191">
        <v>0</v>
      </c>
      <c r="H191">
        <v>6</v>
      </c>
      <c r="I191">
        <v>17</v>
      </c>
      <c r="J191">
        <f t="shared" si="6"/>
        <v>22</v>
      </c>
      <c r="K191">
        <v>2</v>
      </c>
      <c r="L191">
        <v>17</v>
      </c>
      <c r="M191">
        <f t="shared" si="7"/>
        <v>19</v>
      </c>
      <c r="N191">
        <v>15</v>
      </c>
      <c r="O191">
        <v>0</v>
      </c>
      <c r="P191">
        <v>10</v>
      </c>
      <c r="Q191">
        <v>5</v>
      </c>
      <c r="R191">
        <v>2</v>
      </c>
      <c r="S191">
        <v>0</v>
      </c>
      <c r="T191">
        <v>127</v>
      </c>
      <c r="U191" t="s">
        <v>103</v>
      </c>
      <c r="W191" s="4" t="str">
        <f t="shared" si="8"/>
        <v>&lt;tr&gt;&lt;td&gt;Gareth Hammond&lt;/td&gt;&lt;td&gt;WWC&lt;/td&gt;&lt;td&gt;7&lt;/td&gt;&lt;td&gt;22&lt;/td&gt;&lt;td&gt;3.143&lt;/td&gt;&lt;td&gt;8&lt;/td&gt;&lt;td&gt;30&lt;/td&gt;&lt;td&gt;0.267&lt;/td&gt;&lt;td&gt;0&lt;/td&gt;&lt;td&gt;0&lt;/td&gt;&lt;td&gt;0.000&lt;/td&gt;&lt;td&gt;6&lt;/td&gt;&lt;td&gt;17&lt;/td&gt;&lt;td&gt;0.353&lt;/td&gt;&lt;td&gt;2&lt;/td&gt;&lt;td&gt;17&lt;/td&gt;&lt;td&gt;19&lt;/td&gt;&lt;td&gt;2.714&lt;/td&gt;&lt;td&gt;0&lt;/td&gt;&lt;td&gt;0.000&lt;/td&gt;&lt;td&gt;2&lt;/td&gt;&lt;td&gt;0.286&lt;/td&gt;&lt;td&gt;5&lt;/td&gt;&lt;td&gt;0.714&lt;/td&gt;&lt;/tr&gt;</v>
      </c>
    </row>
    <row r="192" spans="1:23" x14ac:dyDescent="0.25">
      <c r="A192">
        <v>22</v>
      </c>
      <c r="B192" t="s">
        <v>645</v>
      </c>
      <c r="C192">
        <v>12</v>
      </c>
      <c r="D192">
        <v>7</v>
      </c>
      <c r="E192">
        <v>42</v>
      </c>
      <c r="F192">
        <v>2</v>
      </c>
      <c r="G192">
        <v>13</v>
      </c>
      <c r="H192">
        <v>6</v>
      </c>
      <c r="I192">
        <v>11</v>
      </c>
      <c r="J192">
        <f t="shared" si="6"/>
        <v>22</v>
      </c>
      <c r="K192">
        <v>18</v>
      </c>
      <c r="L192">
        <v>25</v>
      </c>
      <c r="M192">
        <f t="shared" si="7"/>
        <v>43</v>
      </c>
      <c r="N192">
        <v>18</v>
      </c>
      <c r="O192">
        <v>4</v>
      </c>
      <c r="P192">
        <v>8</v>
      </c>
      <c r="Q192">
        <v>0</v>
      </c>
      <c r="R192">
        <v>5</v>
      </c>
      <c r="S192">
        <v>0</v>
      </c>
      <c r="T192">
        <v>118</v>
      </c>
      <c r="U192" t="s">
        <v>77</v>
      </c>
      <c r="W192" s="4" t="str">
        <f t="shared" si="8"/>
        <v>&lt;tr&gt;&lt;td&gt;Walid Khoudeda&lt;/td&gt;&lt;td&gt;KHS&lt;/td&gt;&lt;td&gt;12&lt;/td&gt;&lt;td&gt;22&lt;/td&gt;&lt;td&gt;1.833&lt;/td&gt;&lt;td&gt;7&lt;/td&gt;&lt;td&gt;42&lt;/td&gt;&lt;td&gt;0.167&lt;/td&gt;&lt;td&gt;2&lt;/td&gt;&lt;td&gt;13&lt;/td&gt;&lt;td&gt;0.154&lt;/td&gt;&lt;td&gt;6&lt;/td&gt;&lt;td&gt;11&lt;/td&gt;&lt;td&gt;0.545&lt;/td&gt;&lt;td&gt;18&lt;/td&gt;&lt;td&gt;25&lt;/td&gt;&lt;td&gt;43&lt;/td&gt;&lt;td&gt;3.583&lt;/td&gt;&lt;td&gt;4&lt;/td&gt;&lt;td&gt;0.333&lt;/td&gt;&lt;td&gt;5&lt;/td&gt;&lt;td&gt;0.417&lt;/td&gt;&lt;td&gt;0&lt;/td&gt;&lt;td&gt;0.000&lt;/td&gt;&lt;/tr&gt;</v>
      </c>
    </row>
    <row r="193" spans="1:23" x14ac:dyDescent="0.25">
      <c r="A193">
        <v>30</v>
      </c>
      <c r="B193" t="s">
        <v>689</v>
      </c>
      <c r="C193">
        <v>6</v>
      </c>
      <c r="D193">
        <v>7</v>
      </c>
      <c r="E193">
        <v>34</v>
      </c>
      <c r="F193">
        <v>1</v>
      </c>
      <c r="G193">
        <v>9</v>
      </c>
      <c r="H193">
        <v>7</v>
      </c>
      <c r="I193">
        <v>14</v>
      </c>
      <c r="J193">
        <f t="shared" si="6"/>
        <v>22</v>
      </c>
      <c r="K193">
        <v>5</v>
      </c>
      <c r="L193">
        <v>7</v>
      </c>
      <c r="M193">
        <f t="shared" si="7"/>
        <v>12</v>
      </c>
      <c r="N193">
        <v>7</v>
      </c>
      <c r="O193">
        <v>4</v>
      </c>
      <c r="P193">
        <v>21</v>
      </c>
      <c r="Q193">
        <v>0</v>
      </c>
      <c r="R193">
        <v>8</v>
      </c>
      <c r="S193">
        <v>0</v>
      </c>
      <c r="T193">
        <v>87</v>
      </c>
      <c r="U193" t="s">
        <v>52</v>
      </c>
      <c r="W193" s="4" t="str">
        <f t="shared" si="8"/>
        <v>&lt;tr&gt;&lt;td&gt;Colin Schroeder&lt;/td&gt;&lt;td&gt;MMC&lt;/td&gt;&lt;td&gt;6&lt;/td&gt;&lt;td&gt;22&lt;/td&gt;&lt;td&gt;3.667&lt;/td&gt;&lt;td&gt;7&lt;/td&gt;&lt;td&gt;34&lt;/td&gt;&lt;td&gt;0.206&lt;/td&gt;&lt;td&gt;1&lt;/td&gt;&lt;td&gt;9&lt;/td&gt;&lt;td&gt;0.111&lt;/td&gt;&lt;td&gt;7&lt;/td&gt;&lt;td&gt;14&lt;/td&gt;&lt;td&gt;0.500&lt;/td&gt;&lt;td&gt;5&lt;/td&gt;&lt;td&gt;7&lt;/td&gt;&lt;td&gt;12&lt;/td&gt;&lt;td&gt;2.000&lt;/td&gt;&lt;td&gt;4&lt;/td&gt;&lt;td&gt;0.667&lt;/td&gt;&lt;td&gt;8&lt;/td&gt;&lt;td&gt;1.333&lt;/td&gt;&lt;td&gt;0&lt;/td&gt;&lt;td&gt;0.000&lt;/td&gt;&lt;/tr&gt;</v>
      </c>
    </row>
    <row r="194" spans="1:23" x14ac:dyDescent="0.25">
      <c r="A194">
        <v>23</v>
      </c>
      <c r="B194" t="s">
        <v>370</v>
      </c>
      <c r="C194">
        <v>7</v>
      </c>
      <c r="D194">
        <v>9</v>
      </c>
      <c r="E194">
        <v>22</v>
      </c>
      <c r="F194">
        <v>0</v>
      </c>
      <c r="G194">
        <v>0</v>
      </c>
      <c r="H194">
        <v>4</v>
      </c>
      <c r="I194">
        <v>6</v>
      </c>
      <c r="J194">
        <f t="shared" ref="J194:J257" si="9">D194*2+F194+H194</f>
        <v>22</v>
      </c>
      <c r="K194">
        <v>4</v>
      </c>
      <c r="L194">
        <v>7</v>
      </c>
      <c r="M194">
        <f t="shared" ref="M194:M257" si="10">K194+L194</f>
        <v>11</v>
      </c>
      <c r="N194">
        <v>12</v>
      </c>
      <c r="O194">
        <v>0</v>
      </c>
      <c r="P194">
        <v>4</v>
      </c>
      <c r="Q194">
        <v>6</v>
      </c>
      <c r="R194">
        <v>1</v>
      </c>
      <c r="S194">
        <v>0</v>
      </c>
      <c r="T194">
        <v>71</v>
      </c>
      <c r="U194" t="s">
        <v>8</v>
      </c>
      <c r="W194" s="4" t="str">
        <f t="shared" si="8"/>
        <v>&lt;tr&gt;&lt;td&gt;Brandon Dyck&lt;/td&gt;&lt;td&gt;MBCI&lt;/td&gt;&lt;td&gt;7&lt;/td&gt;&lt;td&gt;22&lt;/td&gt;&lt;td&gt;3.143&lt;/td&gt;&lt;td&gt;9&lt;/td&gt;&lt;td&gt;22&lt;/td&gt;&lt;td&gt;0.409&lt;/td&gt;&lt;td&gt;0&lt;/td&gt;&lt;td&gt;0&lt;/td&gt;&lt;td&gt;0.000&lt;/td&gt;&lt;td&gt;4&lt;/td&gt;&lt;td&gt;6&lt;/td&gt;&lt;td&gt;0.667&lt;/td&gt;&lt;td&gt;4&lt;/td&gt;&lt;td&gt;7&lt;/td&gt;&lt;td&gt;11&lt;/td&gt;&lt;td&gt;1.571&lt;/td&gt;&lt;td&gt;0&lt;/td&gt;&lt;td&gt;0.000&lt;/td&gt;&lt;td&gt;1&lt;/td&gt;&lt;td&gt;0.143&lt;/td&gt;&lt;td&gt;6&lt;/td&gt;&lt;td&gt;0.857&lt;/td&gt;&lt;/tr&gt;</v>
      </c>
    </row>
    <row r="195" spans="1:23" x14ac:dyDescent="0.25">
      <c r="A195">
        <v>7</v>
      </c>
      <c r="B195" t="s">
        <v>238</v>
      </c>
      <c r="C195">
        <v>5</v>
      </c>
      <c r="D195">
        <v>9</v>
      </c>
      <c r="E195">
        <v>24</v>
      </c>
      <c r="F195">
        <v>0</v>
      </c>
      <c r="G195">
        <v>5</v>
      </c>
      <c r="H195">
        <v>4</v>
      </c>
      <c r="I195">
        <v>6</v>
      </c>
      <c r="J195">
        <f t="shared" si="9"/>
        <v>22</v>
      </c>
      <c r="K195">
        <v>15</v>
      </c>
      <c r="L195">
        <v>14</v>
      </c>
      <c r="M195">
        <f t="shared" si="10"/>
        <v>29</v>
      </c>
      <c r="N195">
        <v>9</v>
      </c>
      <c r="O195">
        <v>2</v>
      </c>
      <c r="P195">
        <v>6</v>
      </c>
      <c r="Q195">
        <v>0</v>
      </c>
      <c r="R195">
        <v>6</v>
      </c>
      <c r="S195">
        <v>0</v>
      </c>
      <c r="T195">
        <v>63</v>
      </c>
      <c r="U195" t="s">
        <v>47</v>
      </c>
      <c r="W195" s="4" t="str">
        <f t="shared" si="8"/>
        <v>&lt;tr&gt;&lt;td&gt;Deng Garang&lt;/td&gt;&lt;td&gt;KEC&lt;/td&gt;&lt;td&gt;5&lt;/td&gt;&lt;td&gt;22&lt;/td&gt;&lt;td&gt;4.400&lt;/td&gt;&lt;td&gt;9&lt;/td&gt;&lt;td&gt;24&lt;/td&gt;&lt;td&gt;0.375&lt;/td&gt;&lt;td&gt;0&lt;/td&gt;&lt;td&gt;5&lt;/td&gt;&lt;td&gt;0.000&lt;/td&gt;&lt;td&gt;4&lt;/td&gt;&lt;td&gt;6&lt;/td&gt;&lt;td&gt;0.667&lt;/td&gt;&lt;td&gt;15&lt;/td&gt;&lt;td&gt;14&lt;/td&gt;&lt;td&gt;29&lt;/td&gt;&lt;td&gt;5.800&lt;/td&gt;&lt;td&gt;2&lt;/td&gt;&lt;td&gt;0.400&lt;/td&gt;&lt;td&gt;6&lt;/td&gt;&lt;td&gt;1.200&lt;/td&gt;&lt;td&gt;0&lt;/td&gt;&lt;td&gt;0.000&lt;/td&gt;&lt;/tr&gt;</v>
      </c>
    </row>
    <row r="196" spans="1:23" x14ac:dyDescent="0.25">
      <c r="A196">
        <v>17</v>
      </c>
      <c r="B196" t="s">
        <v>317</v>
      </c>
      <c r="C196">
        <v>5</v>
      </c>
      <c r="D196">
        <v>11</v>
      </c>
      <c r="E196">
        <v>23</v>
      </c>
      <c r="F196">
        <v>0</v>
      </c>
      <c r="G196">
        <v>0</v>
      </c>
      <c r="H196">
        <v>0</v>
      </c>
      <c r="I196">
        <v>2</v>
      </c>
      <c r="J196">
        <f t="shared" si="9"/>
        <v>22</v>
      </c>
      <c r="K196">
        <v>10</v>
      </c>
      <c r="L196">
        <v>7</v>
      </c>
      <c r="M196">
        <f t="shared" si="10"/>
        <v>17</v>
      </c>
      <c r="N196">
        <v>6</v>
      </c>
      <c r="O196">
        <v>1</v>
      </c>
      <c r="P196">
        <v>2</v>
      </c>
      <c r="Q196">
        <v>1</v>
      </c>
      <c r="R196">
        <v>1</v>
      </c>
      <c r="S196">
        <v>0</v>
      </c>
      <c r="T196">
        <v>57</v>
      </c>
      <c r="U196" t="s">
        <v>45</v>
      </c>
      <c r="W196" s="4" t="str">
        <f t="shared" si="8"/>
        <v>&lt;tr&gt;&lt;td&gt;Brandon Lavallee&lt;/td&gt;&lt;td&gt;GCC&lt;/td&gt;&lt;td&gt;5&lt;/td&gt;&lt;td&gt;22&lt;/td&gt;&lt;td&gt;4.400&lt;/td&gt;&lt;td&gt;11&lt;/td&gt;&lt;td&gt;23&lt;/td&gt;&lt;td&gt;0.478&lt;/td&gt;&lt;td&gt;0&lt;/td&gt;&lt;td&gt;0&lt;/td&gt;&lt;td&gt;0.000&lt;/td&gt;&lt;td&gt;0&lt;/td&gt;&lt;td&gt;2&lt;/td&gt;&lt;td&gt;0.000&lt;/td&gt;&lt;td&gt;10&lt;/td&gt;&lt;td&gt;7&lt;/td&gt;&lt;td&gt;17&lt;/td&gt;&lt;td&gt;3.400&lt;/td&gt;&lt;td&gt;1&lt;/td&gt;&lt;td&gt;0.200&lt;/td&gt;&lt;td&gt;1&lt;/td&gt;&lt;td&gt;0.200&lt;/td&gt;&lt;td&gt;1&lt;/td&gt;&lt;td&gt;0.200&lt;/td&gt;&lt;/tr&gt;</v>
      </c>
    </row>
    <row r="197" spans="1:23" x14ac:dyDescent="0.25">
      <c r="A197">
        <v>5</v>
      </c>
      <c r="B197" t="s">
        <v>443</v>
      </c>
      <c r="C197">
        <v>6</v>
      </c>
      <c r="D197">
        <v>10</v>
      </c>
      <c r="E197">
        <v>35</v>
      </c>
      <c r="F197">
        <v>0</v>
      </c>
      <c r="G197">
        <v>8</v>
      </c>
      <c r="H197">
        <v>1</v>
      </c>
      <c r="I197">
        <v>2</v>
      </c>
      <c r="J197">
        <f t="shared" si="9"/>
        <v>21</v>
      </c>
      <c r="K197">
        <v>4</v>
      </c>
      <c r="L197">
        <v>7</v>
      </c>
      <c r="M197">
        <f t="shared" si="10"/>
        <v>11</v>
      </c>
      <c r="N197">
        <v>15</v>
      </c>
      <c r="O197">
        <v>9</v>
      </c>
      <c r="P197">
        <v>12</v>
      </c>
      <c r="Q197">
        <v>4</v>
      </c>
      <c r="R197">
        <v>9</v>
      </c>
      <c r="S197">
        <v>0</v>
      </c>
      <c r="T197">
        <v>120</v>
      </c>
      <c r="U197" t="s">
        <v>49</v>
      </c>
      <c r="W197" s="4" t="str">
        <f t="shared" si="8"/>
        <v>&lt;tr&gt;&lt;td&gt;Miles Lisan&lt;/td&gt;&lt;td&gt;MC&lt;/td&gt;&lt;td&gt;6&lt;/td&gt;&lt;td&gt;21&lt;/td&gt;&lt;td&gt;3.500&lt;/td&gt;&lt;td&gt;10&lt;/td&gt;&lt;td&gt;35&lt;/td&gt;&lt;td&gt;0.286&lt;/td&gt;&lt;td&gt;0&lt;/td&gt;&lt;td&gt;8&lt;/td&gt;&lt;td&gt;0.000&lt;/td&gt;&lt;td&gt;1&lt;/td&gt;&lt;td&gt;2&lt;/td&gt;&lt;td&gt;0.500&lt;/td&gt;&lt;td&gt;4&lt;/td&gt;&lt;td&gt;7&lt;/td&gt;&lt;td&gt;11&lt;/td&gt;&lt;td&gt;1.833&lt;/td&gt;&lt;td&gt;9&lt;/td&gt;&lt;td&gt;1.500&lt;/td&gt;&lt;td&gt;9&lt;/td&gt;&lt;td&gt;1.500&lt;/td&gt;&lt;td&gt;4&lt;/td&gt;&lt;td&gt;0.667&lt;/td&gt;&lt;/tr&gt;</v>
      </c>
    </row>
    <row r="198" spans="1:23" x14ac:dyDescent="0.25">
      <c r="A198">
        <v>12</v>
      </c>
      <c r="B198" t="s">
        <v>392</v>
      </c>
      <c r="C198">
        <v>5</v>
      </c>
      <c r="D198">
        <v>9</v>
      </c>
      <c r="E198">
        <v>31</v>
      </c>
      <c r="F198">
        <v>0</v>
      </c>
      <c r="G198">
        <v>1</v>
      </c>
      <c r="H198">
        <v>3</v>
      </c>
      <c r="I198">
        <v>16</v>
      </c>
      <c r="J198">
        <f t="shared" si="9"/>
        <v>21</v>
      </c>
      <c r="K198">
        <v>23</v>
      </c>
      <c r="L198">
        <v>25</v>
      </c>
      <c r="M198">
        <f t="shared" si="10"/>
        <v>48</v>
      </c>
      <c r="N198">
        <v>17</v>
      </c>
      <c r="O198">
        <v>4</v>
      </c>
      <c r="P198">
        <v>13</v>
      </c>
      <c r="Q198">
        <v>2</v>
      </c>
      <c r="R198">
        <v>9</v>
      </c>
      <c r="S198">
        <v>0</v>
      </c>
      <c r="T198">
        <v>100</v>
      </c>
      <c r="U198" t="s">
        <v>105</v>
      </c>
      <c r="W198" s="4" t="str">
        <f t="shared" si="8"/>
        <v>&lt;tr&gt;&lt;td&gt;Steven Fawcett&lt;/td&gt;&lt;td&gt;CPRS&lt;/td&gt;&lt;td&gt;5&lt;/td&gt;&lt;td&gt;21&lt;/td&gt;&lt;td&gt;4.200&lt;/td&gt;&lt;td&gt;9&lt;/td&gt;&lt;td&gt;31&lt;/td&gt;&lt;td&gt;0.290&lt;/td&gt;&lt;td&gt;0&lt;/td&gt;&lt;td&gt;1&lt;/td&gt;&lt;td&gt;0.000&lt;/td&gt;&lt;td&gt;3&lt;/td&gt;&lt;td&gt;16&lt;/td&gt;&lt;td&gt;0.188&lt;/td&gt;&lt;td&gt;23&lt;/td&gt;&lt;td&gt;25&lt;/td&gt;&lt;td&gt;48&lt;/td&gt;&lt;td&gt;9.600&lt;/td&gt;&lt;td&gt;4&lt;/td&gt;&lt;td&gt;0.800&lt;/td&gt;&lt;td&gt;9&lt;/td&gt;&lt;td&gt;1.800&lt;/td&gt;&lt;td&gt;2&lt;/td&gt;&lt;td&gt;0.400&lt;/td&gt;&lt;/tr&gt;</v>
      </c>
    </row>
    <row r="199" spans="1:23" x14ac:dyDescent="0.25">
      <c r="A199">
        <v>9</v>
      </c>
      <c r="B199" t="s">
        <v>474</v>
      </c>
      <c r="C199">
        <v>5</v>
      </c>
      <c r="D199">
        <v>9</v>
      </c>
      <c r="E199">
        <v>39</v>
      </c>
      <c r="F199">
        <v>2</v>
      </c>
      <c r="G199">
        <v>13</v>
      </c>
      <c r="H199">
        <v>1</v>
      </c>
      <c r="I199">
        <v>2</v>
      </c>
      <c r="J199">
        <f t="shared" si="9"/>
        <v>21</v>
      </c>
      <c r="K199">
        <v>6</v>
      </c>
      <c r="L199">
        <v>12</v>
      </c>
      <c r="M199">
        <f t="shared" si="10"/>
        <v>18</v>
      </c>
      <c r="N199">
        <v>4</v>
      </c>
      <c r="O199">
        <v>3</v>
      </c>
      <c r="P199">
        <v>6</v>
      </c>
      <c r="Q199">
        <v>1</v>
      </c>
      <c r="R199">
        <v>5</v>
      </c>
      <c r="S199">
        <v>0</v>
      </c>
      <c r="T199">
        <v>84</v>
      </c>
      <c r="U199" t="s">
        <v>68</v>
      </c>
      <c r="W199" s="4" t="str">
        <f t="shared" si="8"/>
        <v>&lt;tr&gt;&lt;td&gt;Blake Bauer&lt;/td&gt;&lt;td&gt;JHB&lt;/td&gt;&lt;td&gt;5&lt;/td&gt;&lt;td&gt;21&lt;/td&gt;&lt;td&gt;4.200&lt;/td&gt;&lt;td&gt;9&lt;/td&gt;&lt;td&gt;39&lt;/td&gt;&lt;td&gt;0.231&lt;/td&gt;&lt;td&gt;2&lt;/td&gt;&lt;td&gt;13&lt;/td&gt;&lt;td&gt;0.154&lt;/td&gt;&lt;td&gt;1&lt;/td&gt;&lt;td&gt;2&lt;/td&gt;&lt;td&gt;0.500&lt;/td&gt;&lt;td&gt;6&lt;/td&gt;&lt;td&gt;12&lt;/td&gt;&lt;td&gt;18&lt;/td&gt;&lt;td&gt;3.600&lt;/td&gt;&lt;td&gt;3&lt;/td&gt;&lt;td&gt;0.600&lt;/td&gt;&lt;td&gt;5&lt;/td&gt;&lt;td&gt;1.000&lt;/td&gt;&lt;td&gt;1&lt;/td&gt;&lt;td&gt;0.200&lt;/td&gt;&lt;/tr&gt;</v>
      </c>
    </row>
    <row r="200" spans="1:23" x14ac:dyDescent="0.25">
      <c r="A200">
        <v>9</v>
      </c>
      <c r="B200" t="s">
        <v>411</v>
      </c>
      <c r="C200">
        <v>7</v>
      </c>
      <c r="D200">
        <v>9</v>
      </c>
      <c r="E200">
        <v>29</v>
      </c>
      <c r="F200">
        <v>0</v>
      </c>
      <c r="G200">
        <v>0</v>
      </c>
      <c r="H200">
        <v>3</v>
      </c>
      <c r="I200">
        <v>6</v>
      </c>
      <c r="J200">
        <f t="shared" si="9"/>
        <v>21</v>
      </c>
      <c r="K200">
        <v>3</v>
      </c>
      <c r="L200">
        <v>4</v>
      </c>
      <c r="M200">
        <f t="shared" si="10"/>
        <v>7</v>
      </c>
      <c r="N200">
        <v>5</v>
      </c>
      <c r="O200">
        <v>3</v>
      </c>
      <c r="P200">
        <v>20</v>
      </c>
      <c r="Q200">
        <v>1</v>
      </c>
      <c r="R200">
        <v>3</v>
      </c>
      <c r="S200">
        <v>0</v>
      </c>
      <c r="T200">
        <v>70</v>
      </c>
      <c r="U200" t="s">
        <v>85</v>
      </c>
      <c r="W200" s="4" t="str">
        <f t="shared" si="8"/>
        <v>&lt;tr&gt;&lt;td&gt;Jorden Roberts&lt;/td&gt;&lt;td&gt;VMC&lt;/td&gt;&lt;td&gt;7&lt;/td&gt;&lt;td&gt;21&lt;/td&gt;&lt;td&gt;3.000&lt;/td&gt;&lt;td&gt;9&lt;/td&gt;&lt;td&gt;29&lt;/td&gt;&lt;td&gt;0.310&lt;/td&gt;&lt;td&gt;0&lt;/td&gt;&lt;td&gt;0&lt;/td&gt;&lt;td&gt;0.000&lt;/td&gt;&lt;td&gt;3&lt;/td&gt;&lt;td&gt;6&lt;/td&gt;&lt;td&gt;0.500&lt;/td&gt;&lt;td&gt;3&lt;/td&gt;&lt;td&gt;4&lt;/td&gt;&lt;td&gt;7&lt;/td&gt;&lt;td&gt;1.000&lt;/td&gt;&lt;td&gt;3&lt;/td&gt;&lt;td&gt;0.429&lt;/td&gt;&lt;td&gt;3&lt;/td&gt;&lt;td&gt;0.429&lt;/td&gt;&lt;td&gt;1&lt;/td&gt;&lt;td&gt;0.143&lt;/td&gt;&lt;/tr&gt;</v>
      </c>
    </row>
    <row r="201" spans="1:23" x14ac:dyDescent="0.25">
      <c r="A201">
        <v>15</v>
      </c>
      <c r="B201" t="s">
        <v>292</v>
      </c>
      <c r="C201">
        <v>5</v>
      </c>
      <c r="D201">
        <v>8</v>
      </c>
      <c r="E201">
        <v>28</v>
      </c>
      <c r="F201">
        <v>3</v>
      </c>
      <c r="G201">
        <v>15</v>
      </c>
      <c r="H201">
        <v>2</v>
      </c>
      <c r="I201">
        <v>8</v>
      </c>
      <c r="J201">
        <f t="shared" si="9"/>
        <v>21</v>
      </c>
      <c r="K201">
        <v>1</v>
      </c>
      <c r="L201">
        <v>4</v>
      </c>
      <c r="M201">
        <f t="shared" si="10"/>
        <v>5</v>
      </c>
      <c r="N201">
        <v>6</v>
      </c>
      <c r="O201">
        <v>2</v>
      </c>
      <c r="P201">
        <v>8</v>
      </c>
      <c r="Q201">
        <v>0</v>
      </c>
      <c r="R201">
        <v>4</v>
      </c>
      <c r="S201">
        <v>0</v>
      </c>
      <c r="T201">
        <v>65</v>
      </c>
      <c r="U201" t="s">
        <v>71</v>
      </c>
      <c r="W201" s="4" t="str">
        <f t="shared" si="8"/>
        <v>&lt;tr&gt;&lt;td&gt;Malachi Kamstra&lt;/td&gt;&lt;td&gt;SRSS&lt;/td&gt;&lt;td&gt;5&lt;/td&gt;&lt;td&gt;21&lt;/td&gt;&lt;td&gt;4.200&lt;/td&gt;&lt;td&gt;8&lt;/td&gt;&lt;td&gt;28&lt;/td&gt;&lt;td&gt;0.286&lt;/td&gt;&lt;td&gt;3&lt;/td&gt;&lt;td&gt;15&lt;/td&gt;&lt;td&gt;0.200&lt;/td&gt;&lt;td&gt;2&lt;/td&gt;&lt;td&gt;8&lt;/td&gt;&lt;td&gt;0.250&lt;/td&gt;&lt;td&gt;1&lt;/td&gt;&lt;td&gt;4&lt;/td&gt;&lt;td&gt;5&lt;/td&gt;&lt;td&gt;1.000&lt;/td&gt;&lt;td&gt;2&lt;/td&gt;&lt;td&gt;0.400&lt;/td&gt;&lt;td&gt;4&lt;/td&gt;&lt;td&gt;0.800&lt;/td&gt;&lt;td&gt;0&lt;/td&gt;&lt;td&gt;0.000&lt;/td&gt;&lt;/tr&gt;</v>
      </c>
    </row>
    <row r="202" spans="1:23" x14ac:dyDescent="0.25">
      <c r="A202">
        <v>13</v>
      </c>
      <c r="B202" t="s">
        <v>333</v>
      </c>
      <c r="C202">
        <v>11</v>
      </c>
      <c r="D202">
        <v>10</v>
      </c>
      <c r="E202">
        <v>45</v>
      </c>
      <c r="F202">
        <v>0</v>
      </c>
      <c r="G202">
        <v>0</v>
      </c>
      <c r="H202">
        <v>0</v>
      </c>
      <c r="I202">
        <v>7</v>
      </c>
      <c r="J202">
        <f t="shared" si="9"/>
        <v>20</v>
      </c>
      <c r="K202">
        <v>22</v>
      </c>
      <c r="L202">
        <v>7</v>
      </c>
      <c r="M202">
        <f t="shared" si="10"/>
        <v>29</v>
      </c>
      <c r="N202">
        <v>24</v>
      </c>
      <c r="O202">
        <v>0</v>
      </c>
      <c r="P202">
        <v>6</v>
      </c>
      <c r="Q202">
        <v>0</v>
      </c>
      <c r="R202">
        <v>5</v>
      </c>
      <c r="S202">
        <v>0</v>
      </c>
      <c r="T202">
        <v>94</v>
      </c>
      <c r="U202" t="s">
        <v>87</v>
      </c>
      <c r="W202" s="4" t="str">
        <f t="shared" si="8"/>
        <v>&lt;tr&gt;&lt;td&gt;Gabriel Pembele&lt;/td&gt;&lt;td&gt;DMCI&lt;/td&gt;&lt;td&gt;11&lt;/td&gt;&lt;td&gt;20&lt;/td&gt;&lt;td&gt;1.818&lt;/td&gt;&lt;td&gt;10&lt;/td&gt;&lt;td&gt;45&lt;/td&gt;&lt;td&gt;0.222&lt;/td&gt;&lt;td&gt;0&lt;/td&gt;&lt;td&gt;0&lt;/td&gt;&lt;td&gt;0.000&lt;/td&gt;&lt;td&gt;0&lt;/td&gt;&lt;td&gt;7&lt;/td&gt;&lt;td&gt;0.000&lt;/td&gt;&lt;td&gt;22&lt;/td&gt;&lt;td&gt;7&lt;/td&gt;&lt;td&gt;29&lt;/td&gt;&lt;td&gt;2.636&lt;/td&gt;&lt;td&gt;0&lt;/td&gt;&lt;td&gt;0.000&lt;/td&gt;&lt;td&gt;5&lt;/td&gt;&lt;td&gt;0.455&lt;/td&gt;&lt;td&gt;0&lt;/td&gt;&lt;td&gt;0.000&lt;/td&gt;&lt;/tr&gt;</v>
      </c>
    </row>
    <row r="203" spans="1:23" x14ac:dyDescent="0.25">
      <c r="A203">
        <v>34</v>
      </c>
      <c r="B203" t="s">
        <v>350</v>
      </c>
      <c r="C203">
        <v>5</v>
      </c>
      <c r="D203">
        <v>7</v>
      </c>
      <c r="E203">
        <v>17</v>
      </c>
      <c r="F203">
        <v>0</v>
      </c>
      <c r="G203">
        <v>1</v>
      </c>
      <c r="H203">
        <v>6</v>
      </c>
      <c r="I203">
        <v>10</v>
      </c>
      <c r="J203">
        <f t="shared" si="9"/>
        <v>20</v>
      </c>
      <c r="K203">
        <v>14</v>
      </c>
      <c r="L203">
        <v>15</v>
      </c>
      <c r="M203">
        <f t="shared" si="10"/>
        <v>29</v>
      </c>
      <c r="N203">
        <v>16</v>
      </c>
      <c r="O203">
        <v>5</v>
      </c>
      <c r="P203">
        <v>7</v>
      </c>
      <c r="Q203">
        <v>0</v>
      </c>
      <c r="R203">
        <v>2</v>
      </c>
      <c r="S203">
        <v>0</v>
      </c>
      <c r="T203">
        <v>90</v>
      </c>
      <c r="U203" t="s">
        <v>81</v>
      </c>
      <c r="W203" s="4" t="str">
        <f t="shared" ref="W203:W266" si="11">"&lt;tr&gt;&lt;td&gt;"&amp;B203&amp;"&lt;/td&gt;&lt;td&gt;"&amp;U203&amp;"&lt;/td&gt;&lt;td&gt;"&amp;C203&amp;"&lt;/td&gt;&lt;td&gt;"&amp;J203&amp;"&lt;/td&gt;&lt;td&gt;"&amp;IF(OR(C203=0,J203=0),"0.000",IF(ROUND(J203/C203,3)=1,"1.000",TEXT(ROUND(J203/C203,3),"0.000")))&amp;"&lt;/td&gt;&lt;td&gt;"&amp;D203&amp;"&lt;/td&gt;&lt;td&gt;"&amp;E203&amp;"&lt;/td&gt;&lt;td&gt;"&amp;IF(OR(D203=0,E203=0),"0.000",IF(ROUND(D203/E203,3)=1,"1.000",TEXT(ROUND(D203/E203,3),"0.000")))&amp;"&lt;/td&gt;&lt;td&gt;"&amp;F203&amp;"&lt;/td&gt;&lt;td&gt;"&amp;G203&amp;"&lt;/td&gt;&lt;td&gt;"&amp;IF(OR(F203=0,G203=0),"0.000",IF(ROUND(F203/G203,3)=1,"1.000",TEXT(ROUND(F203/G203,3),"0.000")))&amp;"&lt;/td&gt;&lt;td&gt;"&amp;H203&amp;"&lt;/td&gt;&lt;td&gt;"&amp;I203&amp;"&lt;/td&gt;&lt;td&gt;"&amp;IF(OR(H203=0,I203=0),"0.000",IF(ROUND(H203/I203,3)=1,"1.000",TEXT(ROUND(H203/I203,3),"0.000")))&amp;"&lt;/td&gt;&lt;td&gt;"&amp;K203&amp;"&lt;/td&gt;&lt;td&gt;"&amp;L203&amp;"&lt;/td&gt;&lt;td&gt;"&amp;M203&amp;"&lt;/td&gt;&lt;td&gt;"&amp;IF(OR(M203=0,C203=0),"0.000",IF(ROUND(M203/C203,3)=1,"1.000",TEXT(ROUND(M203/C203,3),"0.000")))&amp;"&lt;/td&gt;&lt;td&gt;"&amp;O203&amp;"&lt;/td&gt;&lt;td&gt;"&amp;IF(OR(O203=0,C203=0),"0.000",IF(ROUND(O203/C203,3)=1,"1.000",TEXT(ROUND(O203/C203,3),"0.000")))&amp;"&lt;/td&gt;&lt;td&gt;"&amp;R203&amp;"&lt;/td&gt;&lt;td&gt;"&amp;IF(OR(R203=0,C203=0),"0.000",IF(ROUND(R203/C203,3)=1,"1.000",TEXT(ROUND(R203/C203,3),"0.000")))&amp;"&lt;/td&gt;&lt;td&gt;"&amp;Q203&amp;"&lt;/td&gt;&lt;td&gt;"&amp;IF(OR(Q203=0,C203=0),"0.000",IF(ROUND(Q203/C203,3)=1,"1.000",TEXT(ROUND(Q203/C203,3),"0.000")))&amp;"&lt;/td&gt;&lt;/tr&gt;"</f>
        <v>&lt;tr&gt;&lt;td&gt;Ardee Sanguyo&lt;/td&gt;&lt;td&gt;SiHS&lt;/td&gt;&lt;td&gt;5&lt;/td&gt;&lt;td&gt;20&lt;/td&gt;&lt;td&gt;4.000&lt;/td&gt;&lt;td&gt;7&lt;/td&gt;&lt;td&gt;17&lt;/td&gt;&lt;td&gt;0.412&lt;/td&gt;&lt;td&gt;0&lt;/td&gt;&lt;td&gt;1&lt;/td&gt;&lt;td&gt;0.000&lt;/td&gt;&lt;td&gt;6&lt;/td&gt;&lt;td&gt;10&lt;/td&gt;&lt;td&gt;0.600&lt;/td&gt;&lt;td&gt;14&lt;/td&gt;&lt;td&gt;15&lt;/td&gt;&lt;td&gt;29&lt;/td&gt;&lt;td&gt;5.800&lt;/td&gt;&lt;td&gt;5&lt;/td&gt;&lt;td&gt;1.000&lt;/td&gt;&lt;td&gt;2&lt;/td&gt;&lt;td&gt;0.400&lt;/td&gt;&lt;td&gt;0&lt;/td&gt;&lt;td&gt;0.000&lt;/td&gt;&lt;/tr&gt;</v>
      </c>
    </row>
    <row r="204" spans="1:23" x14ac:dyDescent="0.25">
      <c r="A204">
        <v>6</v>
      </c>
      <c r="B204" t="s">
        <v>408</v>
      </c>
      <c r="C204">
        <v>8</v>
      </c>
      <c r="D204">
        <v>9</v>
      </c>
      <c r="E204">
        <v>34</v>
      </c>
      <c r="F204">
        <v>1</v>
      </c>
      <c r="G204">
        <v>13</v>
      </c>
      <c r="H204">
        <v>1</v>
      </c>
      <c r="I204">
        <v>2</v>
      </c>
      <c r="J204">
        <f t="shared" si="9"/>
        <v>20</v>
      </c>
      <c r="K204">
        <v>1</v>
      </c>
      <c r="L204">
        <v>9</v>
      </c>
      <c r="M204">
        <f t="shared" si="10"/>
        <v>10</v>
      </c>
      <c r="N204">
        <v>7</v>
      </c>
      <c r="O204">
        <v>6</v>
      </c>
      <c r="P204">
        <v>10</v>
      </c>
      <c r="Q204">
        <v>2</v>
      </c>
      <c r="R204">
        <v>2</v>
      </c>
      <c r="S204">
        <v>0</v>
      </c>
      <c r="T204">
        <v>84</v>
      </c>
      <c r="U204" t="s">
        <v>85</v>
      </c>
      <c r="W204" s="4" t="str">
        <f t="shared" si="11"/>
        <v>&lt;tr&gt;&lt;td&gt;Kelvin Lai&lt;/td&gt;&lt;td&gt;VMC&lt;/td&gt;&lt;td&gt;8&lt;/td&gt;&lt;td&gt;20&lt;/td&gt;&lt;td&gt;2.500&lt;/td&gt;&lt;td&gt;9&lt;/td&gt;&lt;td&gt;34&lt;/td&gt;&lt;td&gt;0.265&lt;/td&gt;&lt;td&gt;1&lt;/td&gt;&lt;td&gt;13&lt;/td&gt;&lt;td&gt;0.077&lt;/td&gt;&lt;td&gt;1&lt;/td&gt;&lt;td&gt;2&lt;/td&gt;&lt;td&gt;0.500&lt;/td&gt;&lt;td&gt;1&lt;/td&gt;&lt;td&gt;9&lt;/td&gt;&lt;td&gt;10&lt;/td&gt;&lt;td&gt;1.250&lt;/td&gt;&lt;td&gt;6&lt;/td&gt;&lt;td&gt;0.750&lt;/td&gt;&lt;td&gt;2&lt;/td&gt;&lt;td&gt;0.250&lt;/td&gt;&lt;td&gt;2&lt;/td&gt;&lt;td&gt;0.250&lt;/td&gt;&lt;/tr&gt;</v>
      </c>
    </row>
    <row r="205" spans="1:23" x14ac:dyDescent="0.25">
      <c r="A205">
        <v>2</v>
      </c>
      <c r="B205" t="s">
        <v>337</v>
      </c>
      <c r="C205">
        <v>4</v>
      </c>
      <c r="D205">
        <v>9</v>
      </c>
      <c r="E205">
        <v>20</v>
      </c>
      <c r="F205">
        <v>1</v>
      </c>
      <c r="G205">
        <v>5</v>
      </c>
      <c r="H205">
        <v>1</v>
      </c>
      <c r="I205">
        <v>2</v>
      </c>
      <c r="J205">
        <f t="shared" si="9"/>
        <v>20</v>
      </c>
      <c r="K205">
        <v>8</v>
      </c>
      <c r="L205">
        <v>6</v>
      </c>
      <c r="M205">
        <f t="shared" si="10"/>
        <v>14</v>
      </c>
      <c r="N205">
        <v>5</v>
      </c>
      <c r="O205">
        <v>4</v>
      </c>
      <c r="P205">
        <v>1</v>
      </c>
      <c r="Q205">
        <v>0</v>
      </c>
      <c r="R205">
        <v>3</v>
      </c>
      <c r="S205">
        <v>0</v>
      </c>
      <c r="T205">
        <v>58</v>
      </c>
      <c r="U205" t="s">
        <v>81</v>
      </c>
      <c r="W205" s="4" t="str">
        <f t="shared" si="11"/>
        <v>&lt;tr&gt;&lt;td&gt;Kaizz Sulit&lt;/td&gt;&lt;td&gt;SiHS&lt;/td&gt;&lt;td&gt;4&lt;/td&gt;&lt;td&gt;20&lt;/td&gt;&lt;td&gt;5.000&lt;/td&gt;&lt;td&gt;9&lt;/td&gt;&lt;td&gt;20&lt;/td&gt;&lt;td&gt;0.450&lt;/td&gt;&lt;td&gt;1&lt;/td&gt;&lt;td&gt;5&lt;/td&gt;&lt;td&gt;0.200&lt;/td&gt;&lt;td&gt;1&lt;/td&gt;&lt;td&gt;2&lt;/td&gt;&lt;td&gt;0.500&lt;/td&gt;&lt;td&gt;8&lt;/td&gt;&lt;td&gt;6&lt;/td&gt;&lt;td&gt;14&lt;/td&gt;&lt;td&gt;3.500&lt;/td&gt;&lt;td&gt;4&lt;/td&gt;&lt;td&gt;1.000&lt;/td&gt;&lt;td&gt;3&lt;/td&gt;&lt;td&gt;0.750&lt;/td&gt;&lt;td&gt;0&lt;/td&gt;&lt;td&gt;0.000&lt;/td&gt;&lt;/tr&gt;</v>
      </c>
    </row>
    <row r="206" spans="1:23" x14ac:dyDescent="0.25">
      <c r="A206">
        <v>10</v>
      </c>
      <c r="B206" t="s">
        <v>330</v>
      </c>
      <c r="C206">
        <v>11</v>
      </c>
      <c r="D206">
        <v>9</v>
      </c>
      <c r="E206">
        <v>39</v>
      </c>
      <c r="F206">
        <v>0</v>
      </c>
      <c r="G206">
        <v>3</v>
      </c>
      <c r="H206">
        <v>1</v>
      </c>
      <c r="I206">
        <v>9</v>
      </c>
      <c r="J206">
        <f t="shared" si="9"/>
        <v>19</v>
      </c>
      <c r="K206">
        <v>13</v>
      </c>
      <c r="L206">
        <v>13</v>
      </c>
      <c r="M206">
        <f t="shared" si="10"/>
        <v>26</v>
      </c>
      <c r="N206">
        <v>15</v>
      </c>
      <c r="O206">
        <v>5</v>
      </c>
      <c r="P206">
        <v>18</v>
      </c>
      <c r="Q206">
        <v>2</v>
      </c>
      <c r="R206">
        <v>5</v>
      </c>
      <c r="S206">
        <v>0</v>
      </c>
      <c r="T206">
        <v>154</v>
      </c>
      <c r="U206" t="s">
        <v>87</v>
      </c>
      <c r="W206" s="4" t="str">
        <f t="shared" si="11"/>
        <v>&lt;tr&gt;&lt;td&gt;Lennard Hipolito&lt;/td&gt;&lt;td&gt;DMCI&lt;/td&gt;&lt;td&gt;11&lt;/td&gt;&lt;td&gt;19&lt;/td&gt;&lt;td&gt;1.727&lt;/td&gt;&lt;td&gt;9&lt;/td&gt;&lt;td&gt;39&lt;/td&gt;&lt;td&gt;0.231&lt;/td&gt;&lt;td&gt;0&lt;/td&gt;&lt;td&gt;3&lt;/td&gt;&lt;td&gt;0.000&lt;/td&gt;&lt;td&gt;1&lt;/td&gt;&lt;td&gt;9&lt;/td&gt;&lt;td&gt;0.111&lt;/td&gt;&lt;td&gt;13&lt;/td&gt;&lt;td&gt;13&lt;/td&gt;&lt;td&gt;26&lt;/td&gt;&lt;td&gt;2.364&lt;/td&gt;&lt;td&gt;5&lt;/td&gt;&lt;td&gt;0.455&lt;/td&gt;&lt;td&gt;5&lt;/td&gt;&lt;td&gt;0.455&lt;/td&gt;&lt;td&gt;2&lt;/td&gt;&lt;td&gt;0.182&lt;/td&gt;&lt;/tr&gt;</v>
      </c>
    </row>
    <row r="207" spans="1:23" x14ac:dyDescent="0.25">
      <c r="A207">
        <v>14</v>
      </c>
      <c r="B207" t="s">
        <v>378</v>
      </c>
      <c r="C207">
        <v>7</v>
      </c>
      <c r="D207">
        <v>7</v>
      </c>
      <c r="E207">
        <v>31</v>
      </c>
      <c r="F207">
        <v>3</v>
      </c>
      <c r="G207">
        <v>18</v>
      </c>
      <c r="H207">
        <v>2</v>
      </c>
      <c r="I207">
        <v>6</v>
      </c>
      <c r="J207">
        <f t="shared" si="9"/>
        <v>19</v>
      </c>
      <c r="K207">
        <v>9</v>
      </c>
      <c r="L207">
        <v>6</v>
      </c>
      <c r="M207">
        <f t="shared" si="10"/>
        <v>15</v>
      </c>
      <c r="N207">
        <v>5</v>
      </c>
      <c r="O207">
        <v>1</v>
      </c>
      <c r="P207">
        <v>13</v>
      </c>
      <c r="Q207">
        <v>0</v>
      </c>
      <c r="R207">
        <v>5</v>
      </c>
      <c r="S207">
        <v>0</v>
      </c>
      <c r="T207">
        <v>81</v>
      </c>
      <c r="U207" t="s">
        <v>77</v>
      </c>
      <c r="W207" s="4" t="str">
        <f t="shared" si="11"/>
        <v>&lt;tr&gt;&lt;td&gt;Carlos Lopez&lt;/td&gt;&lt;td&gt;KHS&lt;/td&gt;&lt;td&gt;7&lt;/td&gt;&lt;td&gt;19&lt;/td&gt;&lt;td&gt;2.714&lt;/td&gt;&lt;td&gt;7&lt;/td&gt;&lt;td&gt;31&lt;/td&gt;&lt;td&gt;0.226&lt;/td&gt;&lt;td&gt;3&lt;/td&gt;&lt;td&gt;18&lt;/td&gt;&lt;td&gt;0.167&lt;/td&gt;&lt;td&gt;2&lt;/td&gt;&lt;td&gt;6&lt;/td&gt;&lt;td&gt;0.333&lt;/td&gt;&lt;td&gt;9&lt;/td&gt;&lt;td&gt;6&lt;/td&gt;&lt;td&gt;15&lt;/td&gt;&lt;td&gt;2.143&lt;/td&gt;&lt;td&gt;1&lt;/td&gt;&lt;td&gt;0.143&lt;/td&gt;&lt;td&gt;5&lt;/td&gt;&lt;td&gt;0.714&lt;/td&gt;&lt;td&gt;0&lt;/td&gt;&lt;td&gt;0.000&lt;/td&gt;&lt;/tr&gt;</v>
      </c>
    </row>
    <row r="208" spans="1:23" x14ac:dyDescent="0.25">
      <c r="A208">
        <v>22</v>
      </c>
      <c r="B208" t="s">
        <v>677</v>
      </c>
      <c r="C208">
        <v>3</v>
      </c>
      <c r="D208">
        <v>9</v>
      </c>
      <c r="E208">
        <v>24</v>
      </c>
      <c r="F208">
        <v>0</v>
      </c>
      <c r="G208">
        <v>0</v>
      </c>
      <c r="H208">
        <v>1</v>
      </c>
      <c r="I208">
        <v>4</v>
      </c>
      <c r="J208">
        <f t="shared" si="9"/>
        <v>19</v>
      </c>
      <c r="K208">
        <v>5</v>
      </c>
      <c r="L208">
        <v>13</v>
      </c>
      <c r="M208">
        <f t="shared" si="10"/>
        <v>18</v>
      </c>
      <c r="N208">
        <v>8</v>
      </c>
      <c r="O208">
        <v>3</v>
      </c>
      <c r="P208">
        <v>11</v>
      </c>
      <c r="Q208">
        <v>0</v>
      </c>
      <c r="R208">
        <v>2</v>
      </c>
      <c r="S208">
        <v>0</v>
      </c>
      <c r="T208">
        <v>69</v>
      </c>
      <c r="U208" t="s">
        <v>99</v>
      </c>
      <c r="W208" s="4" t="str">
        <f t="shared" si="11"/>
        <v>&lt;tr&gt;&lt;td&gt;Yvanno Chuckrey&lt;/td&gt;&lt;td&gt;SHC&lt;/td&gt;&lt;td&gt;3&lt;/td&gt;&lt;td&gt;19&lt;/td&gt;&lt;td&gt;6.333&lt;/td&gt;&lt;td&gt;9&lt;/td&gt;&lt;td&gt;24&lt;/td&gt;&lt;td&gt;0.375&lt;/td&gt;&lt;td&gt;0&lt;/td&gt;&lt;td&gt;0&lt;/td&gt;&lt;td&gt;0.000&lt;/td&gt;&lt;td&gt;1&lt;/td&gt;&lt;td&gt;4&lt;/td&gt;&lt;td&gt;0.250&lt;/td&gt;&lt;td&gt;5&lt;/td&gt;&lt;td&gt;13&lt;/td&gt;&lt;td&gt;18&lt;/td&gt;&lt;td&gt;6.000&lt;/td&gt;&lt;td&gt;3&lt;/td&gt;&lt;td&gt;1.000&lt;/td&gt;&lt;td&gt;2&lt;/td&gt;&lt;td&gt;0.667&lt;/td&gt;&lt;td&gt;0&lt;/td&gt;&lt;td&gt;0.000&lt;/td&gt;&lt;/tr&gt;</v>
      </c>
    </row>
    <row r="209" spans="1:23" x14ac:dyDescent="0.25">
      <c r="A209">
        <v>1</v>
      </c>
      <c r="B209" t="s">
        <v>321</v>
      </c>
      <c r="C209">
        <v>5</v>
      </c>
      <c r="D209">
        <v>6</v>
      </c>
      <c r="E209">
        <v>21</v>
      </c>
      <c r="F209">
        <v>3</v>
      </c>
      <c r="G209">
        <v>8</v>
      </c>
      <c r="H209">
        <v>4</v>
      </c>
      <c r="I209">
        <v>8</v>
      </c>
      <c r="J209">
        <f t="shared" si="9"/>
        <v>19</v>
      </c>
      <c r="K209">
        <v>5</v>
      </c>
      <c r="L209">
        <v>11</v>
      </c>
      <c r="M209">
        <f t="shared" si="10"/>
        <v>16</v>
      </c>
      <c r="N209">
        <v>3</v>
      </c>
      <c r="O209">
        <v>2</v>
      </c>
      <c r="P209">
        <v>8</v>
      </c>
      <c r="Q209">
        <v>0</v>
      </c>
      <c r="R209">
        <v>4</v>
      </c>
      <c r="S209">
        <v>0</v>
      </c>
      <c r="T209">
        <v>64</v>
      </c>
      <c r="U209" t="s">
        <v>87</v>
      </c>
      <c r="W209" s="4" t="str">
        <f t="shared" si="11"/>
        <v>&lt;tr&gt;&lt;td&gt;Angelo Asino&lt;/td&gt;&lt;td&gt;DMCI&lt;/td&gt;&lt;td&gt;5&lt;/td&gt;&lt;td&gt;19&lt;/td&gt;&lt;td&gt;3.800&lt;/td&gt;&lt;td&gt;6&lt;/td&gt;&lt;td&gt;21&lt;/td&gt;&lt;td&gt;0.286&lt;/td&gt;&lt;td&gt;3&lt;/td&gt;&lt;td&gt;8&lt;/td&gt;&lt;td&gt;0.375&lt;/td&gt;&lt;td&gt;4&lt;/td&gt;&lt;td&gt;8&lt;/td&gt;&lt;td&gt;0.500&lt;/td&gt;&lt;td&gt;5&lt;/td&gt;&lt;td&gt;11&lt;/td&gt;&lt;td&gt;16&lt;/td&gt;&lt;td&gt;3.200&lt;/td&gt;&lt;td&gt;2&lt;/td&gt;&lt;td&gt;0.400&lt;/td&gt;&lt;td&gt;4&lt;/td&gt;&lt;td&gt;0.800&lt;/td&gt;&lt;td&gt;0&lt;/td&gt;&lt;td&gt;0.000&lt;/td&gt;&lt;/tr&gt;</v>
      </c>
    </row>
    <row r="210" spans="1:23" x14ac:dyDescent="0.25">
      <c r="A210">
        <v>1</v>
      </c>
      <c r="B210" t="s">
        <v>683</v>
      </c>
      <c r="C210">
        <v>6</v>
      </c>
      <c r="D210">
        <v>8</v>
      </c>
      <c r="E210">
        <v>35</v>
      </c>
      <c r="F210">
        <v>1</v>
      </c>
      <c r="G210">
        <v>10</v>
      </c>
      <c r="H210">
        <v>1</v>
      </c>
      <c r="I210">
        <v>4</v>
      </c>
      <c r="J210">
        <f t="shared" si="9"/>
        <v>18</v>
      </c>
      <c r="K210">
        <v>4</v>
      </c>
      <c r="L210">
        <v>13</v>
      </c>
      <c r="M210">
        <f t="shared" si="10"/>
        <v>17</v>
      </c>
      <c r="N210">
        <v>26</v>
      </c>
      <c r="O210">
        <v>2</v>
      </c>
      <c r="P210">
        <v>27</v>
      </c>
      <c r="Q210">
        <v>2</v>
      </c>
      <c r="R210">
        <v>8</v>
      </c>
      <c r="S210">
        <v>0</v>
      </c>
      <c r="T210">
        <v>153</v>
      </c>
      <c r="U210" t="s">
        <v>52</v>
      </c>
      <c r="W210" s="4" t="str">
        <f t="shared" si="11"/>
        <v>&lt;tr&gt;&lt;td&gt;Lojang Geremiah&lt;/td&gt;&lt;td&gt;MMC&lt;/td&gt;&lt;td&gt;6&lt;/td&gt;&lt;td&gt;18&lt;/td&gt;&lt;td&gt;3.000&lt;/td&gt;&lt;td&gt;8&lt;/td&gt;&lt;td&gt;35&lt;/td&gt;&lt;td&gt;0.229&lt;/td&gt;&lt;td&gt;1&lt;/td&gt;&lt;td&gt;10&lt;/td&gt;&lt;td&gt;0.100&lt;/td&gt;&lt;td&gt;1&lt;/td&gt;&lt;td&gt;4&lt;/td&gt;&lt;td&gt;0.250&lt;/td&gt;&lt;td&gt;4&lt;/td&gt;&lt;td&gt;13&lt;/td&gt;&lt;td&gt;17&lt;/td&gt;&lt;td&gt;2.833&lt;/td&gt;&lt;td&gt;2&lt;/td&gt;&lt;td&gt;0.333&lt;/td&gt;&lt;td&gt;8&lt;/td&gt;&lt;td&gt;1.333&lt;/td&gt;&lt;td&gt;2&lt;/td&gt;&lt;td&gt;0.333&lt;/td&gt;&lt;/tr&gt;</v>
      </c>
    </row>
    <row r="211" spans="1:23" x14ac:dyDescent="0.25">
      <c r="A211">
        <v>15</v>
      </c>
      <c r="B211" t="s">
        <v>451</v>
      </c>
      <c r="C211">
        <v>7</v>
      </c>
      <c r="D211">
        <v>8</v>
      </c>
      <c r="E211">
        <v>17</v>
      </c>
      <c r="F211">
        <v>0</v>
      </c>
      <c r="G211">
        <v>0</v>
      </c>
      <c r="H211">
        <v>2</v>
      </c>
      <c r="I211">
        <v>6</v>
      </c>
      <c r="J211">
        <f t="shared" si="9"/>
        <v>18</v>
      </c>
      <c r="K211">
        <v>11</v>
      </c>
      <c r="L211">
        <v>6</v>
      </c>
      <c r="M211">
        <f t="shared" si="10"/>
        <v>17</v>
      </c>
      <c r="N211">
        <v>6</v>
      </c>
      <c r="O211">
        <v>4</v>
      </c>
      <c r="P211">
        <v>8</v>
      </c>
      <c r="Q211">
        <v>0</v>
      </c>
      <c r="R211">
        <v>2</v>
      </c>
      <c r="S211">
        <v>0</v>
      </c>
      <c r="T211">
        <v>82</v>
      </c>
      <c r="U211" t="s">
        <v>49</v>
      </c>
      <c r="W211" s="4" t="str">
        <f t="shared" si="11"/>
        <v>&lt;tr&gt;&lt;td&gt;Simern Sidhu&lt;/td&gt;&lt;td&gt;MC&lt;/td&gt;&lt;td&gt;7&lt;/td&gt;&lt;td&gt;18&lt;/td&gt;&lt;td&gt;2.571&lt;/td&gt;&lt;td&gt;8&lt;/td&gt;&lt;td&gt;17&lt;/td&gt;&lt;td&gt;0.471&lt;/td&gt;&lt;td&gt;0&lt;/td&gt;&lt;td&gt;0&lt;/td&gt;&lt;td&gt;0.000&lt;/td&gt;&lt;td&gt;2&lt;/td&gt;&lt;td&gt;6&lt;/td&gt;&lt;td&gt;0.333&lt;/td&gt;&lt;td&gt;11&lt;/td&gt;&lt;td&gt;6&lt;/td&gt;&lt;td&gt;17&lt;/td&gt;&lt;td&gt;2.429&lt;/td&gt;&lt;td&gt;4&lt;/td&gt;&lt;td&gt;0.571&lt;/td&gt;&lt;td&gt;2&lt;/td&gt;&lt;td&gt;0.286&lt;/td&gt;&lt;td&gt;0&lt;/td&gt;&lt;td&gt;0.000&lt;/td&gt;&lt;/tr&gt;</v>
      </c>
    </row>
    <row r="212" spans="1:23" x14ac:dyDescent="0.25">
      <c r="A212">
        <v>9</v>
      </c>
      <c r="B212" t="s">
        <v>498</v>
      </c>
      <c r="C212">
        <v>8</v>
      </c>
      <c r="D212">
        <v>6</v>
      </c>
      <c r="E212">
        <v>20</v>
      </c>
      <c r="F212">
        <v>2</v>
      </c>
      <c r="G212">
        <v>11</v>
      </c>
      <c r="H212">
        <v>3</v>
      </c>
      <c r="I212">
        <v>6</v>
      </c>
      <c r="J212">
        <f t="shared" si="9"/>
        <v>17</v>
      </c>
      <c r="K212">
        <v>1</v>
      </c>
      <c r="L212">
        <v>10</v>
      </c>
      <c r="M212">
        <f t="shared" si="10"/>
        <v>11</v>
      </c>
      <c r="N212">
        <v>7</v>
      </c>
      <c r="O212">
        <v>8</v>
      </c>
      <c r="P212">
        <v>22</v>
      </c>
      <c r="Q212">
        <v>0</v>
      </c>
      <c r="R212">
        <v>3</v>
      </c>
      <c r="S212">
        <v>0</v>
      </c>
      <c r="T212">
        <v>189</v>
      </c>
      <c r="U212" t="s">
        <v>103</v>
      </c>
      <c r="W212" s="4" t="str">
        <f t="shared" si="11"/>
        <v>&lt;tr&gt;&lt;td&gt;Brendan O'Dowda&lt;/td&gt;&lt;td&gt;WWC&lt;/td&gt;&lt;td&gt;8&lt;/td&gt;&lt;td&gt;17&lt;/td&gt;&lt;td&gt;2.125&lt;/td&gt;&lt;td&gt;6&lt;/td&gt;&lt;td&gt;20&lt;/td&gt;&lt;td&gt;0.300&lt;/td&gt;&lt;td&gt;2&lt;/td&gt;&lt;td&gt;11&lt;/td&gt;&lt;td&gt;0.182&lt;/td&gt;&lt;td&gt;3&lt;/td&gt;&lt;td&gt;6&lt;/td&gt;&lt;td&gt;0.500&lt;/td&gt;&lt;td&gt;1&lt;/td&gt;&lt;td&gt;10&lt;/td&gt;&lt;td&gt;11&lt;/td&gt;&lt;td&gt;1.375&lt;/td&gt;&lt;td&gt;8&lt;/td&gt;&lt;td&gt;1.000&lt;/td&gt;&lt;td&gt;3&lt;/td&gt;&lt;td&gt;0.375&lt;/td&gt;&lt;td&gt;0&lt;/td&gt;&lt;td&gt;0.000&lt;/td&gt;&lt;/tr&gt;</v>
      </c>
    </row>
    <row r="213" spans="1:23" x14ac:dyDescent="0.25">
      <c r="A213">
        <v>6</v>
      </c>
      <c r="B213" t="s">
        <v>684</v>
      </c>
      <c r="C213">
        <v>6</v>
      </c>
      <c r="D213">
        <v>7</v>
      </c>
      <c r="E213">
        <v>22</v>
      </c>
      <c r="F213">
        <v>1</v>
      </c>
      <c r="G213">
        <v>6</v>
      </c>
      <c r="H213">
        <v>2</v>
      </c>
      <c r="I213">
        <v>4</v>
      </c>
      <c r="J213">
        <f t="shared" si="9"/>
        <v>17</v>
      </c>
      <c r="K213">
        <v>6</v>
      </c>
      <c r="L213">
        <v>4</v>
      </c>
      <c r="M213">
        <f t="shared" si="10"/>
        <v>10</v>
      </c>
      <c r="N213">
        <v>1</v>
      </c>
      <c r="O213">
        <v>6</v>
      </c>
      <c r="P213">
        <v>26</v>
      </c>
      <c r="Q213">
        <v>0</v>
      </c>
      <c r="R213">
        <v>0</v>
      </c>
      <c r="S213">
        <v>0</v>
      </c>
      <c r="T213">
        <v>115</v>
      </c>
      <c r="U213" t="s">
        <v>52</v>
      </c>
      <c r="W213" s="4" t="str">
        <f t="shared" si="11"/>
        <v>&lt;tr&gt;&lt;td&gt;Ray Wang&lt;/td&gt;&lt;td&gt;MMC&lt;/td&gt;&lt;td&gt;6&lt;/td&gt;&lt;td&gt;17&lt;/td&gt;&lt;td&gt;2.833&lt;/td&gt;&lt;td&gt;7&lt;/td&gt;&lt;td&gt;22&lt;/td&gt;&lt;td&gt;0.318&lt;/td&gt;&lt;td&gt;1&lt;/td&gt;&lt;td&gt;6&lt;/td&gt;&lt;td&gt;0.167&lt;/td&gt;&lt;td&gt;2&lt;/td&gt;&lt;td&gt;4&lt;/td&gt;&lt;td&gt;0.500&lt;/td&gt;&lt;td&gt;6&lt;/td&gt;&lt;td&gt;4&lt;/td&gt;&lt;td&gt;10&lt;/td&gt;&lt;td&gt;1.667&lt;/td&gt;&lt;td&gt;6&lt;/td&gt;&lt;td&gt;1.000&lt;/td&gt;&lt;td&gt;0&lt;/td&gt;&lt;td&gt;0.000&lt;/td&gt;&lt;td&gt;0&lt;/td&gt;&lt;td&gt;0.000&lt;/td&gt;&lt;/tr&gt;</v>
      </c>
    </row>
    <row r="214" spans="1:23" x14ac:dyDescent="0.25">
      <c r="A214">
        <v>13</v>
      </c>
      <c r="B214" t="s">
        <v>425</v>
      </c>
      <c r="C214">
        <v>11</v>
      </c>
      <c r="D214">
        <v>6</v>
      </c>
      <c r="E214">
        <v>28</v>
      </c>
      <c r="F214">
        <v>2</v>
      </c>
      <c r="G214">
        <v>12</v>
      </c>
      <c r="H214">
        <v>3</v>
      </c>
      <c r="I214">
        <v>4</v>
      </c>
      <c r="J214">
        <f t="shared" si="9"/>
        <v>17</v>
      </c>
      <c r="K214">
        <v>9</v>
      </c>
      <c r="L214">
        <v>17</v>
      </c>
      <c r="M214">
        <f t="shared" si="10"/>
        <v>26</v>
      </c>
      <c r="N214">
        <v>7</v>
      </c>
      <c r="O214">
        <v>12</v>
      </c>
      <c r="P214">
        <v>18</v>
      </c>
      <c r="Q214">
        <v>0</v>
      </c>
      <c r="R214">
        <v>5</v>
      </c>
      <c r="S214">
        <v>0</v>
      </c>
      <c r="T214">
        <v>109</v>
      </c>
      <c r="U214" t="s">
        <v>73</v>
      </c>
      <c r="W214" s="4" t="str">
        <f t="shared" si="11"/>
        <v>&lt;tr&gt;&lt;td&gt;Josef Quintana&lt;/td&gt;&lt;td&gt;FRC&lt;/td&gt;&lt;td&gt;11&lt;/td&gt;&lt;td&gt;17&lt;/td&gt;&lt;td&gt;1.545&lt;/td&gt;&lt;td&gt;6&lt;/td&gt;&lt;td&gt;28&lt;/td&gt;&lt;td&gt;0.214&lt;/td&gt;&lt;td&gt;2&lt;/td&gt;&lt;td&gt;12&lt;/td&gt;&lt;td&gt;0.167&lt;/td&gt;&lt;td&gt;3&lt;/td&gt;&lt;td&gt;4&lt;/td&gt;&lt;td&gt;0.750&lt;/td&gt;&lt;td&gt;9&lt;/td&gt;&lt;td&gt;17&lt;/td&gt;&lt;td&gt;26&lt;/td&gt;&lt;td&gt;2.364&lt;/td&gt;&lt;td&gt;12&lt;/td&gt;&lt;td&gt;1.091&lt;/td&gt;&lt;td&gt;5&lt;/td&gt;&lt;td&gt;0.455&lt;/td&gt;&lt;td&gt;0&lt;/td&gt;&lt;td&gt;0.000&lt;/td&gt;&lt;/tr&gt;</v>
      </c>
    </row>
    <row r="215" spans="1:23" x14ac:dyDescent="0.25">
      <c r="A215">
        <v>24</v>
      </c>
      <c r="B215" t="s">
        <v>280</v>
      </c>
      <c r="C215">
        <v>5</v>
      </c>
      <c r="D215">
        <v>7</v>
      </c>
      <c r="E215">
        <v>21</v>
      </c>
      <c r="F215">
        <v>0</v>
      </c>
      <c r="G215">
        <v>0</v>
      </c>
      <c r="H215">
        <v>3</v>
      </c>
      <c r="I215">
        <v>8</v>
      </c>
      <c r="J215">
        <f t="shared" si="9"/>
        <v>17</v>
      </c>
      <c r="K215">
        <v>9</v>
      </c>
      <c r="L215">
        <v>8</v>
      </c>
      <c r="M215">
        <f t="shared" si="10"/>
        <v>17</v>
      </c>
      <c r="N215">
        <v>4</v>
      </c>
      <c r="O215">
        <v>2</v>
      </c>
      <c r="P215">
        <v>5</v>
      </c>
      <c r="Q215">
        <v>0</v>
      </c>
      <c r="R215">
        <v>3</v>
      </c>
      <c r="S215">
        <v>0</v>
      </c>
      <c r="T215">
        <v>88</v>
      </c>
      <c r="U215" t="s">
        <v>97</v>
      </c>
      <c r="W215" s="4" t="str">
        <f t="shared" si="11"/>
        <v>&lt;tr&gt;&lt;td&gt;Rudy Daniels&lt;/td&gt;&lt;td&gt;SJHS&lt;/td&gt;&lt;td&gt;5&lt;/td&gt;&lt;td&gt;17&lt;/td&gt;&lt;td&gt;3.400&lt;/td&gt;&lt;td&gt;7&lt;/td&gt;&lt;td&gt;21&lt;/td&gt;&lt;td&gt;0.333&lt;/td&gt;&lt;td&gt;0&lt;/td&gt;&lt;td&gt;0&lt;/td&gt;&lt;td&gt;0.000&lt;/td&gt;&lt;td&gt;3&lt;/td&gt;&lt;td&gt;8&lt;/td&gt;&lt;td&gt;0.375&lt;/td&gt;&lt;td&gt;9&lt;/td&gt;&lt;td&gt;8&lt;/td&gt;&lt;td&gt;17&lt;/td&gt;&lt;td&gt;3.400&lt;/td&gt;&lt;td&gt;2&lt;/td&gt;&lt;td&gt;0.400&lt;/td&gt;&lt;td&gt;3&lt;/td&gt;&lt;td&gt;0.600&lt;/td&gt;&lt;td&gt;0&lt;/td&gt;&lt;td&gt;0.000&lt;/td&gt;&lt;/tr&gt;</v>
      </c>
    </row>
    <row r="216" spans="1:23" x14ac:dyDescent="0.25">
      <c r="A216">
        <v>9</v>
      </c>
      <c r="B216" t="s">
        <v>509</v>
      </c>
      <c r="C216">
        <v>5</v>
      </c>
      <c r="D216">
        <v>7</v>
      </c>
      <c r="E216">
        <v>29</v>
      </c>
      <c r="F216">
        <v>0</v>
      </c>
      <c r="G216">
        <v>9</v>
      </c>
      <c r="H216">
        <v>3</v>
      </c>
      <c r="I216">
        <v>8</v>
      </c>
      <c r="J216">
        <f t="shared" si="9"/>
        <v>17</v>
      </c>
      <c r="K216">
        <v>3</v>
      </c>
      <c r="L216">
        <v>8</v>
      </c>
      <c r="M216">
        <f t="shared" si="10"/>
        <v>11</v>
      </c>
      <c r="N216">
        <v>7</v>
      </c>
      <c r="O216">
        <v>3</v>
      </c>
      <c r="P216">
        <v>7</v>
      </c>
      <c r="Q216">
        <v>0</v>
      </c>
      <c r="R216">
        <v>6</v>
      </c>
      <c r="S216">
        <v>0</v>
      </c>
      <c r="T216">
        <v>82</v>
      </c>
      <c r="U216" t="s">
        <v>56</v>
      </c>
      <c r="W216" s="4" t="str">
        <f t="shared" si="11"/>
        <v>&lt;tr&gt;&lt;td&gt;Dom King&lt;/td&gt;&lt;td&gt;REC&lt;/td&gt;&lt;td&gt;5&lt;/td&gt;&lt;td&gt;17&lt;/td&gt;&lt;td&gt;3.400&lt;/td&gt;&lt;td&gt;7&lt;/td&gt;&lt;td&gt;29&lt;/td&gt;&lt;td&gt;0.241&lt;/td&gt;&lt;td&gt;0&lt;/td&gt;&lt;td&gt;9&lt;/td&gt;&lt;td&gt;0.000&lt;/td&gt;&lt;td&gt;3&lt;/td&gt;&lt;td&gt;8&lt;/td&gt;&lt;td&gt;0.375&lt;/td&gt;&lt;td&gt;3&lt;/td&gt;&lt;td&gt;8&lt;/td&gt;&lt;td&gt;11&lt;/td&gt;&lt;td&gt;2.200&lt;/td&gt;&lt;td&gt;3&lt;/td&gt;&lt;td&gt;0.600&lt;/td&gt;&lt;td&gt;6&lt;/td&gt;&lt;td&gt;1.200&lt;/td&gt;&lt;td&gt;0&lt;/td&gt;&lt;td&gt;0.000&lt;/td&gt;&lt;/tr&gt;</v>
      </c>
    </row>
    <row r="217" spans="1:23" x14ac:dyDescent="0.25">
      <c r="A217">
        <v>3</v>
      </c>
      <c r="B217" t="s">
        <v>681</v>
      </c>
      <c r="C217">
        <v>6</v>
      </c>
      <c r="D217">
        <v>6</v>
      </c>
      <c r="E217">
        <v>17</v>
      </c>
      <c r="F217">
        <v>1</v>
      </c>
      <c r="G217">
        <v>5</v>
      </c>
      <c r="H217">
        <v>4</v>
      </c>
      <c r="I217">
        <v>6</v>
      </c>
      <c r="J217">
        <f t="shared" si="9"/>
        <v>17</v>
      </c>
      <c r="K217">
        <v>5</v>
      </c>
      <c r="L217">
        <v>5</v>
      </c>
      <c r="M217">
        <f t="shared" si="10"/>
        <v>10</v>
      </c>
      <c r="N217">
        <v>3</v>
      </c>
      <c r="O217">
        <v>3</v>
      </c>
      <c r="P217">
        <v>9</v>
      </c>
      <c r="Q217">
        <v>0</v>
      </c>
      <c r="R217">
        <v>2</v>
      </c>
      <c r="S217">
        <v>0</v>
      </c>
      <c r="T217">
        <v>68</v>
      </c>
      <c r="U217" t="s">
        <v>8</v>
      </c>
      <c r="W217" s="4" t="str">
        <f t="shared" si="11"/>
        <v>&lt;tr&gt;&lt;td&gt;Michael Rempel Boschman&lt;/td&gt;&lt;td&gt;MBCI&lt;/td&gt;&lt;td&gt;6&lt;/td&gt;&lt;td&gt;17&lt;/td&gt;&lt;td&gt;2.833&lt;/td&gt;&lt;td&gt;6&lt;/td&gt;&lt;td&gt;17&lt;/td&gt;&lt;td&gt;0.353&lt;/td&gt;&lt;td&gt;1&lt;/td&gt;&lt;td&gt;5&lt;/td&gt;&lt;td&gt;0.200&lt;/td&gt;&lt;td&gt;4&lt;/td&gt;&lt;td&gt;6&lt;/td&gt;&lt;td&gt;0.667&lt;/td&gt;&lt;td&gt;5&lt;/td&gt;&lt;td&gt;5&lt;/td&gt;&lt;td&gt;10&lt;/td&gt;&lt;td&gt;1.667&lt;/td&gt;&lt;td&gt;3&lt;/td&gt;&lt;td&gt;0.500&lt;/td&gt;&lt;td&gt;2&lt;/td&gt;&lt;td&gt;0.333&lt;/td&gt;&lt;td&gt;0&lt;/td&gt;&lt;td&gt;0.000&lt;/td&gt;&lt;/tr&gt;</v>
      </c>
    </row>
    <row r="218" spans="1:23" x14ac:dyDescent="0.25">
      <c r="A218">
        <v>15</v>
      </c>
      <c r="B218" t="s">
        <v>368</v>
      </c>
      <c r="C218">
        <v>6</v>
      </c>
      <c r="D218">
        <v>5</v>
      </c>
      <c r="E218">
        <v>16</v>
      </c>
      <c r="F218">
        <v>2</v>
      </c>
      <c r="G218">
        <v>4</v>
      </c>
      <c r="H218">
        <v>5</v>
      </c>
      <c r="I218">
        <v>6</v>
      </c>
      <c r="J218">
        <f t="shared" si="9"/>
        <v>17</v>
      </c>
      <c r="K218">
        <v>3</v>
      </c>
      <c r="L218">
        <v>6</v>
      </c>
      <c r="M218">
        <f t="shared" si="10"/>
        <v>9</v>
      </c>
      <c r="N218">
        <v>4</v>
      </c>
      <c r="O218">
        <v>1</v>
      </c>
      <c r="P218">
        <v>3</v>
      </c>
      <c r="Q218">
        <v>0</v>
      </c>
      <c r="R218">
        <v>0</v>
      </c>
      <c r="S218">
        <v>0</v>
      </c>
      <c r="T218">
        <v>61</v>
      </c>
      <c r="U218" t="s">
        <v>8</v>
      </c>
      <c r="W218" s="4" t="str">
        <f t="shared" si="11"/>
        <v>&lt;tr&gt;&lt;td&gt;Greg McKnight&lt;/td&gt;&lt;td&gt;MBCI&lt;/td&gt;&lt;td&gt;6&lt;/td&gt;&lt;td&gt;17&lt;/td&gt;&lt;td&gt;2.833&lt;/td&gt;&lt;td&gt;5&lt;/td&gt;&lt;td&gt;16&lt;/td&gt;&lt;td&gt;0.313&lt;/td&gt;&lt;td&gt;2&lt;/td&gt;&lt;td&gt;4&lt;/td&gt;&lt;td&gt;0.500&lt;/td&gt;&lt;td&gt;5&lt;/td&gt;&lt;td&gt;6&lt;/td&gt;&lt;td&gt;0.833&lt;/td&gt;&lt;td&gt;3&lt;/td&gt;&lt;td&gt;6&lt;/td&gt;&lt;td&gt;9&lt;/td&gt;&lt;td&gt;1.500&lt;/td&gt;&lt;td&gt;1&lt;/td&gt;&lt;td&gt;0.167&lt;/td&gt;&lt;td&gt;0&lt;/td&gt;&lt;td&gt;0.000&lt;/td&gt;&lt;td&gt;0&lt;/td&gt;&lt;td&gt;0.000&lt;/td&gt;&lt;/tr&gt;</v>
      </c>
    </row>
    <row r="219" spans="1:23" x14ac:dyDescent="0.25">
      <c r="A219">
        <v>25</v>
      </c>
      <c r="B219" t="s">
        <v>489</v>
      </c>
      <c r="C219">
        <v>3</v>
      </c>
      <c r="D219">
        <v>8</v>
      </c>
      <c r="E219">
        <v>21</v>
      </c>
      <c r="F219">
        <v>0</v>
      </c>
      <c r="G219">
        <v>0</v>
      </c>
      <c r="H219">
        <v>1</v>
      </c>
      <c r="I219">
        <v>3</v>
      </c>
      <c r="J219">
        <f t="shared" si="9"/>
        <v>17</v>
      </c>
      <c r="K219">
        <v>4</v>
      </c>
      <c r="L219">
        <v>12</v>
      </c>
      <c r="M219">
        <f t="shared" si="10"/>
        <v>16</v>
      </c>
      <c r="N219">
        <v>12</v>
      </c>
      <c r="O219">
        <v>0</v>
      </c>
      <c r="P219">
        <v>3</v>
      </c>
      <c r="Q219">
        <v>2</v>
      </c>
      <c r="R219">
        <v>2</v>
      </c>
      <c r="S219">
        <v>0</v>
      </c>
      <c r="T219">
        <v>61</v>
      </c>
      <c r="U219" t="s">
        <v>107</v>
      </c>
      <c r="W219" s="4" t="str">
        <f t="shared" si="11"/>
        <v>&lt;tr&gt;&lt;td&gt;Cassidy Obijaku&lt;/td&gt;&lt;td&gt;VMHS&lt;/td&gt;&lt;td&gt;3&lt;/td&gt;&lt;td&gt;17&lt;/td&gt;&lt;td&gt;5.667&lt;/td&gt;&lt;td&gt;8&lt;/td&gt;&lt;td&gt;21&lt;/td&gt;&lt;td&gt;0.381&lt;/td&gt;&lt;td&gt;0&lt;/td&gt;&lt;td&gt;0&lt;/td&gt;&lt;td&gt;0.000&lt;/td&gt;&lt;td&gt;1&lt;/td&gt;&lt;td&gt;3&lt;/td&gt;&lt;td&gt;0.333&lt;/td&gt;&lt;td&gt;4&lt;/td&gt;&lt;td&gt;12&lt;/td&gt;&lt;td&gt;16&lt;/td&gt;&lt;td&gt;5.333&lt;/td&gt;&lt;td&gt;0&lt;/td&gt;&lt;td&gt;0.000&lt;/td&gt;&lt;td&gt;2&lt;/td&gt;&lt;td&gt;0.667&lt;/td&gt;&lt;td&gt;2&lt;/td&gt;&lt;td&gt;0.667&lt;/td&gt;&lt;/tr&gt;</v>
      </c>
    </row>
    <row r="220" spans="1:23" x14ac:dyDescent="0.25">
      <c r="A220">
        <v>13</v>
      </c>
      <c r="B220" t="s">
        <v>511</v>
      </c>
      <c r="C220">
        <v>5</v>
      </c>
      <c r="D220">
        <v>6</v>
      </c>
      <c r="E220">
        <v>19</v>
      </c>
      <c r="F220">
        <v>1</v>
      </c>
      <c r="G220">
        <v>2</v>
      </c>
      <c r="H220">
        <v>3</v>
      </c>
      <c r="I220">
        <v>5</v>
      </c>
      <c r="J220">
        <f t="shared" si="9"/>
        <v>16</v>
      </c>
      <c r="K220">
        <v>2</v>
      </c>
      <c r="L220">
        <v>10</v>
      </c>
      <c r="M220">
        <f t="shared" si="10"/>
        <v>12</v>
      </c>
      <c r="N220">
        <v>7</v>
      </c>
      <c r="O220">
        <v>3</v>
      </c>
      <c r="P220">
        <v>19</v>
      </c>
      <c r="Q220">
        <v>0</v>
      </c>
      <c r="R220">
        <v>7</v>
      </c>
      <c r="S220">
        <v>0</v>
      </c>
      <c r="T220">
        <v>97</v>
      </c>
      <c r="U220" t="s">
        <v>56</v>
      </c>
      <c r="W220" s="4" t="str">
        <f t="shared" si="11"/>
        <v>&lt;tr&gt;&lt;td&gt;Jordan Lalonde&lt;/td&gt;&lt;td&gt;REC&lt;/td&gt;&lt;td&gt;5&lt;/td&gt;&lt;td&gt;16&lt;/td&gt;&lt;td&gt;3.200&lt;/td&gt;&lt;td&gt;6&lt;/td&gt;&lt;td&gt;19&lt;/td&gt;&lt;td&gt;0.316&lt;/td&gt;&lt;td&gt;1&lt;/td&gt;&lt;td&gt;2&lt;/td&gt;&lt;td&gt;0.500&lt;/td&gt;&lt;td&gt;3&lt;/td&gt;&lt;td&gt;5&lt;/td&gt;&lt;td&gt;0.600&lt;/td&gt;&lt;td&gt;2&lt;/td&gt;&lt;td&gt;10&lt;/td&gt;&lt;td&gt;12&lt;/td&gt;&lt;td&gt;2.400&lt;/td&gt;&lt;td&gt;3&lt;/td&gt;&lt;td&gt;0.600&lt;/td&gt;&lt;td&gt;7&lt;/td&gt;&lt;td&gt;1.400&lt;/td&gt;&lt;td&gt;0&lt;/td&gt;&lt;td&gt;0.000&lt;/td&gt;&lt;/tr&gt;</v>
      </c>
    </row>
    <row r="221" spans="1:23" x14ac:dyDescent="0.25">
      <c r="A221">
        <v>12</v>
      </c>
      <c r="B221" t="s">
        <v>376</v>
      </c>
      <c r="C221">
        <v>6</v>
      </c>
      <c r="D221">
        <v>7</v>
      </c>
      <c r="E221">
        <v>23</v>
      </c>
      <c r="F221">
        <v>0</v>
      </c>
      <c r="G221">
        <v>4</v>
      </c>
      <c r="H221">
        <v>2</v>
      </c>
      <c r="I221">
        <v>2</v>
      </c>
      <c r="J221">
        <f t="shared" si="9"/>
        <v>16</v>
      </c>
      <c r="K221">
        <v>7</v>
      </c>
      <c r="L221">
        <v>8</v>
      </c>
      <c r="M221">
        <f t="shared" si="10"/>
        <v>15</v>
      </c>
      <c r="N221">
        <v>4</v>
      </c>
      <c r="O221">
        <v>2</v>
      </c>
      <c r="P221">
        <v>7</v>
      </c>
      <c r="Q221">
        <v>0</v>
      </c>
      <c r="R221">
        <v>5</v>
      </c>
      <c r="S221">
        <v>0</v>
      </c>
      <c r="T221">
        <v>90</v>
      </c>
      <c r="U221" t="s">
        <v>77</v>
      </c>
      <c r="W221" s="4" t="str">
        <f t="shared" si="11"/>
        <v>&lt;tr&gt;&lt;td&gt;Josh Ascension&lt;/td&gt;&lt;td&gt;KHS&lt;/td&gt;&lt;td&gt;6&lt;/td&gt;&lt;td&gt;16&lt;/td&gt;&lt;td&gt;2.667&lt;/td&gt;&lt;td&gt;7&lt;/td&gt;&lt;td&gt;23&lt;/td&gt;&lt;td&gt;0.304&lt;/td&gt;&lt;td&gt;0&lt;/td&gt;&lt;td&gt;4&lt;/td&gt;&lt;td&gt;0.000&lt;/td&gt;&lt;td&gt;2&lt;/td&gt;&lt;td&gt;2&lt;/td&gt;&lt;td&gt;1.000&lt;/td&gt;&lt;td&gt;7&lt;/td&gt;&lt;td&gt;8&lt;/td&gt;&lt;td&gt;15&lt;/td&gt;&lt;td&gt;2.500&lt;/td&gt;&lt;td&gt;2&lt;/td&gt;&lt;td&gt;0.333&lt;/td&gt;&lt;td&gt;5&lt;/td&gt;&lt;td&gt;0.833&lt;/td&gt;&lt;td&gt;0&lt;/td&gt;&lt;td&gt;0.000&lt;/td&gt;&lt;/tr&gt;</v>
      </c>
    </row>
    <row r="222" spans="1:23" x14ac:dyDescent="0.25">
      <c r="A222">
        <v>8</v>
      </c>
      <c r="B222" t="s">
        <v>497</v>
      </c>
      <c r="C222">
        <v>3</v>
      </c>
      <c r="D222">
        <v>6</v>
      </c>
      <c r="E222">
        <v>19</v>
      </c>
      <c r="F222">
        <v>2</v>
      </c>
      <c r="G222">
        <v>5</v>
      </c>
      <c r="H222">
        <v>2</v>
      </c>
      <c r="I222">
        <v>7</v>
      </c>
      <c r="J222">
        <f t="shared" si="9"/>
        <v>16</v>
      </c>
      <c r="K222">
        <v>2</v>
      </c>
      <c r="L222">
        <v>2</v>
      </c>
      <c r="M222">
        <f t="shared" si="10"/>
        <v>4</v>
      </c>
      <c r="N222">
        <v>7</v>
      </c>
      <c r="O222">
        <v>1</v>
      </c>
      <c r="P222">
        <v>7</v>
      </c>
      <c r="Q222">
        <v>0</v>
      </c>
      <c r="R222">
        <v>1</v>
      </c>
      <c r="S222">
        <v>0</v>
      </c>
      <c r="T222">
        <v>73</v>
      </c>
      <c r="U222" t="s">
        <v>103</v>
      </c>
      <c r="W222" s="4" t="str">
        <f t="shared" si="11"/>
        <v>&lt;tr&gt;&lt;td&gt;Steven Wong&lt;/td&gt;&lt;td&gt;WWC&lt;/td&gt;&lt;td&gt;3&lt;/td&gt;&lt;td&gt;16&lt;/td&gt;&lt;td&gt;5.333&lt;/td&gt;&lt;td&gt;6&lt;/td&gt;&lt;td&gt;19&lt;/td&gt;&lt;td&gt;0.316&lt;/td&gt;&lt;td&gt;2&lt;/td&gt;&lt;td&gt;5&lt;/td&gt;&lt;td&gt;0.400&lt;/td&gt;&lt;td&gt;2&lt;/td&gt;&lt;td&gt;7&lt;/td&gt;&lt;td&gt;0.286&lt;/td&gt;&lt;td&gt;2&lt;/td&gt;&lt;td&gt;2&lt;/td&gt;&lt;td&gt;4&lt;/td&gt;&lt;td&gt;1.333&lt;/td&gt;&lt;td&gt;1&lt;/td&gt;&lt;td&gt;0.333&lt;/td&gt;&lt;td&gt;1&lt;/td&gt;&lt;td&gt;0.333&lt;/td&gt;&lt;td&gt;0&lt;/td&gt;&lt;td&gt;0.000&lt;/td&gt;&lt;/tr&gt;</v>
      </c>
    </row>
    <row r="223" spans="1:23" x14ac:dyDescent="0.25">
      <c r="A223">
        <v>15</v>
      </c>
      <c r="B223" t="s">
        <v>426</v>
      </c>
      <c r="C223">
        <v>8</v>
      </c>
      <c r="D223">
        <v>7</v>
      </c>
      <c r="E223">
        <v>23</v>
      </c>
      <c r="F223">
        <v>0</v>
      </c>
      <c r="G223">
        <v>2</v>
      </c>
      <c r="H223">
        <v>2</v>
      </c>
      <c r="I223">
        <v>2</v>
      </c>
      <c r="J223">
        <f t="shared" si="9"/>
        <v>16</v>
      </c>
      <c r="K223">
        <v>3</v>
      </c>
      <c r="L223">
        <v>7</v>
      </c>
      <c r="M223">
        <f t="shared" si="10"/>
        <v>10</v>
      </c>
      <c r="N223">
        <v>14</v>
      </c>
      <c r="O223">
        <v>3</v>
      </c>
      <c r="P223">
        <v>8</v>
      </c>
      <c r="Q223">
        <v>0</v>
      </c>
      <c r="R223">
        <v>3</v>
      </c>
      <c r="S223">
        <v>0</v>
      </c>
      <c r="T223">
        <v>67</v>
      </c>
      <c r="U223" t="s">
        <v>73</v>
      </c>
      <c r="W223" s="4" t="str">
        <f t="shared" si="11"/>
        <v>&lt;tr&gt;&lt;td&gt;Brandon Labute&lt;/td&gt;&lt;td&gt;FRC&lt;/td&gt;&lt;td&gt;8&lt;/td&gt;&lt;td&gt;16&lt;/td&gt;&lt;td&gt;2.000&lt;/td&gt;&lt;td&gt;7&lt;/td&gt;&lt;td&gt;23&lt;/td&gt;&lt;td&gt;0.304&lt;/td&gt;&lt;td&gt;0&lt;/td&gt;&lt;td&gt;2&lt;/td&gt;&lt;td&gt;0.000&lt;/td&gt;&lt;td&gt;2&lt;/td&gt;&lt;td&gt;2&lt;/td&gt;&lt;td&gt;1.000&lt;/td&gt;&lt;td&gt;3&lt;/td&gt;&lt;td&gt;7&lt;/td&gt;&lt;td&gt;10&lt;/td&gt;&lt;td&gt;1.250&lt;/td&gt;&lt;td&gt;3&lt;/td&gt;&lt;td&gt;0.375&lt;/td&gt;&lt;td&gt;3&lt;/td&gt;&lt;td&gt;0.375&lt;/td&gt;&lt;td&gt;0&lt;/td&gt;&lt;td&gt;0.000&lt;/td&gt;&lt;/tr&gt;</v>
      </c>
    </row>
    <row r="224" spans="1:23" x14ac:dyDescent="0.25">
      <c r="A224">
        <v>22</v>
      </c>
      <c r="B224" t="s">
        <v>294</v>
      </c>
      <c r="C224">
        <v>5</v>
      </c>
      <c r="D224">
        <v>6</v>
      </c>
      <c r="E224">
        <v>22</v>
      </c>
      <c r="F224">
        <v>3</v>
      </c>
      <c r="G224">
        <v>9</v>
      </c>
      <c r="H224">
        <v>1</v>
      </c>
      <c r="I224">
        <v>2</v>
      </c>
      <c r="J224">
        <f t="shared" si="9"/>
        <v>16</v>
      </c>
      <c r="K224">
        <v>3</v>
      </c>
      <c r="L224">
        <v>5</v>
      </c>
      <c r="M224">
        <f t="shared" si="10"/>
        <v>8</v>
      </c>
      <c r="N224">
        <v>5</v>
      </c>
      <c r="O224">
        <v>3</v>
      </c>
      <c r="P224">
        <v>9</v>
      </c>
      <c r="Q224">
        <v>1</v>
      </c>
      <c r="R224">
        <v>2</v>
      </c>
      <c r="S224">
        <v>0</v>
      </c>
      <c r="T224">
        <v>65</v>
      </c>
      <c r="U224" t="s">
        <v>71</v>
      </c>
      <c r="W224" s="4" t="str">
        <f t="shared" si="11"/>
        <v>&lt;tr&gt;&lt;td&gt;Scott Funk&lt;/td&gt;&lt;td&gt;SRSS&lt;/td&gt;&lt;td&gt;5&lt;/td&gt;&lt;td&gt;16&lt;/td&gt;&lt;td&gt;3.200&lt;/td&gt;&lt;td&gt;6&lt;/td&gt;&lt;td&gt;22&lt;/td&gt;&lt;td&gt;0.273&lt;/td&gt;&lt;td&gt;3&lt;/td&gt;&lt;td&gt;9&lt;/td&gt;&lt;td&gt;0.333&lt;/td&gt;&lt;td&gt;1&lt;/td&gt;&lt;td&gt;2&lt;/td&gt;&lt;td&gt;0.500&lt;/td&gt;&lt;td&gt;3&lt;/td&gt;&lt;td&gt;5&lt;/td&gt;&lt;td&gt;8&lt;/td&gt;&lt;td&gt;1.600&lt;/td&gt;&lt;td&gt;3&lt;/td&gt;&lt;td&gt;0.600&lt;/td&gt;&lt;td&gt;2&lt;/td&gt;&lt;td&gt;0.400&lt;/td&gt;&lt;td&gt;1&lt;/td&gt;&lt;td&gt;0.200&lt;/td&gt;&lt;/tr&gt;</v>
      </c>
    </row>
    <row r="225" spans="1:23" x14ac:dyDescent="0.25">
      <c r="A225">
        <v>22</v>
      </c>
      <c r="B225" t="s">
        <v>512</v>
      </c>
      <c r="C225">
        <v>5</v>
      </c>
      <c r="D225">
        <v>6</v>
      </c>
      <c r="E225">
        <v>15</v>
      </c>
      <c r="F225">
        <v>0</v>
      </c>
      <c r="G225">
        <v>0</v>
      </c>
      <c r="H225">
        <v>4</v>
      </c>
      <c r="I225">
        <v>8</v>
      </c>
      <c r="J225">
        <f t="shared" si="9"/>
        <v>16</v>
      </c>
      <c r="K225">
        <v>8</v>
      </c>
      <c r="L225">
        <v>4</v>
      </c>
      <c r="M225">
        <f t="shared" si="10"/>
        <v>12</v>
      </c>
      <c r="N225">
        <v>8</v>
      </c>
      <c r="O225">
        <v>0</v>
      </c>
      <c r="P225">
        <v>7</v>
      </c>
      <c r="Q225">
        <v>3</v>
      </c>
      <c r="R225">
        <v>2</v>
      </c>
      <c r="S225">
        <v>0</v>
      </c>
      <c r="T225">
        <v>64</v>
      </c>
      <c r="U225" t="s">
        <v>56</v>
      </c>
      <c r="W225" s="4" t="str">
        <f t="shared" si="11"/>
        <v>&lt;tr&gt;&lt;td&gt;Elliot Radford&lt;/td&gt;&lt;td&gt;REC&lt;/td&gt;&lt;td&gt;5&lt;/td&gt;&lt;td&gt;16&lt;/td&gt;&lt;td&gt;3.200&lt;/td&gt;&lt;td&gt;6&lt;/td&gt;&lt;td&gt;15&lt;/td&gt;&lt;td&gt;0.400&lt;/td&gt;&lt;td&gt;0&lt;/td&gt;&lt;td&gt;0&lt;/td&gt;&lt;td&gt;0.000&lt;/td&gt;&lt;td&gt;4&lt;/td&gt;&lt;td&gt;8&lt;/td&gt;&lt;td&gt;0.500&lt;/td&gt;&lt;td&gt;8&lt;/td&gt;&lt;td&gt;4&lt;/td&gt;&lt;td&gt;12&lt;/td&gt;&lt;td&gt;2.400&lt;/td&gt;&lt;td&gt;0&lt;/td&gt;&lt;td&gt;0.000&lt;/td&gt;&lt;td&gt;2&lt;/td&gt;&lt;td&gt;0.400&lt;/td&gt;&lt;td&gt;3&lt;/td&gt;&lt;td&gt;0.600&lt;/td&gt;&lt;/tr&gt;</v>
      </c>
    </row>
    <row r="226" spans="1:23" x14ac:dyDescent="0.25">
      <c r="A226">
        <v>12</v>
      </c>
      <c r="B226" t="s">
        <v>340</v>
      </c>
      <c r="C226">
        <v>3</v>
      </c>
      <c r="D226">
        <v>5</v>
      </c>
      <c r="E226">
        <v>16</v>
      </c>
      <c r="F226">
        <v>4</v>
      </c>
      <c r="G226">
        <v>9</v>
      </c>
      <c r="H226">
        <v>2</v>
      </c>
      <c r="I226">
        <v>2</v>
      </c>
      <c r="J226">
        <f t="shared" si="9"/>
        <v>16</v>
      </c>
      <c r="K226">
        <v>6</v>
      </c>
      <c r="L226">
        <v>3</v>
      </c>
      <c r="M226">
        <f t="shared" si="10"/>
        <v>9</v>
      </c>
      <c r="N226">
        <v>3</v>
      </c>
      <c r="O226">
        <v>4</v>
      </c>
      <c r="P226">
        <v>6</v>
      </c>
      <c r="Q226">
        <v>1</v>
      </c>
      <c r="R226">
        <v>1</v>
      </c>
      <c r="S226">
        <v>0</v>
      </c>
      <c r="T226">
        <v>36</v>
      </c>
      <c r="U226" t="s">
        <v>81</v>
      </c>
      <c r="W226" s="4" t="str">
        <f t="shared" si="11"/>
        <v>&lt;tr&gt;&lt;td&gt;Karl Ramirez&lt;/td&gt;&lt;td&gt;SiHS&lt;/td&gt;&lt;td&gt;3&lt;/td&gt;&lt;td&gt;16&lt;/td&gt;&lt;td&gt;5.333&lt;/td&gt;&lt;td&gt;5&lt;/td&gt;&lt;td&gt;16&lt;/td&gt;&lt;td&gt;0.313&lt;/td&gt;&lt;td&gt;4&lt;/td&gt;&lt;td&gt;9&lt;/td&gt;&lt;td&gt;0.444&lt;/td&gt;&lt;td&gt;2&lt;/td&gt;&lt;td&gt;2&lt;/td&gt;&lt;td&gt;1.000&lt;/td&gt;&lt;td&gt;6&lt;/td&gt;&lt;td&gt;3&lt;/td&gt;&lt;td&gt;9&lt;/td&gt;&lt;td&gt;3.000&lt;/td&gt;&lt;td&gt;4&lt;/td&gt;&lt;td&gt;1.333&lt;/td&gt;&lt;td&gt;1&lt;/td&gt;&lt;td&gt;0.333&lt;/td&gt;&lt;td&gt;1&lt;/td&gt;&lt;td&gt;0.333&lt;/td&gt;&lt;/tr&gt;</v>
      </c>
    </row>
    <row r="227" spans="1:23" x14ac:dyDescent="0.25">
      <c r="A227">
        <v>12</v>
      </c>
      <c r="B227" t="s">
        <v>484</v>
      </c>
      <c r="C227">
        <v>4</v>
      </c>
      <c r="D227">
        <v>5</v>
      </c>
      <c r="E227">
        <v>19</v>
      </c>
      <c r="F227">
        <v>4</v>
      </c>
      <c r="G227">
        <v>18</v>
      </c>
      <c r="H227">
        <v>1</v>
      </c>
      <c r="I227">
        <v>2</v>
      </c>
      <c r="J227">
        <f t="shared" si="9"/>
        <v>15</v>
      </c>
      <c r="K227">
        <v>5</v>
      </c>
      <c r="L227">
        <v>9</v>
      </c>
      <c r="M227">
        <f t="shared" si="10"/>
        <v>14</v>
      </c>
      <c r="N227">
        <v>10</v>
      </c>
      <c r="O227">
        <v>4</v>
      </c>
      <c r="P227">
        <v>6</v>
      </c>
      <c r="Q227">
        <v>0</v>
      </c>
      <c r="R227">
        <v>2</v>
      </c>
      <c r="S227">
        <v>0</v>
      </c>
      <c r="T227">
        <v>73</v>
      </c>
      <c r="U227" t="s">
        <v>107</v>
      </c>
      <c r="W227" s="4" t="str">
        <f t="shared" si="11"/>
        <v>&lt;tr&gt;&lt;td&gt;Thomas Moroz&lt;/td&gt;&lt;td&gt;VMHS&lt;/td&gt;&lt;td&gt;4&lt;/td&gt;&lt;td&gt;15&lt;/td&gt;&lt;td&gt;3.750&lt;/td&gt;&lt;td&gt;5&lt;/td&gt;&lt;td&gt;19&lt;/td&gt;&lt;td&gt;0.263&lt;/td&gt;&lt;td&gt;4&lt;/td&gt;&lt;td&gt;18&lt;/td&gt;&lt;td&gt;0.222&lt;/td&gt;&lt;td&gt;1&lt;/td&gt;&lt;td&gt;2&lt;/td&gt;&lt;td&gt;0.500&lt;/td&gt;&lt;td&gt;5&lt;/td&gt;&lt;td&gt;9&lt;/td&gt;&lt;td&gt;14&lt;/td&gt;&lt;td&gt;3.500&lt;/td&gt;&lt;td&gt;4&lt;/td&gt;&lt;td&gt;1.000&lt;/td&gt;&lt;td&gt;2&lt;/td&gt;&lt;td&gt;0.500&lt;/td&gt;&lt;td&gt;0&lt;/td&gt;&lt;td&gt;0.000&lt;/td&gt;&lt;/tr&gt;</v>
      </c>
    </row>
    <row r="228" spans="1:23" x14ac:dyDescent="0.25">
      <c r="A228">
        <v>2</v>
      </c>
      <c r="B228" t="s">
        <v>395</v>
      </c>
      <c r="C228">
        <v>12</v>
      </c>
      <c r="D228">
        <v>5</v>
      </c>
      <c r="E228">
        <v>28</v>
      </c>
      <c r="F228">
        <v>2</v>
      </c>
      <c r="G228">
        <v>15</v>
      </c>
      <c r="H228">
        <v>2</v>
      </c>
      <c r="I228">
        <v>4</v>
      </c>
      <c r="J228">
        <f t="shared" si="9"/>
        <v>14</v>
      </c>
      <c r="K228">
        <v>5</v>
      </c>
      <c r="L228">
        <v>12</v>
      </c>
      <c r="M228">
        <f t="shared" si="10"/>
        <v>17</v>
      </c>
      <c r="N228">
        <v>13</v>
      </c>
      <c r="O228">
        <v>5</v>
      </c>
      <c r="P228">
        <v>22</v>
      </c>
      <c r="Q228">
        <v>4</v>
      </c>
      <c r="R228">
        <v>7</v>
      </c>
      <c r="S228">
        <v>0</v>
      </c>
      <c r="T228">
        <v>178</v>
      </c>
      <c r="U228" t="s">
        <v>66</v>
      </c>
      <c r="W228" s="4" t="str">
        <f t="shared" si="11"/>
        <v>&lt;tr&gt;&lt;td&gt;Sam Greenberg&lt;/td&gt;&lt;td&gt;GCI&lt;/td&gt;&lt;td&gt;12&lt;/td&gt;&lt;td&gt;14&lt;/td&gt;&lt;td&gt;1.167&lt;/td&gt;&lt;td&gt;5&lt;/td&gt;&lt;td&gt;28&lt;/td&gt;&lt;td&gt;0.179&lt;/td&gt;&lt;td&gt;2&lt;/td&gt;&lt;td&gt;15&lt;/td&gt;&lt;td&gt;0.133&lt;/td&gt;&lt;td&gt;2&lt;/td&gt;&lt;td&gt;4&lt;/td&gt;&lt;td&gt;0.500&lt;/td&gt;&lt;td&gt;5&lt;/td&gt;&lt;td&gt;12&lt;/td&gt;&lt;td&gt;17&lt;/td&gt;&lt;td&gt;1.417&lt;/td&gt;&lt;td&gt;5&lt;/td&gt;&lt;td&gt;0.417&lt;/td&gt;&lt;td&gt;7&lt;/td&gt;&lt;td&gt;0.583&lt;/td&gt;&lt;td&gt;4&lt;/td&gt;&lt;td&gt;0.333&lt;/td&gt;&lt;/tr&gt;</v>
      </c>
    </row>
    <row r="229" spans="1:23" x14ac:dyDescent="0.25">
      <c r="A229">
        <v>7</v>
      </c>
      <c r="B229" t="s">
        <v>496</v>
      </c>
      <c r="C229">
        <v>8</v>
      </c>
      <c r="D229">
        <v>5</v>
      </c>
      <c r="E229">
        <v>29</v>
      </c>
      <c r="F229">
        <v>2</v>
      </c>
      <c r="G229">
        <v>13</v>
      </c>
      <c r="H229">
        <v>2</v>
      </c>
      <c r="I229">
        <v>8</v>
      </c>
      <c r="J229">
        <f t="shared" si="9"/>
        <v>14</v>
      </c>
      <c r="K229">
        <v>3</v>
      </c>
      <c r="L229">
        <v>17</v>
      </c>
      <c r="M229">
        <f t="shared" si="10"/>
        <v>20</v>
      </c>
      <c r="N229">
        <v>9</v>
      </c>
      <c r="O229">
        <v>3</v>
      </c>
      <c r="P229">
        <v>26</v>
      </c>
      <c r="Q229">
        <v>0</v>
      </c>
      <c r="R229">
        <v>5</v>
      </c>
      <c r="S229">
        <v>0</v>
      </c>
      <c r="T229">
        <v>150</v>
      </c>
      <c r="U229" t="s">
        <v>103</v>
      </c>
      <c r="W229" s="4" t="str">
        <f t="shared" si="11"/>
        <v>&lt;tr&gt;&lt;td&gt;Nick Yang&lt;/td&gt;&lt;td&gt;WWC&lt;/td&gt;&lt;td&gt;8&lt;/td&gt;&lt;td&gt;14&lt;/td&gt;&lt;td&gt;1.750&lt;/td&gt;&lt;td&gt;5&lt;/td&gt;&lt;td&gt;29&lt;/td&gt;&lt;td&gt;0.172&lt;/td&gt;&lt;td&gt;2&lt;/td&gt;&lt;td&gt;13&lt;/td&gt;&lt;td&gt;0.154&lt;/td&gt;&lt;td&gt;2&lt;/td&gt;&lt;td&gt;8&lt;/td&gt;&lt;td&gt;0.250&lt;/td&gt;&lt;td&gt;3&lt;/td&gt;&lt;td&gt;17&lt;/td&gt;&lt;td&gt;20&lt;/td&gt;&lt;td&gt;2.500&lt;/td&gt;&lt;td&gt;3&lt;/td&gt;&lt;td&gt;0.375&lt;/td&gt;&lt;td&gt;5&lt;/td&gt;&lt;td&gt;0.625&lt;/td&gt;&lt;td&gt;0&lt;/td&gt;&lt;td&gt;0.000&lt;/td&gt;&lt;/tr&gt;</v>
      </c>
    </row>
    <row r="230" spans="1:23" x14ac:dyDescent="0.25">
      <c r="A230">
        <v>7</v>
      </c>
      <c r="B230" t="s">
        <v>387</v>
      </c>
      <c r="C230">
        <v>5</v>
      </c>
      <c r="D230">
        <v>5</v>
      </c>
      <c r="E230">
        <v>29</v>
      </c>
      <c r="F230">
        <v>0</v>
      </c>
      <c r="G230">
        <v>9</v>
      </c>
      <c r="H230">
        <v>4</v>
      </c>
      <c r="I230">
        <v>11</v>
      </c>
      <c r="J230">
        <f t="shared" si="9"/>
        <v>14</v>
      </c>
      <c r="K230">
        <v>10</v>
      </c>
      <c r="L230">
        <v>6</v>
      </c>
      <c r="M230">
        <f t="shared" si="10"/>
        <v>16</v>
      </c>
      <c r="N230">
        <v>6</v>
      </c>
      <c r="O230">
        <v>3</v>
      </c>
      <c r="P230">
        <v>12</v>
      </c>
      <c r="Q230">
        <v>0</v>
      </c>
      <c r="R230">
        <v>4</v>
      </c>
      <c r="S230">
        <v>0</v>
      </c>
      <c r="T230">
        <v>94</v>
      </c>
      <c r="U230" t="s">
        <v>105</v>
      </c>
      <c r="W230" s="4" t="str">
        <f t="shared" si="11"/>
        <v>&lt;tr&gt;&lt;td&gt;Dylan Williamson&lt;/td&gt;&lt;td&gt;CPRS&lt;/td&gt;&lt;td&gt;5&lt;/td&gt;&lt;td&gt;14&lt;/td&gt;&lt;td&gt;2.800&lt;/td&gt;&lt;td&gt;5&lt;/td&gt;&lt;td&gt;29&lt;/td&gt;&lt;td&gt;0.172&lt;/td&gt;&lt;td&gt;0&lt;/td&gt;&lt;td&gt;9&lt;/td&gt;&lt;td&gt;0.000&lt;/td&gt;&lt;td&gt;4&lt;/td&gt;&lt;td&gt;11&lt;/td&gt;&lt;td&gt;0.364&lt;/td&gt;&lt;td&gt;10&lt;/td&gt;&lt;td&gt;6&lt;/td&gt;&lt;td&gt;16&lt;/td&gt;&lt;td&gt;3.200&lt;/td&gt;&lt;td&gt;3&lt;/td&gt;&lt;td&gt;0.600&lt;/td&gt;&lt;td&gt;4&lt;/td&gt;&lt;td&gt;0.800&lt;/td&gt;&lt;td&gt;0&lt;/td&gt;&lt;td&gt;0.000&lt;/td&gt;&lt;/tr&gt;</v>
      </c>
    </row>
    <row r="231" spans="1:23" x14ac:dyDescent="0.25">
      <c r="A231">
        <v>40</v>
      </c>
      <c r="B231" t="s">
        <v>492</v>
      </c>
      <c r="C231">
        <v>5</v>
      </c>
      <c r="D231">
        <v>5</v>
      </c>
      <c r="E231">
        <v>21</v>
      </c>
      <c r="F231">
        <v>0</v>
      </c>
      <c r="G231">
        <v>0</v>
      </c>
      <c r="H231">
        <v>4</v>
      </c>
      <c r="I231">
        <v>15</v>
      </c>
      <c r="J231">
        <f t="shared" si="9"/>
        <v>14</v>
      </c>
      <c r="K231">
        <v>9</v>
      </c>
      <c r="L231">
        <v>12</v>
      </c>
      <c r="M231">
        <f t="shared" si="10"/>
        <v>21</v>
      </c>
      <c r="N231">
        <v>1</v>
      </c>
      <c r="O231">
        <v>1</v>
      </c>
      <c r="P231">
        <v>6</v>
      </c>
      <c r="Q231">
        <v>0</v>
      </c>
      <c r="R231">
        <v>2</v>
      </c>
      <c r="S231">
        <v>0</v>
      </c>
      <c r="T231">
        <v>73</v>
      </c>
      <c r="U231" t="s">
        <v>107</v>
      </c>
      <c r="W231" s="4" t="str">
        <f t="shared" si="11"/>
        <v>&lt;tr&gt;&lt;td&gt;Tyler Colquhoun&lt;/td&gt;&lt;td&gt;VMHS&lt;/td&gt;&lt;td&gt;5&lt;/td&gt;&lt;td&gt;14&lt;/td&gt;&lt;td&gt;2.800&lt;/td&gt;&lt;td&gt;5&lt;/td&gt;&lt;td&gt;21&lt;/td&gt;&lt;td&gt;0.238&lt;/td&gt;&lt;td&gt;0&lt;/td&gt;&lt;td&gt;0&lt;/td&gt;&lt;td&gt;0.000&lt;/td&gt;&lt;td&gt;4&lt;/td&gt;&lt;td&gt;15&lt;/td&gt;&lt;td&gt;0.267&lt;/td&gt;&lt;td&gt;9&lt;/td&gt;&lt;td&gt;12&lt;/td&gt;&lt;td&gt;21&lt;/td&gt;&lt;td&gt;4.200&lt;/td&gt;&lt;td&gt;1&lt;/td&gt;&lt;td&gt;0.200&lt;/td&gt;&lt;td&gt;2&lt;/td&gt;&lt;td&gt;0.400&lt;/td&gt;&lt;td&gt;0&lt;/td&gt;&lt;td&gt;0.000&lt;/td&gt;&lt;/tr&gt;</v>
      </c>
    </row>
    <row r="232" spans="1:23" x14ac:dyDescent="0.25">
      <c r="A232">
        <v>7</v>
      </c>
      <c r="B232" t="s">
        <v>653</v>
      </c>
      <c r="C232">
        <v>5</v>
      </c>
      <c r="D232">
        <v>4</v>
      </c>
      <c r="E232">
        <v>24</v>
      </c>
      <c r="F232">
        <v>4</v>
      </c>
      <c r="G232">
        <v>21</v>
      </c>
      <c r="H232">
        <v>2</v>
      </c>
      <c r="I232">
        <v>4</v>
      </c>
      <c r="J232">
        <f t="shared" si="9"/>
        <v>14</v>
      </c>
      <c r="K232">
        <v>1</v>
      </c>
      <c r="L232">
        <v>1</v>
      </c>
      <c r="M232">
        <f t="shared" si="10"/>
        <v>2</v>
      </c>
      <c r="N232">
        <v>9</v>
      </c>
      <c r="O232">
        <v>3</v>
      </c>
      <c r="P232">
        <v>3</v>
      </c>
      <c r="Q232">
        <v>0</v>
      </c>
      <c r="R232">
        <v>2</v>
      </c>
      <c r="S232">
        <v>0</v>
      </c>
      <c r="T232">
        <v>67</v>
      </c>
      <c r="U232" t="s">
        <v>79</v>
      </c>
      <c r="W232" s="4" t="str">
        <f t="shared" si="11"/>
        <v>&lt;tr&gt;&lt;td&gt;Victor Lee&lt;/td&gt;&lt;td&gt;OPHS&lt;/td&gt;&lt;td&gt;5&lt;/td&gt;&lt;td&gt;14&lt;/td&gt;&lt;td&gt;2.800&lt;/td&gt;&lt;td&gt;4&lt;/td&gt;&lt;td&gt;24&lt;/td&gt;&lt;td&gt;0.167&lt;/td&gt;&lt;td&gt;4&lt;/td&gt;&lt;td&gt;21&lt;/td&gt;&lt;td&gt;0.190&lt;/td&gt;&lt;td&gt;2&lt;/td&gt;&lt;td&gt;4&lt;/td&gt;&lt;td&gt;0.500&lt;/td&gt;&lt;td&gt;1&lt;/td&gt;&lt;td&gt;1&lt;/td&gt;&lt;td&gt;2&lt;/td&gt;&lt;td&gt;0.400&lt;/td&gt;&lt;td&gt;3&lt;/td&gt;&lt;td&gt;0.600&lt;/td&gt;&lt;td&gt;2&lt;/td&gt;&lt;td&gt;0.400&lt;/td&gt;&lt;td&gt;0&lt;/td&gt;&lt;td&gt;0.000&lt;/td&gt;&lt;/tr&gt;</v>
      </c>
    </row>
    <row r="233" spans="1:23" x14ac:dyDescent="0.25">
      <c r="A233">
        <v>12</v>
      </c>
      <c r="B233" t="s">
        <v>680</v>
      </c>
      <c r="C233">
        <v>6</v>
      </c>
      <c r="D233">
        <v>5</v>
      </c>
      <c r="E233">
        <v>24</v>
      </c>
      <c r="F233">
        <v>0</v>
      </c>
      <c r="G233">
        <v>6</v>
      </c>
      <c r="H233">
        <v>4</v>
      </c>
      <c r="I233">
        <v>6</v>
      </c>
      <c r="J233">
        <f t="shared" si="9"/>
        <v>14</v>
      </c>
      <c r="K233">
        <v>6</v>
      </c>
      <c r="L233">
        <v>12</v>
      </c>
      <c r="M233">
        <f t="shared" si="10"/>
        <v>18</v>
      </c>
      <c r="N233">
        <v>7</v>
      </c>
      <c r="O233">
        <v>0</v>
      </c>
      <c r="P233">
        <v>12</v>
      </c>
      <c r="Q233">
        <v>0</v>
      </c>
      <c r="R233">
        <v>4</v>
      </c>
      <c r="S233">
        <v>0</v>
      </c>
      <c r="T233">
        <v>64</v>
      </c>
      <c r="U233" t="s">
        <v>77</v>
      </c>
      <c r="W233" s="4" t="str">
        <f t="shared" si="11"/>
        <v>&lt;tr&gt;&lt;td&gt;Kamau Kiano&lt;/td&gt;&lt;td&gt;KHS&lt;/td&gt;&lt;td&gt;6&lt;/td&gt;&lt;td&gt;14&lt;/td&gt;&lt;td&gt;2.333&lt;/td&gt;&lt;td&gt;5&lt;/td&gt;&lt;td&gt;24&lt;/td&gt;&lt;td&gt;0.208&lt;/td&gt;&lt;td&gt;0&lt;/td&gt;&lt;td&gt;6&lt;/td&gt;&lt;td&gt;0.000&lt;/td&gt;&lt;td&gt;4&lt;/td&gt;&lt;td&gt;6&lt;/td&gt;&lt;td&gt;0.667&lt;/td&gt;&lt;td&gt;6&lt;/td&gt;&lt;td&gt;12&lt;/td&gt;&lt;td&gt;18&lt;/td&gt;&lt;td&gt;3.000&lt;/td&gt;&lt;td&gt;0&lt;/td&gt;&lt;td&gt;0.000&lt;/td&gt;&lt;td&gt;4&lt;/td&gt;&lt;td&gt;0.667&lt;/td&gt;&lt;td&gt;0&lt;/td&gt;&lt;td&gt;0.000&lt;/td&gt;&lt;/tr&gt;</v>
      </c>
    </row>
    <row r="234" spans="1:23" x14ac:dyDescent="0.25">
      <c r="A234">
        <v>7</v>
      </c>
      <c r="B234" t="s">
        <v>409</v>
      </c>
      <c r="C234">
        <v>8</v>
      </c>
      <c r="D234">
        <v>5</v>
      </c>
      <c r="E234">
        <v>17</v>
      </c>
      <c r="F234">
        <v>0</v>
      </c>
      <c r="G234">
        <v>1</v>
      </c>
      <c r="H234">
        <v>4</v>
      </c>
      <c r="I234">
        <v>8</v>
      </c>
      <c r="J234">
        <f t="shared" si="9"/>
        <v>14</v>
      </c>
      <c r="K234">
        <v>1</v>
      </c>
      <c r="L234">
        <v>9</v>
      </c>
      <c r="M234">
        <f t="shared" si="10"/>
        <v>10</v>
      </c>
      <c r="N234">
        <v>2</v>
      </c>
      <c r="O234">
        <v>5</v>
      </c>
      <c r="P234">
        <v>9</v>
      </c>
      <c r="Q234">
        <v>0</v>
      </c>
      <c r="R234">
        <v>5</v>
      </c>
      <c r="S234">
        <v>0</v>
      </c>
      <c r="T234">
        <v>61</v>
      </c>
      <c r="U234" t="s">
        <v>85</v>
      </c>
      <c r="W234" s="4" t="str">
        <f t="shared" si="11"/>
        <v>&lt;tr&gt;&lt;td&gt;Aaron Mitchell-Dueck&lt;/td&gt;&lt;td&gt;VMC&lt;/td&gt;&lt;td&gt;8&lt;/td&gt;&lt;td&gt;14&lt;/td&gt;&lt;td&gt;1.750&lt;/td&gt;&lt;td&gt;5&lt;/td&gt;&lt;td&gt;17&lt;/td&gt;&lt;td&gt;0.294&lt;/td&gt;&lt;td&gt;0&lt;/td&gt;&lt;td&gt;1&lt;/td&gt;&lt;td&gt;0.000&lt;/td&gt;&lt;td&gt;4&lt;/td&gt;&lt;td&gt;8&lt;/td&gt;&lt;td&gt;0.500&lt;/td&gt;&lt;td&gt;1&lt;/td&gt;&lt;td&gt;9&lt;/td&gt;&lt;td&gt;10&lt;/td&gt;&lt;td&gt;1.250&lt;/td&gt;&lt;td&gt;5&lt;/td&gt;&lt;td&gt;0.625&lt;/td&gt;&lt;td&gt;5&lt;/td&gt;&lt;td&gt;0.625&lt;/td&gt;&lt;td&gt;0&lt;/td&gt;&lt;td&gt;0.000&lt;/td&gt;&lt;/tr&gt;</v>
      </c>
    </row>
    <row r="235" spans="1:23" x14ac:dyDescent="0.25">
      <c r="A235">
        <v>2</v>
      </c>
      <c r="B235" t="s">
        <v>271</v>
      </c>
      <c r="C235">
        <v>5</v>
      </c>
      <c r="D235">
        <v>7</v>
      </c>
      <c r="E235">
        <v>16</v>
      </c>
      <c r="F235">
        <v>0</v>
      </c>
      <c r="G235">
        <v>0</v>
      </c>
      <c r="H235">
        <v>0</v>
      </c>
      <c r="I235">
        <v>1</v>
      </c>
      <c r="J235">
        <f t="shared" si="9"/>
        <v>14</v>
      </c>
      <c r="K235">
        <v>6</v>
      </c>
      <c r="L235">
        <v>10</v>
      </c>
      <c r="M235">
        <f t="shared" si="10"/>
        <v>16</v>
      </c>
      <c r="N235">
        <v>8</v>
      </c>
      <c r="O235">
        <v>3</v>
      </c>
      <c r="P235">
        <v>5</v>
      </c>
      <c r="Q235">
        <v>0</v>
      </c>
      <c r="R235">
        <v>3</v>
      </c>
      <c r="S235">
        <v>0</v>
      </c>
      <c r="T235">
        <v>57</v>
      </c>
      <c r="U235" t="s">
        <v>97</v>
      </c>
      <c r="W235" s="4" t="str">
        <f t="shared" si="11"/>
        <v>&lt;tr&gt;&lt;td&gt;Matthew Kirby&lt;/td&gt;&lt;td&gt;SJHS&lt;/td&gt;&lt;td&gt;5&lt;/td&gt;&lt;td&gt;14&lt;/td&gt;&lt;td&gt;2.800&lt;/td&gt;&lt;td&gt;7&lt;/td&gt;&lt;td&gt;16&lt;/td&gt;&lt;td&gt;0.438&lt;/td&gt;&lt;td&gt;0&lt;/td&gt;&lt;td&gt;0&lt;/td&gt;&lt;td&gt;0.000&lt;/td&gt;&lt;td&gt;0&lt;/td&gt;&lt;td&gt;1&lt;/td&gt;&lt;td&gt;0.000&lt;/td&gt;&lt;td&gt;6&lt;/td&gt;&lt;td&gt;10&lt;/td&gt;&lt;td&gt;16&lt;/td&gt;&lt;td&gt;3.200&lt;/td&gt;&lt;td&gt;3&lt;/td&gt;&lt;td&gt;0.600&lt;/td&gt;&lt;td&gt;3&lt;/td&gt;&lt;td&gt;0.600&lt;/td&gt;&lt;td&gt;0&lt;/td&gt;&lt;td&gt;0.000&lt;/td&gt;&lt;/tr&gt;</v>
      </c>
    </row>
    <row r="236" spans="1:23" x14ac:dyDescent="0.25">
      <c r="A236">
        <v>4</v>
      </c>
      <c r="B236" t="s">
        <v>482</v>
      </c>
      <c r="C236">
        <v>5</v>
      </c>
      <c r="D236">
        <v>5</v>
      </c>
      <c r="E236">
        <v>24</v>
      </c>
      <c r="F236">
        <v>2</v>
      </c>
      <c r="G236">
        <v>6</v>
      </c>
      <c r="H236">
        <v>2</v>
      </c>
      <c r="I236">
        <v>2</v>
      </c>
      <c r="J236">
        <f t="shared" si="9"/>
        <v>14</v>
      </c>
      <c r="K236">
        <v>2</v>
      </c>
      <c r="L236">
        <v>8</v>
      </c>
      <c r="M236">
        <f t="shared" si="10"/>
        <v>10</v>
      </c>
      <c r="N236">
        <v>10</v>
      </c>
      <c r="O236">
        <v>1</v>
      </c>
      <c r="P236">
        <v>8</v>
      </c>
      <c r="Q236">
        <v>0</v>
      </c>
      <c r="R236">
        <v>4</v>
      </c>
      <c r="S236">
        <v>0</v>
      </c>
      <c r="T236">
        <v>47</v>
      </c>
      <c r="U236" t="s">
        <v>107</v>
      </c>
      <c r="W236" s="4" t="str">
        <f t="shared" si="11"/>
        <v>&lt;tr&gt;&lt;td&gt;Miggy Sian&lt;/td&gt;&lt;td&gt;VMHS&lt;/td&gt;&lt;td&gt;5&lt;/td&gt;&lt;td&gt;14&lt;/td&gt;&lt;td&gt;2.800&lt;/td&gt;&lt;td&gt;5&lt;/td&gt;&lt;td&gt;24&lt;/td&gt;&lt;td&gt;0.208&lt;/td&gt;&lt;td&gt;2&lt;/td&gt;&lt;td&gt;6&lt;/td&gt;&lt;td&gt;0.333&lt;/td&gt;&lt;td&gt;2&lt;/td&gt;&lt;td&gt;2&lt;/td&gt;&lt;td&gt;1.000&lt;/td&gt;&lt;td&gt;2&lt;/td&gt;&lt;td&gt;8&lt;/td&gt;&lt;td&gt;10&lt;/td&gt;&lt;td&gt;2.000&lt;/td&gt;&lt;td&gt;1&lt;/td&gt;&lt;td&gt;0.200&lt;/td&gt;&lt;td&gt;4&lt;/td&gt;&lt;td&gt;0.800&lt;/td&gt;&lt;td&gt;0&lt;/td&gt;&lt;td&gt;0.000&lt;/td&gt;&lt;/tr&gt;</v>
      </c>
    </row>
    <row r="237" spans="1:23" x14ac:dyDescent="0.25">
      <c r="A237">
        <v>12</v>
      </c>
      <c r="B237" t="s">
        <v>510</v>
      </c>
      <c r="C237">
        <v>5</v>
      </c>
      <c r="D237">
        <v>5</v>
      </c>
      <c r="E237">
        <v>24</v>
      </c>
      <c r="F237">
        <v>0</v>
      </c>
      <c r="G237">
        <v>0</v>
      </c>
      <c r="H237">
        <v>3</v>
      </c>
      <c r="I237">
        <v>6</v>
      </c>
      <c r="J237">
        <f t="shared" si="9"/>
        <v>13</v>
      </c>
      <c r="K237">
        <v>6</v>
      </c>
      <c r="L237">
        <v>5</v>
      </c>
      <c r="M237">
        <f t="shared" si="10"/>
        <v>11</v>
      </c>
      <c r="N237">
        <v>4</v>
      </c>
      <c r="O237">
        <v>1</v>
      </c>
      <c r="P237">
        <v>3</v>
      </c>
      <c r="Q237">
        <v>1</v>
      </c>
      <c r="R237">
        <v>1</v>
      </c>
      <c r="S237">
        <v>0</v>
      </c>
      <c r="T237">
        <v>71</v>
      </c>
      <c r="U237" t="s">
        <v>56</v>
      </c>
      <c r="W237" s="4" t="str">
        <f t="shared" si="11"/>
        <v>&lt;tr&gt;&lt;td&gt;Zach Parke-Wilson&lt;/td&gt;&lt;td&gt;REC&lt;/td&gt;&lt;td&gt;5&lt;/td&gt;&lt;td&gt;13&lt;/td&gt;&lt;td&gt;2.600&lt;/td&gt;&lt;td&gt;5&lt;/td&gt;&lt;td&gt;24&lt;/td&gt;&lt;td&gt;0.208&lt;/td&gt;&lt;td&gt;0&lt;/td&gt;&lt;td&gt;0&lt;/td&gt;&lt;td&gt;0.000&lt;/td&gt;&lt;td&gt;3&lt;/td&gt;&lt;td&gt;6&lt;/td&gt;&lt;td&gt;0.500&lt;/td&gt;&lt;td&gt;6&lt;/td&gt;&lt;td&gt;5&lt;/td&gt;&lt;td&gt;11&lt;/td&gt;&lt;td&gt;2.200&lt;/td&gt;&lt;td&gt;1&lt;/td&gt;&lt;td&gt;0.200&lt;/td&gt;&lt;td&gt;1&lt;/td&gt;&lt;td&gt;0.200&lt;/td&gt;&lt;td&gt;1&lt;/td&gt;&lt;td&gt;0.200&lt;/td&gt;&lt;/tr&gt;</v>
      </c>
    </row>
    <row r="238" spans="1:23" x14ac:dyDescent="0.25">
      <c r="A238">
        <v>24</v>
      </c>
      <c r="B238" t="s">
        <v>381</v>
      </c>
      <c r="C238">
        <v>10</v>
      </c>
      <c r="D238">
        <v>6</v>
      </c>
      <c r="E238">
        <v>26</v>
      </c>
      <c r="F238">
        <v>0</v>
      </c>
      <c r="G238">
        <v>3</v>
      </c>
      <c r="H238">
        <v>1</v>
      </c>
      <c r="I238">
        <v>2</v>
      </c>
      <c r="J238">
        <f t="shared" si="9"/>
        <v>13</v>
      </c>
      <c r="K238">
        <v>2</v>
      </c>
      <c r="L238">
        <v>5</v>
      </c>
      <c r="M238">
        <f t="shared" si="10"/>
        <v>7</v>
      </c>
      <c r="N238">
        <v>5</v>
      </c>
      <c r="O238">
        <v>2</v>
      </c>
      <c r="P238">
        <v>2</v>
      </c>
      <c r="Q238">
        <v>2</v>
      </c>
      <c r="R238">
        <v>0</v>
      </c>
      <c r="S238">
        <v>0</v>
      </c>
      <c r="T238">
        <v>61</v>
      </c>
      <c r="U238" t="s">
        <v>77</v>
      </c>
      <c r="W238" s="4" t="str">
        <f t="shared" si="11"/>
        <v>&lt;tr&gt;&lt;td&gt;Kieran Hall&lt;/td&gt;&lt;td&gt;KHS&lt;/td&gt;&lt;td&gt;10&lt;/td&gt;&lt;td&gt;13&lt;/td&gt;&lt;td&gt;1.300&lt;/td&gt;&lt;td&gt;6&lt;/td&gt;&lt;td&gt;26&lt;/td&gt;&lt;td&gt;0.231&lt;/td&gt;&lt;td&gt;0&lt;/td&gt;&lt;td&gt;3&lt;/td&gt;&lt;td&gt;0.000&lt;/td&gt;&lt;td&gt;1&lt;/td&gt;&lt;td&gt;2&lt;/td&gt;&lt;td&gt;0.500&lt;/td&gt;&lt;td&gt;2&lt;/td&gt;&lt;td&gt;5&lt;/td&gt;&lt;td&gt;7&lt;/td&gt;&lt;td&gt;0.700&lt;/td&gt;&lt;td&gt;2&lt;/td&gt;&lt;td&gt;0.200&lt;/td&gt;&lt;td&gt;0&lt;/td&gt;&lt;td&gt;0.000&lt;/td&gt;&lt;td&gt;2&lt;/td&gt;&lt;td&gt;0.200&lt;/td&gt;&lt;/tr&gt;</v>
      </c>
    </row>
    <row r="239" spans="1:23" x14ac:dyDescent="0.25">
      <c r="A239" s="5">
        <v>0</v>
      </c>
      <c r="B239" t="s">
        <v>467</v>
      </c>
      <c r="C239">
        <v>5</v>
      </c>
      <c r="D239">
        <v>4</v>
      </c>
      <c r="E239">
        <v>29</v>
      </c>
      <c r="F239">
        <v>2</v>
      </c>
      <c r="G239">
        <v>9</v>
      </c>
      <c r="H239">
        <v>3</v>
      </c>
      <c r="I239">
        <v>4</v>
      </c>
      <c r="J239">
        <f t="shared" si="9"/>
        <v>13</v>
      </c>
      <c r="K239">
        <v>4</v>
      </c>
      <c r="L239">
        <v>5</v>
      </c>
      <c r="M239">
        <f t="shared" si="10"/>
        <v>9</v>
      </c>
      <c r="N239">
        <v>7</v>
      </c>
      <c r="O239">
        <v>7</v>
      </c>
      <c r="P239">
        <v>10</v>
      </c>
      <c r="Q239">
        <v>1</v>
      </c>
      <c r="R239">
        <v>4</v>
      </c>
      <c r="S239">
        <v>0</v>
      </c>
      <c r="T239">
        <v>60</v>
      </c>
      <c r="U239" t="s">
        <v>68</v>
      </c>
      <c r="W239" s="4" t="str">
        <f t="shared" si="11"/>
        <v>&lt;tr&gt;&lt;td&gt;Junior Zaki&lt;/td&gt;&lt;td&gt;JHB&lt;/td&gt;&lt;td&gt;5&lt;/td&gt;&lt;td&gt;13&lt;/td&gt;&lt;td&gt;2.600&lt;/td&gt;&lt;td&gt;4&lt;/td&gt;&lt;td&gt;29&lt;/td&gt;&lt;td&gt;0.138&lt;/td&gt;&lt;td&gt;2&lt;/td&gt;&lt;td&gt;9&lt;/td&gt;&lt;td&gt;0.222&lt;/td&gt;&lt;td&gt;3&lt;/td&gt;&lt;td&gt;4&lt;/td&gt;&lt;td&gt;0.750&lt;/td&gt;&lt;td&gt;4&lt;/td&gt;&lt;td&gt;5&lt;/td&gt;&lt;td&gt;9&lt;/td&gt;&lt;td&gt;1.800&lt;/td&gt;&lt;td&gt;7&lt;/td&gt;&lt;td&gt;1.400&lt;/td&gt;&lt;td&gt;4&lt;/td&gt;&lt;td&gt;0.800&lt;/td&gt;&lt;td&gt;1&lt;/td&gt;&lt;td&gt;0.200&lt;/td&gt;&lt;/tr&gt;</v>
      </c>
    </row>
    <row r="240" spans="1:23" x14ac:dyDescent="0.25">
      <c r="A240">
        <v>7</v>
      </c>
      <c r="B240" t="s">
        <v>299</v>
      </c>
      <c r="C240">
        <v>7</v>
      </c>
      <c r="D240">
        <v>4</v>
      </c>
      <c r="E240">
        <v>5</v>
      </c>
      <c r="F240">
        <v>1</v>
      </c>
      <c r="G240">
        <v>2</v>
      </c>
      <c r="H240">
        <v>4</v>
      </c>
      <c r="I240">
        <v>6</v>
      </c>
      <c r="J240">
        <f t="shared" si="9"/>
        <v>13</v>
      </c>
      <c r="K240">
        <v>0</v>
      </c>
      <c r="L240">
        <v>4</v>
      </c>
      <c r="M240">
        <f t="shared" si="10"/>
        <v>4</v>
      </c>
      <c r="N240">
        <v>3</v>
      </c>
      <c r="O240">
        <v>1</v>
      </c>
      <c r="P240">
        <v>5</v>
      </c>
      <c r="Q240">
        <v>0</v>
      </c>
      <c r="R240">
        <v>1</v>
      </c>
      <c r="S240">
        <v>0</v>
      </c>
      <c r="T240">
        <v>46</v>
      </c>
      <c r="U240" t="s">
        <v>64</v>
      </c>
      <c r="W240" s="4" t="str">
        <f t="shared" si="11"/>
        <v>&lt;tr&gt;&lt;td&gt;Zach Knight&lt;/td&gt;&lt;td&gt;DCI&lt;/td&gt;&lt;td&gt;7&lt;/td&gt;&lt;td&gt;13&lt;/td&gt;&lt;td&gt;1.857&lt;/td&gt;&lt;td&gt;4&lt;/td&gt;&lt;td&gt;5&lt;/td&gt;&lt;td&gt;0.800&lt;/td&gt;&lt;td&gt;1&lt;/td&gt;&lt;td&gt;2&lt;/td&gt;&lt;td&gt;0.500&lt;/td&gt;&lt;td&gt;4&lt;/td&gt;&lt;td&gt;6&lt;/td&gt;&lt;td&gt;0.667&lt;/td&gt;&lt;td&gt;0&lt;/td&gt;&lt;td&gt;4&lt;/td&gt;&lt;td&gt;4&lt;/td&gt;&lt;td&gt;0.571&lt;/td&gt;&lt;td&gt;1&lt;/td&gt;&lt;td&gt;0.143&lt;/td&gt;&lt;td&gt;1&lt;/td&gt;&lt;td&gt;0.143&lt;/td&gt;&lt;td&gt;0&lt;/td&gt;&lt;td&gt;0.000&lt;/td&gt;&lt;/tr&gt;</v>
      </c>
    </row>
    <row r="241" spans="1:23" x14ac:dyDescent="0.25">
      <c r="A241">
        <v>6</v>
      </c>
      <c r="B241" t="s">
        <v>399</v>
      </c>
      <c r="C241">
        <v>5</v>
      </c>
      <c r="D241">
        <v>6</v>
      </c>
      <c r="E241">
        <v>13</v>
      </c>
      <c r="F241">
        <v>0</v>
      </c>
      <c r="G241">
        <v>1</v>
      </c>
      <c r="H241">
        <v>1</v>
      </c>
      <c r="I241">
        <v>4</v>
      </c>
      <c r="J241">
        <f t="shared" si="9"/>
        <v>13</v>
      </c>
      <c r="K241">
        <v>2</v>
      </c>
      <c r="L241">
        <v>4</v>
      </c>
      <c r="M241">
        <f t="shared" si="10"/>
        <v>6</v>
      </c>
      <c r="N241">
        <v>3</v>
      </c>
      <c r="O241">
        <v>0</v>
      </c>
      <c r="P241">
        <v>3</v>
      </c>
      <c r="Q241">
        <v>0</v>
      </c>
      <c r="R241">
        <v>3</v>
      </c>
      <c r="S241">
        <v>0</v>
      </c>
      <c r="T241">
        <v>43</v>
      </c>
      <c r="U241" t="s">
        <v>66</v>
      </c>
      <c r="W241" s="4" t="str">
        <f t="shared" si="11"/>
        <v>&lt;tr&gt;&lt;td&gt;Testimony Aregbesola&lt;/td&gt;&lt;td&gt;GCI&lt;/td&gt;&lt;td&gt;5&lt;/td&gt;&lt;td&gt;13&lt;/td&gt;&lt;td&gt;2.600&lt;/td&gt;&lt;td&gt;6&lt;/td&gt;&lt;td&gt;13&lt;/td&gt;&lt;td&gt;0.462&lt;/td&gt;&lt;td&gt;0&lt;/td&gt;&lt;td&gt;1&lt;/td&gt;&lt;td&gt;0.000&lt;/td&gt;&lt;td&gt;1&lt;/td&gt;&lt;td&gt;4&lt;/td&gt;&lt;td&gt;0.250&lt;/td&gt;&lt;td&gt;2&lt;/td&gt;&lt;td&gt;4&lt;/td&gt;&lt;td&gt;6&lt;/td&gt;&lt;td&gt;1.200&lt;/td&gt;&lt;td&gt;0&lt;/td&gt;&lt;td&gt;0.000&lt;/td&gt;&lt;td&gt;3&lt;/td&gt;&lt;td&gt;0.600&lt;/td&gt;&lt;td&gt;0&lt;/td&gt;&lt;td&gt;0.000&lt;/td&gt;&lt;/tr&gt;</v>
      </c>
    </row>
    <row r="242" spans="1:23" x14ac:dyDescent="0.25">
      <c r="A242">
        <v>17</v>
      </c>
      <c r="B242" t="s">
        <v>306</v>
      </c>
      <c r="C242">
        <v>9</v>
      </c>
      <c r="D242">
        <v>4</v>
      </c>
      <c r="E242">
        <v>13</v>
      </c>
      <c r="F242">
        <v>0</v>
      </c>
      <c r="G242">
        <v>0</v>
      </c>
      <c r="H242">
        <v>4</v>
      </c>
      <c r="I242">
        <v>12</v>
      </c>
      <c r="J242">
        <f t="shared" si="9"/>
        <v>12</v>
      </c>
      <c r="K242">
        <v>10</v>
      </c>
      <c r="L242">
        <v>8</v>
      </c>
      <c r="M242">
        <f t="shared" si="10"/>
        <v>18</v>
      </c>
      <c r="N242">
        <v>6</v>
      </c>
      <c r="O242">
        <v>1</v>
      </c>
      <c r="P242">
        <v>2</v>
      </c>
      <c r="Q242">
        <v>1</v>
      </c>
      <c r="R242">
        <v>4</v>
      </c>
      <c r="S242">
        <v>0</v>
      </c>
      <c r="T242">
        <v>90</v>
      </c>
      <c r="U242" t="s">
        <v>64</v>
      </c>
      <c r="W242" s="4" t="str">
        <f t="shared" si="11"/>
        <v>&lt;tr&gt;&lt;td&gt;Nick Petterson&lt;/td&gt;&lt;td&gt;DCI&lt;/td&gt;&lt;td&gt;9&lt;/td&gt;&lt;td&gt;12&lt;/td&gt;&lt;td&gt;1.333&lt;/td&gt;&lt;td&gt;4&lt;/td&gt;&lt;td&gt;13&lt;/td&gt;&lt;td&gt;0.308&lt;/td&gt;&lt;td&gt;0&lt;/td&gt;&lt;td&gt;0&lt;/td&gt;&lt;td&gt;0.000&lt;/td&gt;&lt;td&gt;4&lt;/td&gt;&lt;td&gt;12&lt;/td&gt;&lt;td&gt;0.333&lt;/td&gt;&lt;td&gt;10&lt;/td&gt;&lt;td&gt;8&lt;/td&gt;&lt;td&gt;18&lt;/td&gt;&lt;td&gt;2.000&lt;/td&gt;&lt;td&gt;1&lt;/td&gt;&lt;td&gt;0.111&lt;/td&gt;&lt;td&gt;4&lt;/td&gt;&lt;td&gt;0.444&lt;/td&gt;&lt;td&gt;1&lt;/td&gt;&lt;td&gt;0.111&lt;/td&gt;&lt;/tr&gt;</v>
      </c>
    </row>
    <row r="243" spans="1:23" x14ac:dyDescent="0.25">
      <c r="A243">
        <v>4</v>
      </c>
      <c r="B243" t="s">
        <v>432</v>
      </c>
      <c r="C243">
        <v>8</v>
      </c>
      <c r="D243">
        <v>5</v>
      </c>
      <c r="E243">
        <v>20</v>
      </c>
      <c r="F243">
        <v>0</v>
      </c>
      <c r="G243">
        <v>5</v>
      </c>
      <c r="H243">
        <v>2</v>
      </c>
      <c r="I243">
        <v>5</v>
      </c>
      <c r="J243">
        <f t="shared" si="9"/>
        <v>12</v>
      </c>
      <c r="K243">
        <v>8</v>
      </c>
      <c r="L243">
        <v>10</v>
      </c>
      <c r="M243">
        <f t="shared" si="10"/>
        <v>18</v>
      </c>
      <c r="N243">
        <v>11</v>
      </c>
      <c r="O243">
        <v>1</v>
      </c>
      <c r="P243">
        <v>5</v>
      </c>
      <c r="Q243">
        <v>1</v>
      </c>
      <c r="R243">
        <v>2</v>
      </c>
      <c r="S243">
        <v>0</v>
      </c>
      <c r="T243">
        <v>82</v>
      </c>
      <c r="U243" t="s">
        <v>58</v>
      </c>
      <c r="W243" s="4" t="str">
        <f t="shared" si="11"/>
        <v>&lt;tr&gt;&lt;td&gt;Zadok Miller&lt;/td&gt;&lt;td&gt;LS&lt;/td&gt;&lt;td&gt;8&lt;/td&gt;&lt;td&gt;12&lt;/td&gt;&lt;td&gt;1.500&lt;/td&gt;&lt;td&gt;5&lt;/td&gt;&lt;td&gt;20&lt;/td&gt;&lt;td&gt;0.250&lt;/td&gt;&lt;td&gt;0&lt;/td&gt;&lt;td&gt;5&lt;/td&gt;&lt;td&gt;0.000&lt;/td&gt;&lt;td&gt;2&lt;/td&gt;&lt;td&gt;5&lt;/td&gt;&lt;td&gt;0.400&lt;/td&gt;&lt;td&gt;8&lt;/td&gt;&lt;td&gt;10&lt;/td&gt;&lt;td&gt;18&lt;/td&gt;&lt;td&gt;2.250&lt;/td&gt;&lt;td&gt;1&lt;/td&gt;&lt;td&gt;0.125&lt;/td&gt;&lt;td&gt;2&lt;/td&gt;&lt;td&gt;0.250&lt;/td&gt;&lt;td&gt;1&lt;/td&gt;&lt;td&gt;0.125&lt;/td&gt;&lt;/tr&gt;</v>
      </c>
    </row>
    <row r="244" spans="1:23" x14ac:dyDescent="0.25">
      <c r="A244">
        <v>20</v>
      </c>
      <c r="B244" t="s">
        <v>643</v>
      </c>
      <c r="C244">
        <v>8</v>
      </c>
      <c r="D244">
        <v>5</v>
      </c>
      <c r="E244">
        <v>14</v>
      </c>
      <c r="F244">
        <v>0</v>
      </c>
      <c r="G244">
        <v>1</v>
      </c>
      <c r="H244">
        <v>2</v>
      </c>
      <c r="I244">
        <v>2</v>
      </c>
      <c r="J244">
        <f t="shared" si="9"/>
        <v>12</v>
      </c>
      <c r="K244">
        <v>2</v>
      </c>
      <c r="L244">
        <v>9</v>
      </c>
      <c r="M244">
        <f t="shared" si="10"/>
        <v>11</v>
      </c>
      <c r="N244">
        <v>3</v>
      </c>
      <c r="O244">
        <v>0</v>
      </c>
      <c r="P244">
        <v>6</v>
      </c>
      <c r="Q244">
        <v>0</v>
      </c>
      <c r="R244">
        <v>2</v>
      </c>
      <c r="S244">
        <v>0</v>
      </c>
      <c r="T244">
        <v>61</v>
      </c>
      <c r="U244" t="s">
        <v>77</v>
      </c>
      <c r="W244" s="4" t="str">
        <f t="shared" si="11"/>
        <v>&lt;tr&gt;&lt;td&gt;Michael Raaflaub&lt;/td&gt;&lt;td&gt;KHS&lt;/td&gt;&lt;td&gt;8&lt;/td&gt;&lt;td&gt;12&lt;/td&gt;&lt;td&gt;1.500&lt;/td&gt;&lt;td&gt;5&lt;/td&gt;&lt;td&gt;14&lt;/td&gt;&lt;td&gt;0.357&lt;/td&gt;&lt;td&gt;0&lt;/td&gt;&lt;td&gt;1&lt;/td&gt;&lt;td&gt;0.000&lt;/td&gt;&lt;td&gt;2&lt;/td&gt;&lt;td&gt;2&lt;/td&gt;&lt;td&gt;1.000&lt;/td&gt;&lt;td&gt;2&lt;/td&gt;&lt;td&gt;9&lt;/td&gt;&lt;td&gt;11&lt;/td&gt;&lt;td&gt;1.375&lt;/td&gt;&lt;td&gt;0&lt;/td&gt;&lt;td&gt;0.000&lt;/td&gt;&lt;td&gt;2&lt;/td&gt;&lt;td&gt;0.250&lt;/td&gt;&lt;td&gt;0&lt;/td&gt;&lt;td&gt;0.000&lt;/td&gt;&lt;/tr&gt;</v>
      </c>
    </row>
    <row r="245" spans="1:23" x14ac:dyDescent="0.25">
      <c r="A245">
        <v>11</v>
      </c>
      <c r="B245" t="s">
        <v>672</v>
      </c>
      <c r="C245">
        <v>3</v>
      </c>
      <c r="D245">
        <v>6</v>
      </c>
      <c r="E245">
        <v>10</v>
      </c>
      <c r="F245">
        <v>0</v>
      </c>
      <c r="G245">
        <v>0</v>
      </c>
      <c r="H245">
        <v>0</v>
      </c>
      <c r="I245">
        <v>2</v>
      </c>
      <c r="J245">
        <f t="shared" si="9"/>
        <v>12</v>
      </c>
      <c r="K245">
        <v>0</v>
      </c>
      <c r="L245">
        <v>3</v>
      </c>
      <c r="M245">
        <f t="shared" si="10"/>
        <v>3</v>
      </c>
      <c r="N245">
        <v>4</v>
      </c>
      <c r="O245">
        <v>3</v>
      </c>
      <c r="P245">
        <v>5</v>
      </c>
      <c r="Q245">
        <v>1</v>
      </c>
      <c r="R245">
        <v>0</v>
      </c>
      <c r="S245">
        <v>0</v>
      </c>
      <c r="T245">
        <v>43</v>
      </c>
      <c r="U245" t="s">
        <v>99</v>
      </c>
      <c r="W245" s="4" t="str">
        <f t="shared" si="11"/>
        <v>&lt;tr&gt;&lt;td&gt;Brett Hill&lt;/td&gt;&lt;td&gt;SHC&lt;/td&gt;&lt;td&gt;3&lt;/td&gt;&lt;td&gt;12&lt;/td&gt;&lt;td&gt;4.000&lt;/td&gt;&lt;td&gt;6&lt;/td&gt;&lt;td&gt;10&lt;/td&gt;&lt;td&gt;0.600&lt;/td&gt;&lt;td&gt;0&lt;/td&gt;&lt;td&gt;0&lt;/td&gt;&lt;td&gt;0.000&lt;/td&gt;&lt;td&gt;0&lt;/td&gt;&lt;td&gt;2&lt;/td&gt;&lt;td&gt;0.000&lt;/td&gt;&lt;td&gt;0&lt;/td&gt;&lt;td&gt;3&lt;/td&gt;&lt;td&gt;3&lt;/td&gt;&lt;td&gt;1.000&lt;/td&gt;&lt;td&gt;3&lt;/td&gt;&lt;td&gt;1.000&lt;/td&gt;&lt;td&gt;0&lt;/td&gt;&lt;td&gt;0.000&lt;/td&gt;&lt;td&gt;1&lt;/td&gt;&lt;td&gt;0.333&lt;/td&gt;&lt;/tr&gt;</v>
      </c>
    </row>
    <row r="246" spans="1:23" x14ac:dyDescent="0.25">
      <c r="A246">
        <v>2</v>
      </c>
      <c r="B246" t="s">
        <v>469</v>
      </c>
      <c r="C246">
        <v>5</v>
      </c>
      <c r="D246">
        <v>5</v>
      </c>
      <c r="E246">
        <v>26</v>
      </c>
      <c r="F246">
        <v>1</v>
      </c>
      <c r="G246">
        <v>9</v>
      </c>
      <c r="H246">
        <v>0</v>
      </c>
      <c r="I246">
        <v>0</v>
      </c>
      <c r="J246">
        <f t="shared" si="9"/>
        <v>11</v>
      </c>
      <c r="K246">
        <v>6</v>
      </c>
      <c r="L246">
        <v>4</v>
      </c>
      <c r="M246">
        <f t="shared" si="10"/>
        <v>10</v>
      </c>
      <c r="N246">
        <v>10</v>
      </c>
      <c r="O246">
        <v>3</v>
      </c>
      <c r="P246">
        <v>16</v>
      </c>
      <c r="Q246">
        <v>1</v>
      </c>
      <c r="R246">
        <v>4</v>
      </c>
      <c r="S246">
        <v>0</v>
      </c>
      <c r="T246">
        <v>75</v>
      </c>
      <c r="U246" t="s">
        <v>68</v>
      </c>
      <c r="W246" s="4" t="str">
        <f t="shared" si="11"/>
        <v>&lt;tr&gt;&lt;td&gt;J.J. Cortes&lt;/td&gt;&lt;td&gt;JHB&lt;/td&gt;&lt;td&gt;5&lt;/td&gt;&lt;td&gt;11&lt;/td&gt;&lt;td&gt;2.200&lt;/td&gt;&lt;td&gt;5&lt;/td&gt;&lt;td&gt;26&lt;/td&gt;&lt;td&gt;0.192&lt;/td&gt;&lt;td&gt;1&lt;/td&gt;&lt;td&gt;9&lt;/td&gt;&lt;td&gt;0.111&lt;/td&gt;&lt;td&gt;0&lt;/td&gt;&lt;td&gt;0&lt;/td&gt;&lt;td&gt;0.000&lt;/td&gt;&lt;td&gt;6&lt;/td&gt;&lt;td&gt;4&lt;/td&gt;&lt;td&gt;10&lt;/td&gt;&lt;td&gt;2.000&lt;/td&gt;&lt;td&gt;3&lt;/td&gt;&lt;td&gt;0.600&lt;/td&gt;&lt;td&gt;4&lt;/td&gt;&lt;td&gt;0.800&lt;/td&gt;&lt;td&gt;1&lt;/td&gt;&lt;td&gt;0.200&lt;/td&gt;&lt;/tr&gt;</v>
      </c>
    </row>
    <row r="247" spans="1:23" x14ac:dyDescent="0.25">
      <c r="A247">
        <v>3</v>
      </c>
      <c r="B247" t="s">
        <v>670</v>
      </c>
      <c r="C247">
        <v>3</v>
      </c>
      <c r="D247">
        <v>5</v>
      </c>
      <c r="E247">
        <v>9</v>
      </c>
      <c r="F247">
        <v>0</v>
      </c>
      <c r="G247">
        <v>1</v>
      </c>
      <c r="H247">
        <v>0</v>
      </c>
      <c r="I247">
        <v>0</v>
      </c>
      <c r="J247">
        <f t="shared" si="9"/>
        <v>10</v>
      </c>
      <c r="K247">
        <v>1</v>
      </c>
      <c r="L247">
        <v>6</v>
      </c>
      <c r="M247">
        <f t="shared" si="10"/>
        <v>7</v>
      </c>
      <c r="N247">
        <v>7</v>
      </c>
      <c r="O247">
        <v>4</v>
      </c>
      <c r="P247">
        <v>9</v>
      </c>
      <c r="Q247">
        <v>1</v>
      </c>
      <c r="R247">
        <v>3</v>
      </c>
      <c r="S247">
        <v>0</v>
      </c>
      <c r="T247">
        <v>69</v>
      </c>
      <c r="U247" t="s">
        <v>99</v>
      </c>
      <c r="W247" s="4" t="str">
        <f t="shared" si="11"/>
        <v>&lt;tr&gt;&lt;td&gt;Shazod Lahl&lt;/td&gt;&lt;td&gt;SHC&lt;/td&gt;&lt;td&gt;3&lt;/td&gt;&lt;td&gt;10&lt;/td&gt;&lt;td&gt;3.333&lt;/td&gt;&lt;td&gt;5&lt;/td&gt;&lt;td&gt;9&lt;/td&gt;&lt;td&gt;0.556&lt;/td&gt;&lt;td&gt;0&lt;/td&gt;&lt;td&gt;1&lt;/td&gt;&lt;td&gt;0.000&lt;/td&gt;&lt;td&gt;0&lt;/td&gt;&lt;td&gt;0&lt;/td&gt;&lt;td&gt;0.000&lt;/td&gt;&lt;td&gt;1&lt;/td&gt;&lt;td&gt;6&lt;/td&gt;&lt;td&gt;7&lt;/td&gt;&lt;td&gt;2.333&lt;/td&gt;&lt;td&gt;4&lt;/td&gt;&lt;td&gt;1.333&lt;/td&gt;&lt;td&gt;3&lt;/td&gt;&lt;td&gt;1.000&lt;/td&gt;&lt;td&gt;1&lt;/td&gt;&lt;td&gt;0.333&lt;/td&gt;&lt;/tr&gt;</v>
      </c>
    </row>
    <row r="248" spans="1:23" x14ac:dyDescent="0.25">
      <c r="A248">
        <v>25</v>
      </c>
      <c r="B248" t="s">
        <v>348</v>
      </c>
      <c r="C248">
        <v>3</v>
      </c>
      <c r="D248">
        <v>4</v>
      </c>
      <c r="E248">
        <v>13</v>
      </c>
      <c r="F248">
        <v>0</v>
      </c>
      <c r="G248">
        <v>0</v>
      </c>
      <c r="H248">
        <v>2</v>
      </c>
      <c r="I248">
        <v>4</v>
      </c>
      <c r="J248">
        <f t="shared" si="9"/>
        <v>10</v>
      </c>
      <c r="K248">
        <v>8</v>
      </c>
      <c r="L248">
        <v>8</v>
      </c>
      <c r="M248">
        <f t="shared" si="10"/>
        <v>16</v>
      </c>
      <c r="N248">
        <v>4</v>
      </c>
      <c r="O248">
        <v>2</v>
      </c>
      <c r="P248">
        <v>2</v>
      </c>
      <c r="Q248">
        <v>0</v>
      </c>
      <c r="R248">
        <v>0</v>
      </c>
      <c r="S248">
        <v>0</v>
      </c>
      <c r="T248">
        <v>46</v>
      </c>
      <c r="U248" t="s">
        <v>81</v>
      </c>
      <c r="W248" s="4" t="str">
        <f t="shared" si="11"/>
        <v>&lt;tr&gt;&lt;td&gt;Billy Habinski&lt;/td&gt;&lt;td&gt;SiHS&lt;/td&gt;&lt;td&gt;3&lt;/td&gt;&lt;td&gt;10&lt;/td&gt;&lt;td&gt;3.333&lt;/td&gt;&lt;td&gt;4&lt;/td&gt;&lt;td&gt;13&lt;/td&gt;&lt;td&gt;0.308&lt;/td&gt;&lt;td&gt;0&lt;/td&gt;&lt;td&gt;0&lt;/td&gt;&lt;td&gt;0.000&lt;/td&gt;&lt;td&gt;2&lt;/td&gt;&lt;td&gt;4&lt;/td&gt;&lt;td&gt;0.500&lt;/td&gt;&lt;td&gt;8&lt;/td&gt;&lt;td&gt;8&lt;/td&gt;&lt;td&gt;16&lt;/td&gt;&lt;td&gt;5.333&lt;/td&gt;&lt;td&gt;2&lt;/td&gt;&lt;td&gt;0.667&lt;/td&gt;&lt;td&gt;0&lt;/td&gt;&lt;td&gt;0.000&lt;/td&gt;&lt;td&gt;0&lt;/td&gt;&lt;td&gt;0.000&lt;/td&gt;&lt;/tr&gt;</v>
      </c>
    </row>
    <row r="249" spans="1:23" x14ac:dyDescent="0.25">
      <c r="A249">
        <v>5</v>
      </c>
      <c r="B249" t="s">
        <v>505</v>
      </c>
      <c r="C249">
        <v>5</v>
      </c>
      <c r="D249">
        <v>4</v>
      </c>
      <c r="E249">
        <v>22</v>
      </c>
      <c r="F249">
        <v>2</v>
      </c>
      <c r="G249">
        <v>14</v>
      </c>
      <c r="H249">
        <v>0</v>
      </c>
      <c r="I249">
        <v>0</v>
      </c>
      <c r="J249">
        <f t="shared" si="9"/>
        <v>10</v>
      </c>
      <c r="K249">
        <v>2</v>
      </c>
      <c r="L249">
        <v>5</v>
      </c>
      <c r="M249">
        <f t="shared" si="10"/>
        <v>7</v>
      </c>
      <c r="N249">
        <v>1</v>
      </c>
      <c r="O249">
        <v>4</v>
      </c>
      <c r="P249">
        <v>7</v>
      </c>
      <c r="Q249">
        <v>0</v>
      </c>
      <c r="R249">
        <v>0</v>
      </c>
      <c r="S249">
        <v>0</v>
      </c>
      <c r="T249">
        <v>42</v>
      </c>
      <c r="U249" t="s">
        <v>56</v>
      </c>
      <c r="W249" s="4" t="str">
        <f t="shared" si="11"/>
        <v>&lt;tr&gt;&lt;td&gt;Kevin Ireland&lt;/td&gt;&lt;td&gt;REC&lt;/td&gt;&lt;td&gt;5&lt;/td&gt;&lt;td&gt;10&lt;/td&gt;&lt;td&gt;2.000&lt;/td&gt;&lt;td&gt;4&lt;/td&gt;&lt;td&gt;22&lt;/td&gt;&lt;td&gt;0.182&lt;/td&gt;&lt;td&gt;2&lt;/td&gt;&lt;td&gt;14&lt;/td&gt;&lt;td&gt;0.143&lt;/td&gt;&lt;td&gt;0&lt;/td&gt;&lt;td&gt;0&lt;/td&gt;&lt;td&gt;0.000&lt;/td&gt;&lt;td&gt;2&lt;/td&gt;&lt;td&gt;5&lt;/td&gt;&lt;td&gt;7&lt;/td&gt;&lt;td&gt;1.400&lt;/td&gt;&lt;td&gt;4&lt;/td&gt;&lt;td&gt;0.800&lt;/td&gt;&lt;td&gt;0&lt;/td&gt;&lt;td&gt;0.000&lt;/td&gt;&lt;td&gt;0&lt;/td&gt;&lt;td&gt;0.000&lt;/td&gt;&lt;/tr&gt;</v>
      </c>
    </row>
    <row r="250" spans="1:23" x14ac:dyDescent="0.25">
      <c r="A250">
        <v>30</v>
      </c>
      <c r="B250" t="s">
        <v>296</v>
      </c>
      <c r="C250">
        <v>5</v>
      </c>
      <c r="D250">
        <v>4</v>
      </c>
      <c r="E250">
        <v>10</v>
      </c>
      <c r="F250">
        <v>0</v>
      </c>
      <c r="G250">
        <v>0</v>
      </c>
      <c r="H250">
        <v>2</v>
      </c>
      <c r="I250">
        <v>2</v>
      </c>
      <c r="J250">
        <f t="shared" si="9"/>
        <v>10</v>
      </c>
      <c r="K250">
        <v>3</v>
      </c>
      <c r="L250">
        <v>4</v>
      </c>
      <c r="M250">
        <f t="shared" si="10"/>
        <v>7</v>
      </c>
      <c r="N250">
        <v>10</v>
      </c>
      <c r="O250">
        <v>1</v>
      </c>
      <c r="P250">
        <v>2</v>
      </c>
      <c r="Q250">
        <v>1</v>
      </c>
      <c r="R250">
        <v>0</v>
      </c>
      <c r="S250">
        <v>0</v>
      </c>
      <c r="T250">
        <v>42</v>
      </c>
      <c r="U250" t="s">
        <v>71</v>
      </c>
      <c r="W250" s="4" t="str">
        <f t="shared" si="11"/>
        <v>&lt;tr&gt;&lt;td&gt;Lucas Thiessen&lt;/td&gt;&lt;td&gt;SRSS&lt;/td&gt;&lt;td&gt;5&lt;/td&gt;&lt;td&gt;10&lt;/td&gt;&lt;td&gt;2.000&lt;/td&gt;&lt;td&gt;4&lt;/td&gt;&lt;td&gt;10&lt;/td&gt;&lt;td&gt;0.400&lt;/td&gt;&lt;td&gt;0&lt;/td&gt;&lt;td&gt;0&lt;/td&gt;&lt;td&gt;0.000&lt;/td&gt;&lt;td&gt;2&lt;/td&gt;&lt;td&gt;2&lt;/td&gt;&lt;td&gt;1.000&lt;/td&gt;&lt;td&gt;3&lt;/td&gt;&lt;td&gt;4&lt;/td&gt;&lt;td&gt;7&lt;/td&gt;&lt;td&gt;1.400&lt;/td&gt;&lt;td&gt;1&lt;/td&gt;&lt;td&gt;0.200&lt;/td&gt;&lt;td&gt;0&lt;/td&gt;&lt;td&gt;0.000&lt;/td&gt;&lt;td&gt;1&lt;/td&gt;&lt;td&gt;0.200&lt;/td&gt;&lt;/tr&gt;</v>
      </c>
    </row>
    <row r="251" spans="1:23" x14ac:dyDescent="0.25">
      <c r="A251">
        <v>8</v>
      </c>
      <c r="B251" t="s">
        <v>313</v>
      </c>
      <c r="C251">
        <v>4</v>
      </c>
      <c r="D251">
        <v>5</v>
      </c>
      <c r="E251">
        <v>13</v>
      </c>
      <c r="F251">
        <v>0</v>
      </c>
      <c r="G251">
        <v>1</v>
      </c>
      <c r="H251">
        <v>0</v>
      </c>
      <c r="I251">
        <v>0</v>
      </c>
      <c r="J251">
        <f t="shared" si="9"/>
        <v>10</v>
      </c>
      <c r="K251">
        <v>6</v>
      </c>
      <c r="L251">
        <v>10</v>
      </c>
      <c r="M251">
        <f t="shared" si="10"/>
        <v>16</v>
      </c>
      <c r="N251">
        <v>6</v>
      </c>
      <c r="O251">
        <v>0</v>
      </c>
      <c r="P251">
        <v>5</v>
      </c>
      <c r="Q251">
        <v>1</v>
      </c>
      <c r="R251">
        <v>2</v>
      </c>
      <c r="S251">
        <v>0</v>
      </c>
      <c r="T251">
        <v>38</v>
      </c>
      <c r="U251" t="s">
        <v>45</v>
      </c>
      <c r="W251" s="4" t="str">
        <f t="shared" si="11"/>
        <v>&lt;tr&gt;&lt;td&gt;Christian Phillips&lt;/td&gt;&lt;td&gt;GCC&lt;/td&gt;&lt;td&gt;4&lt;/td&gt;&lt;td&gt;10&lt;/td&gt;&lt;td&gt;2.500&lt;/td&gt;&lt;td&gt;5&lt;/td&gt;&lt;td&gt;13&lt;/td&gt;&lt;td&gt;0.385&lt;/td&gt;&lt;td&gt;0&lt;/td&gt;&lt;td&gt;1&lt;/td&gt;&lt;td&gt;0.000&lt;/td&gt;&lt;td&gt;0&lt;/td&gt;&lt;td&gt;0&lt;/td&gt;&lt;td&gt;0.000&lt;/td&gt;&lt;td&gt;6&lt;/td&gt;&lt;td&gt;10&lt;/td&gt;&lt;td&gt;16&lt;/td&gt;&lt;td&gt;4.000&lt;/td&gt;&lt;td&gt;0&lt;/td&gt;&lt;td&gt;0.000&lt;/td&gt;&lt;td&gt;2&lt;/td&gt;&lt;td&gt;0.500&lt;/td&gt;&lt;td&gt;1&lt;/td&gt;&lt;td&gt;0.250&lt;/td&gt;&lt;/tr&gt;</v>
      </c>
    </row>
    <row r="252" spans="1:23" x14ac:dyDescent="0.25">
      <c r="A252">
        <v>12</v>
      </c>
      <c r="B252" t="s">
        <v>303</v>
      </c>
      <c r="C252">
        <v>4</v>
      </c>
      <c r="D252">
        <v>5</v>
      </c>
      <c r="E252">
        <v>9</v>
      </c>
      <c r="F252">
        <v>0</v>
      </c>
      <c r="G252">
        <v>0</v>
      </c>
      <c r="H252">
        <v>0</v>
      </c>
      <c r="I252">
        <v>0</v>
      </c>
      <c r="J252">
        <f t="shared" si="9"/>
        <v>10</v>
      </c>
      <c r="K252">
        <v>2</v>
      </c>
      <c r="L252">
        <v>2</v>
      </c>
      <c r="M252">
        <f t="shared" si="10"/>
        <v>4</v>
      </c>
      <c r="N252">
        <v>5</v>
      </c>
      <c r="O252">
        <v>1</v>
      </c>
      <c r="P252">
        <v>6</v>
      </c>
      <c r="Q252">
        <v>0</v>
      </c>
      <c r="R252">
        <v>2</v>
      </c>
      <c r="S252">
        <v>0</v>
      </c>
      <c r="T252">
        <v>26</v>
      </c>
      <c r="U252" t="s">
        <v>64</v>
      </c>
      <c r="W252" s="4" t="str">
        <f t="shared" si="11"/>
        <v>&lt;tr&gt;&lt;td&gt;Zain Shah&lt;/td&gt;&lt;td&gt;DCI&lt;/td&gt;&lt;td&gt;4&lt;/td&gt;&lt;td&gt;10&lt;/td&gt;&lt;td&gt;2.500&lt;/td&gt;&lt;td&gt;5&lt;/td&gt;&lt;td&gt;9&lt;/td&gt;&lt;td&gt;0.556&lt;/td&gt;&lt;td&gt;0&lt;/td&gt;&lt;td&gt;0&lt;/td&gt;&lt;td&gt;0.000&lt;/td&gt;&lt;td&gt;0&lt;/td&gt;&lt;td&gt;0&lt;/td&gt;&lt;td&gt;0.000&lt;/td&gt;&lt;td&gt;2&lt;/td&gt;&lt;td&gt;2&lt;/td&gt;&lt;td&gt;4&lt;/td&gt;&lt;td&gt;1.000&lt;/td&gt;&lt;td&gt;1&lt;/td&gt;&lt;td&gt;0.250&lt;/td&gt;&lt;td&gt;2&lt;/td&gt;&lt;td&gt;0.500&lt;/td&gt;&lt;td&gt;0&lt;/td&gt;&lt;td&gt;0.000&lt;/td&gt;&lt;/tr&gt;</v>
      </c>
    </row>
    <row r="253" spans="1:23" x14ac:dyDescent="0.25">
      <c r="A253">
        <v>13</v>
      </c>
      <c r="B253" t="s">
        <v>269</v>
      </c>
      <c r="C253">
        <v>3</v>
      </c>
      <c r="D253">
        <v>4</v>
      </c>
      <c r="E253">
        <v>8</v>
      </c>
      <c r="F253">
        <v>0</v>
      </c>
      <c r="G253">
        <v>0</v>
      </c>
      <c r="H253">
        <v>2</v>
      </c>
      <c r="I253">
        <v>6</v>
      </c>
      <c r="J253">
        <f t="shared" si="9"/>
        <v>10</v>
      </c>
      <c r="K253">
        <v>1</v>
      </c>
      <c r="L253">
        <v>8</v>
      </c>
      <c r="M253">
        <f t="shared" si="10"/>
        <v>9</v>
      </c>
      <c r="N253">
        <v>3</v>
      </c>
      <c r="O253">
        <v>0</v>
      </c>
      <c r="P253">
        <v>3</v>
      </c>
      <c r="Q253">
        <v>0</v>
      </c>
      <c r="R253">
        <v>1</v>
      </c>
      <c r="S253">
        <v>0</v>
      </c>
      <c r="T253">
        <v>24</v>
      </c>
      <c r="U253" t="s">
        <v>75</v>
      </c>
      <c r="W253" s="4" t="str">
        <f t="shared" si="11"/>
        <v>&lt;tr&gt;&lt;td&gt;Kanen Ling&lt;/td&gt;&lt;td&gt;JTC&lt;/td&gt;&lt;td&gt;3&lt;/td&gt;&lt;td&gt;10&lt;/td&gt;&lt;td&gt;3.333&lt;/td&gt;&lt;td&gt;4&lt;/td&gt;&lt;td&gt;8&lt;/td&gt;&lt;td&gt;0.500&lt;/td&gt;&lt;td&gt;0&lt;/td&gt;&lt;td&gt;0&lt;/td&gt;&lt;td&gt;0.000&lt;/td&gt;&lt;td&gt;2&lt;/td&gt;&lt;td&gt;6&lt;/td&gt;&lt;td&gt;0.333&lt;/td&gt;&lt;td&gt;1&lt;/td&gt;&lt;td&gt;8&lt;/td&gt;&lt;td&gt;9&lt;/td&gt;&lt;td&gt;3.000&lt;/td&gt;&lt;td&gt;0&lt;/td&gt;&lt;td&gt;0.000&lt;/td&gt;&lt;td&gt;1&lt;/td&gt;&lt;td&gt;0.333&lt;/td&gt;&lt;td&gt;0&lt;/td&gt;&lt;td&gt;0.000&lt;/td&gt;&lt;/tr&gt;</v>
      </c>
    </row>
    <row r="254" spans="1:23" x14ac:dyDescent="0.25">
      <c r="A254">
        <v>9</v>
      </c>
      <c r="B254" t="s">
        <v>329</v>
      </c>
      <c r="C254">
        <v>7</v>
      </c>
      <c r="D254">
        <v>4</v>
      </c>
      <c r="E254">
        <v>13</v>
      </c>
      <c r="F254">
        <v>0</v>
      </c>
      <c r="G254">
        <v>0</v>
      </c>
      <c r="H254">
        <v>1</v>
      </c>
      <c r="I254">
        <v>2</v>
      </c>
      <c r="J254">
        <f t="shared" si="9"/>
        <v>9</v>
      </c>
      <c r="K254">
        <v>2</v>
      </c>
      <c r="L254">
        <v>5</v>
      </c>
      <c r="M254">
        <f t="shared" si="10"/>
        <v>7</v>
      </c>
      <c r="N254">
        <v>4</v>
      </c>
      <c r="O254">
        <v>1</v>
      </c>
      <c r="P254">
        <v>2</v>
      </c>
      <c r="Q254">
        <v>0</v>
      </c>
      <c r="R254">
        <v>1</v>
      </c>
      <c r="S254">
        <v>0</v>
      </c>
      <c r="T254">
        <v>56</v>
      </c>
      <c r="U254" t="s">
        <v>87</v>
      </c>
      <c r="W254" s="4" t="str">
        <f t="shared" si="11"/>
        <v>&lt;tr&gt;&lt;td&gt;Robin Apuya&lt;/td&gt;&lt;td&gt;DMCI&lt;/td&gt;&lt;td&gt;7&lt;/td&gt;&lt;td&gt;9&lt;/td&gt;&lt;td&gt;1.286&lt;/td&gt;&lt;td&gt;4&lt;/td&gt;&lt;td&gt;13&lt;/td&gt;&lt;td&gt;0.308&lt;/td&gt;&lt;td&gt;0&lt;/td&gt;&lt;td&gt;0&lt;/td&gt;&lt;td&gt;0.000&lt;/td&gt;&lt;td&gt;1&lt;/td&gt;&lt;td&gt;2&lt;/td&gt;&lt;td&gt;0.500&lt;/td&gt;&lt;td&gt;2&lt;/td&gt;&lt;td&gt;5&lt;/td&gt;&lt;td&gt;7&lt;/td&gt;&lt;td&gt;1.000&lt;/td&gt;&lt;td&gt;1&lt;/td&gt;&lt;td&gt;0.143&lt;/td&gt;&lt;td&gt;1&lt;/td&gt;&lt;td&gt;0.143&lt;/td&gt;&lt;td&gt;0&lt;/td&gt;&lt;td&gt;0.000&lt;/td&gt;&lt;/tr&gt;</v>
      </c>
    </row>
    <row r="255" spans="1:23" x14ac:dyDescent="0.25">
      <c r="A255">
        <v>11</v>
      </c>
      <c r="B255" t="s">
        <v>391</v>
      </c>
      <c r="C255">
        <v>3</v>
      </c>
      <c r="D255">
        <v>3</v>
      </c>
      <c r="E255">
        <v>6</v>
      </c>
      <c r="F255">
        <v>0</v>
      </c>
      <c r="G255">
        <v>0</v>
      </c>
      <c r="H255">
        <v>3</v>
      </c>
      <c r="I255">
        <v>7</v>
      </c>
      <c r="J255">
        <f t="shared" si="9"/>
        <v>9</v>
      </c>
      <c r="K255">
        <v>6</v>
      </c>
      <c r="L255">
        <v>9</v>
      </c>
      <c r="M255">
        <f t="shared" si="10"/>
        <v>15</v>
      </c>
      <c r="N255">
        <v>5</v>
      </c>
      <c r="O255">
        <v>0</v>
      </c>
      <c r="P255">
        <v>2</v>
      </c>
      <c r="Q255">
        <v>0</v>
      </c>
      <c r="R255">
        <v>2</v>
      </c>
      <c r="S255">
        <v>0</v>
      </c>
      <c r="T255">
        <v>44</v>
      </c>
      <c r="U255" t="s">
        <v>105</v>
      </c>
      <c r="W255" s="4" t="str">
        <f t="shared" si="11"/>
        <v>&lt;tr&gt;&lt;td&gt;Justin Buhr&lt;/td&gt;&lt;td&gt;CPRS&lt;/td&gt;&lt;td&gt;3&lt;/td&gt;&lt;td&gt;9&lt;/td&gt;&lt;td&gt;3.000&lt;/td&gt;&lt;td&gt;3&lt;/td&gt;&lt;td&gt;6&lt;/td&gt;&lt;td&gt;0.500&lt;/td&gt;&lt;td&gt;0&lt;/td&gt;&lt;td&gt;0&lt;/td&gt;&lt;td&gt;0.000&lt;/td&gt;&lt;td&gt;3&lt;/td&gt;&lt;td&gt;7&lt;/td&gt;&lt;td&gt;0.429&lt;/td&gt;&lt;td&gt;6&lt;/td&gt;&lt;td&gt;9&lt;/td&gt;&lt;td&gt;15&lt;/td&gt;&lt;td&gt;5.000&lt;/td&gt;&lt;td&gt;0&lt;/td&gt;&lt;td&gt;0.000&lt;/td&gt;&lt;td&gt;2&lt;/td&gt;&lt;td&gt;0.667&lt;/td&gt;&lt;td&gt;0&lt;/td&gt;&lt;td&gt;0.000&lt;/td&gt;&lt;/tr&gt;</v>
      </c>
    </row>
    <row r="256" spans="1:23" x14ac:dyDescent="0.25">
      <c r="A256">
        <v>7</v>
      </c>
      <c r="B256" t="s">
        <v>473</v>
      </c>
      <c r="C256">
        <v>5</v>
      </c>
      <c r="D256">
        <v>4</v>
      </c>
      <c r="E256">
        <v>14</v>
      </c>
      <c r="F256">
        <v>0</v>
      </c>
      <c r="G256">
        <v>0</v>
      </c>
      <c r="H256">
        <v>1</v>
      </c>
      <c r="I256">
        <v>4</v>
      </c>
      <c r="J256">
        <f t="shared" si="9"/>
        <v>9</v>
      </c>
      <c r="K256">
        <v>4</v>
      </c>
      <c r="L256">
        <v>3</v>
      </c>
      <c r="M256">
        <f t="shared" si="10"/>
        <v>7</v>
      </c>
      <c r="N256">
        <v>3</v>
      </c>
      <c r="O256">
        <v>0</v>
      </c>
      <c r="P256">
        <v>6</v>
      </c>
      <c r="Q256">
        <v>0</v>
      </c>
      <c r="R256">
        <v>1</v>
      </c>
      <c r="S256">
        <v>0</v>
      </c>
      <c r="T256">
        <v>41</v>
      </c>
      <c r="U256" t="s">
        <v>68</v>
      </c>
      <c r="W256" s="4" t="str">
        <f t="shared" si="11"/>
        <v>&lt;tr&gt;&lt;td&gt;Alex Guertin&lt;/td&gt;&lt;td&gt;JHB&lt;/td&gt;&lt;td&gt;5&lt;/td&gt;&lt;td&gt;9&lt;/td&gt;&lt;td&gt;1.800&lt;/td&gt;&lt;td&gt;4&lt;/td&gt;&lt;td&gt;14&lt;/td&gt;&lt;td&gt;0.286&lt;/td&gt;&lt;td&gt;0&lt;/td&gt;&lt;td&gt;0&lt;/td&gt;&lt;td&gt;0.000&lt;/td&gt;&lt;td&gt;1&lt;/td&gt;&lt;td&gt;4&lt;/td&gt;&lt;td&gt;0.250&lt;/td&gt;&lt;td&gt;4&lt;/td&gt;&lt;td&gt;3&lt;/td&gt;&lt;td&gt;7&lt;/td&gt;&lt;td&gt;1.400&lt;/td&gt;&lt;td&gt;0&lt;/td&gt;&lt;td&gt;0.000&lt;/td&gt;&lt;td&gt;1&lt;/td&gt;&lt;td&gt;0.200&lt;/td&gt;&lt;td&gt;0&lt;/td&gt;&lt;td&gt;0.000&lt;/td&gt;&lt;/tr&gt;</v>
      </c>
    </row>
    <row r="257" spans="1:23" x14ac:dyDescent="0.25">
      <c r="A257">
        <v>3</v>
      </c>
      <c r="B257" t="s">
        <v>700</v>
      </c>
      <c r="C257">
        <v>2</v>
      </c>
      <c r="D257">
        <v>4</v>
      </c>
      <c r="E257">
        <v>9</v>
      </c>
      <c r="F257">
        <v>0</v>
      </c>
      <c r="G257">
        <v>1</v>
      </c>
      <c r="H257">
        <v>1</v>
      </c>
      <c r="I257">
        <v>2</v>
      </c>
      <c r="J257">
        <f t="shared" si="9"/>
        <v>9</v>
      </c>
      <c r="K257">
        <v>0</v>
      </c>
      <c r="L257">
        <v>1</v>
      </c>
      <c r="M257">
        <f t="shared" si="10"/>
        <v>1</v>
      </c>
      <c r="N257">
        <v>2</v>
      </c>
      <c r="O257">
        <v>1</v>
      </c>
      <c r="P257">
        <v>11</v>
      </c>
      <c r="Q257">
        <v>0</v>
      </c>
      <c r="R257">
        <v>2</v>
      </c>
      <c r="S257">
        <v>0</v>
      </c>
      <c r="T257">
        <v>33</v>
      </c>
      <c r="U257" t="s">
        <v>52</v>
      </c>
      <c r="W257" s="4" t="str">
        <f t="shared" si="11"/>
        <v>&lt;tr&gt;&lt;td&gt;Manny Stewart&lt;/td&gt;&lt;td&gt;MMC&lt;/td&gt;&lt;td&gt;2&lt;/td&gt;&lt;td&gt;9&lt;/td&gt;&lt;td&gt;4.500&lt;/td&gt;&lt;td&gt;4&lt;/td&gt;&lt;td&gt;9&lt;/td&gt;&lt;td&gt;0.444&lt;/td&gt;&lt;td&gt;0&lt;/td&gt;&lt;td&gt;1&lt;/td&gt;&lt;td&gt;0.000&lt;/td&gt;&lt;td&gt;1&lt;/td&gt;&lt;td&gt;2&lt;/td&gt;&lt;td&gt;0.500&lt;/td&gt;&lt;td&gt;0&lt;/td&gt;&lt;td&gt;1&lt;/td&gt;&lt;td&gt;1&lt;/td&gt;&lt;td&gt;0.500&lt;/td&gt;&lt;td&gt;1&lt;/td&gt;&lt;td&gt;0.500&lt;/td&gt;&lt;td&gt;2&lt;/td&gt;&lt;td&gt;1.000&lt;/td&gt;&lt;td&gt;0&lt;/td&gt;&lt;td&gt;0.000&lt;/td&gt;&lt;/tr&gt;</v>
      </c>
    </row>
    <row r="258" spans="1:23" x14ac:dyDescent="0.25">
      <c r="A258">
        <v>9</v>
      </c>
      <c r="B258" t="s">
        <v>647</v>
      </c>
      <c r="C258">
        <v>4</v>
      </c>
      <c r="D258">
        <v>4</v>
      </c>
      <c r="E258">
        <v>9</v>
      </c>
      <c r="F258">
        <v>0</v>
      </c>
      <c r="G258">
        <v>3</v>
      </c>
      <c r="H258">
        <v>1</v>
      </c>
      <c r="I258">
        <v>1</v>
      </c>
      <c r="J258">
        <f t="shared" ref="J258:J321" si="12">D258*2+F258+H258</f>
        <v>9</v>
      </c>
      <c r="K258">
        <v>3</v>
      </c>
      <c r="L258">
        <v>3</v>
      </c>
      <c r="M258">
        <f t="shared" ref="M258:M321" si="13">K258+L258</f>
        <v>6</v>
      </c>
      <c r="N258">
        <v>2</v>
      </c>
      <c r="O258">
        <v>2</v>
      </c>
      <c r="P258">
        <v>4</v>
      </c>
      <c r="Q258">
        <v>0</v>
      </c>
      <c r="R258">
        <v>3</v>
      </c>
      <c r="S258">
        <v>0</v>
      </c>
      <c r="T258">
        <v>31</v>
      </c>
      <c r="U258" t="s">
        <v>49</v>
      </c>
      <c r="W258" s="4" t="str">
        <f t="shared" si="11"/>
        <v>&lt;tr&gt;&lt;td&gt;Kulwinder Sharma&lt;/td&gt;&lt;td&gt;MC&lt;/td&gt;&lt;td&gt;4&lt;/td&gt;&lt;td&gt;9&lt;/td&gt;&lt;td&gt;2.250&lt;/td&gt;&lt;td&gt;4&lt;/td&gt;&lt;td&gt;9&lt;/td&gt;&lt;td&gt;0.444&lt;/td&gt;&lt;td&gt;0&lt;/td&gt;&lt;td&gt;3&lt;/td&gt;&lt;td&gt;0.000&lt;/td&gt;&lt;td&gt;1&lt;/td&gt;&lt;td&gt;1&lt;/td&gt;&lt;td&gt;1.000&lt;/td&gt;&lt;td&gt;3&lt;/td&gt;&lt;td&gt;3&lt;/td&gt;&lt;td&gt;6&lt;/td&gt;&lt;td&gt;1.500&lt;/td&gt;&lt;td&gt;2&lt;/td&gt;&lt;td&gt;0.500&lt;/td&gt;&lt;td&gt;3&lt;/td&gt;&lt;td&gt;0.750&lt;/td&gt;&lt;td&gt;0&lt;/td&gt;&lt;td&gt;0.000&lt;/td&gt;&lt;/tr&gt;</v>
      </c>
    </row>
    <row r="259" spans="1:23" x14ac:dyDescent="0.25">
      <c r="A259">
        <v>1</v>
      </c>
      <c r="B259" t="s">
        <v>351</v>
      </c>
      <c r="C259">
        <v>6</v>
      </c>
      <c r="D259">
        <v>3</v>
      </c>
      <c r="E259">
        <v>8</v>
      </c>
      <c r="F259">
        <v>3</v>
      </c>
      <c r="G259">
        <v>7</v>
      </c>
      <c r="H259">
        <v>0</v>
      </c>
      <c r="I259">
        <v>0</v>
      </c>
      <c r="J259">
        <f t="shared" si="12"/>
        <v>9</v>
      </c>
      <c r="K259">
        <v>0</v>
      </c>
      <c r="L259">
        <v>2</v>
      </c>
      <c r="M259">
        <f t="shared" si="13"/>
        <v>2</v>
      </c>
      <c r="N259">
        <v>2</v>
      </c>
      <c r="O259">
        <v>0</v>
      </c>
      <c r="P259">
        <v>2</v>
      </c>
      <c r="Q259">
        <v>0</v>
      </c>
      <c r="R259">
        <v>2</v>
      </c>
      <c r="S259">
        <v>0</v>
      </c>
      <c r="T259">
        <v>29</v>
      </c>
      <c r="U259" t="s">
        <v>70</v>
      </c>
      <c r="W259" s="4" t="str">
        <f t="shared" si="11"/>
        <v>&lt;tr&gt;&lt;td&gt;Nathan Kroft&lt;/td&gt;&lt;td&gt;SJR&lt;/td&gt;&lt;td&gt;6&lt;/td&gt;&lt;td&gt;9&lt;/td&gt;&lt;td&gt;1.500&lt;/td&gt;&lt;td&gt;3&lt;/td&gt;&lt;td&gt;8&lt;/td&gt;&lt;td&gt;0.375&lt;/td&gt;&lt;td&gt;3&lt;/td&gt;&lt;td&gt;7&lt;/td&gt;&lt;td&gt;0.429&lt;/td&gt;&lt;td&gt;0&lt;/td&gt;&lt;td&gt;0&lt;/td&gt;&lt;td&gt;0.000&lt;/td&gt;&lt;td&gt;0&lt;/td&gt;&lt;td&gt;2&lt;/td&gt;&lt;td&gt;2&lt;/td&gt;&lt;td&gt;0.333&lt;/td&gt;&lt;td&gt;0&lt;/td&gt;&lt;td&gt;0.000&lt;/td&gt;&lt;td&gt;2&lt;/td&gt;&lt;td&gt;0.333&lt;/td&gt;&lt;td&gt;0&lt;/td&gt;&lt;td&gt;0.000&lt;/td&gt;&lt;/tr&gt;</v>
      </c>
    </row>
    <row r="260" spans="1:23" x14ac:dyDescent="0.25">
      <c r="A260">
        <v>8</v>
      </c>
      <c r="B260" t="s">
        <v>654</v>
      </c>
      <c r="C260">
        <v>5</v>
      </c>
      <c r="D260">
        <v>4</v>
      </c>
      <c r="E260">
        <v>10</v>
      </c>
      <c r="F260">
        <v>0</v>
      </c>
      <c r="G260">
        <v>0</v>
      </c>
      <c r="H260">
        <v>1</v>
      </c>
      <c r="I260">
        <v>2</v>
      </c>
      <c r="J260">
        <f t="shared" si="12"/>
        <v>9</v>
      </c>
      <c r="K260">
        <v>4</v>
      </c>
      <c r="L260">
        <v>4</v>
      </c>
      <c r="M260">
        <f t="shared" si="13"/>
        <v>8</v>
      </c>
      <c r="N260">
        <v>7</v>
      </c>
      <c r="O260">
        <v>1</v>
      </c>
      <c r="P260">
        <v>2</v>
      </c>
      <c r="Q260">
        <v>2</v>
      </c>
      <c r="R260">
        <v>0</v>
      </c>
      <c r="S260">
        <v>0</v>
      </c>
      <c r="T260">
        <v>25</v>
      </c>
      <c r="U260" t="s">
        <v>79</v>
      </c>
      <c r="W260" s="4" t="str">
        <f t="shared" si="11"/>
        <v>&lt;tr&gt;&lt;td&gt;Amadeus Lackmanec&lt;/td&gt;&lt;td&gt;OPHS&lt;/td&gt;&lt;td&gt;5&lt;/td&gt;&lt;td&gt;9&lt;/td&gt;&lt;td&gt;1.800&lt;/td&gt;&lt;td&gt;4&lt;/td&gt;&lt;td&gt;10&lt;/td&gt;&lt;td&gt;0.400&lt;/td&gt;&lt;td&gt;0&lt;/td&gt;&lt;td&gt;0&lt;/td&gt;&lt;td&gt;0.000&lt;/td&gt;&lt;td&gt;1&lt;/td&gt;&lt;td&gt;2&lt;/td&gt;&lt;td&gt;0.500&lt;/td&gt;&lt;td&gt;4&lt;/td&gt;&lt;td&gt;4&lt;/td&gt;&lt;td&gt;8&lt;/td&gt;&lt;td&gt;1.600&lt;/td&gt;&lt;td&gt;1&lt;/td&gt;&lt;td&gt;0.200&lt;/td&gt;&lt;td&gt;0&lt;/td&gt;&lt;td&gt;0.000&lt;/td&gt;&lt;td&gt;2&lt;/td&gt;&lt;td&gt;0.400&lt;/td&gt;&lt;/tr&gt;</v>
      </c>
    </row>
    <row r="261" spans="1:23" x14ac:dyDescent="0.25">
      <c r="A261">
        <v>3</v>
      </c>
      <c r="B261" t="s">
        <v>338</v>
      </c>
      <c r="C261">
        <v>2</v>
      </c>
      <c r="D261">
        <v>3</v>
      </c>
      <c r="E261">
        <v>10</v>
      </c>
      <c r="F261">
        <v>3</v>
      </c>
      <c r="G261">
        <v>8</v>
      </c>
      <c r="H261">
        <v>0</v>
      </c>
      <c r="I261">
        <v>0</v>
      </c>
      <c r="J261">
        <f t="shared" si="12"/>
        <v>9</v>
      </c>
      <c r="K261">
        <v>1</v>
      </c>
      <c r="L261">
        <v>1</v>
      </c>
      <c r="M261">
        <f t="shared" si="13"/>
        <v>2</v>
      </c>
      <c r="N261">
        <v>1</v>
      </c>
      <c r="O261">
        <v>0</v>
      </c>
      <c r="P261">
        <v>1</v>
      </c>
      <c r="Q261">
        <v>0</v>
      </c>
      <c r="R261">
        <v>1</v>
      </c>
      <c r="S261">
        <v>0</v>
      </c>
      <c r="T261">
        <v>8</v>
      </c>
      <c r="U261" t="s">
        <v>81</v>
      </c>
      <c r="W261" s="4" t="str">
        <f t="shared" si="11"/>
        <v>&lt;tr&gt;&lt;td&gt;Raymond Deang&lt;/td&gt;&lt;td&gt;SiHS&lt;/td&gt;&lt;td&gt;2&lt;/td&gt;&lt;td&gt;9&lt;/td&gt;&lt;td&gt;4.500&lt;/td&gt;&lt;td&gt;3&lt;/td&gt;&lt;td&gt;10&lt;/td&gt;&lt;td&gt;0.300&lt;/td&gt;&lt;td&gt;3&lt;/td&gt;&lt;td&gt;8&lt;/td&gt;&lt;td&gt;0.375&lt;/td&gt;&lt;td&gt;0&lt;/td&gt;&lt;td&gt;0&lt;/td&gt;&lt;td&gt;0.000&lt;/td&gt;&lt;td&gt;1&lt;/td&gt;&lt;td&gt;1&lt;/td&gt;&lt;td&gt;2&lt;/td&gt;&lt;td&gt;1.000&lt;/td&gt;&lt;td&gt;0&lt;/td&gt;&lt;td&gt;0.000&lt;/td&gt;&lt;td&gt;1&lt;/td&gt;&lt;td&gt;0.500&lt;/td&gt;&lt;td&gt;0&lt;/td&gt;&lt;td&gt;0.000&lt;/td&gt;&lt;/tr&gt;</v>
      </c>
    </row>
    <row r="262" spans="1:23" x14ac:dyDescent="0.25">
      <c r="A262">
        <v>7</v>
      </c>
      <c r="B262" t="s">
        <v>327</v>
      </c>
      <c r="C262">
        <v>10</v>
      </c>
      <c r="D262">
        <v>4</v>
      </c>
      <c r="E262">
        <v>25</v>
      </c>
      <c r="F262">
        <v>0</v>
      </c>
      <c r="G262">
        <v>5</v>
      </c>
      <c r="H262">
        <v>0</v>
      </c>
      <c r="I262">
        <v>2</v>
      </c>
      <c r="J262">
        <f t="shared" si="12"/>
        <v>8</v>
      </c>
      <c r="K262">
        <v>3</v>
      </c>
      <c r="L262">
        <v>7</v>
      </c>
      <c r="M262">
        <f t="shared" si="13"/>
        <v>10</v>
      </c>
      <c r="N262">
        <v>11</v>
      </c>
      <c r="O262">
        <v>4</v>
      </c>
      <c r="P262">
        <v>15</v>
      </c>
      <c r="Q262">
        <v>0</v>
      </c>
      <c r="R262">
        <v>2</v>
      </c>
      <c r="S262">
        <v>0</v>
      </c>
      <c r="T262">
        <v>93</v>
      </c>
      <c r="U262" t="s">
        <v>87</v>
      </c>
      <c r="W262" s="4" t="str">
        <f t="shared" si="11"/>
        <v>&lt;tr&gt;&lt;td&gt;Anthony Reyes&lt;/td&gt;&lt;td&gt;DMCI&lt;/td&gt;&lt;td&gt;10&lt;/td&gt;&lt;td&gt;8&lt;/td&gt;&lt;td&gt;0.800&lt;/td&gt;&lt;td&gt;4&lt;/td&gt;&lt;td&gt;25&lt;/td&gt;&lt;td&gt;0.160&lt;/td&gt;&lt;td&gt;0&lt;/td&gt;&lt;td&gt;5&lt;/td&gt;&lt;td&gt;0.000&lt;/td&gt;&lt;td&gt;0&lt;/td&gt;&lt;td&gt;2&lt;/td&gt;&lt;td&gt;0.000&lt;/td&gt;&lt;td&gt;3&lt;/td&gt;&lt;td&gt;7&lt;/td&gt;&lt;td&gt;10&lt;/td&gt;&lt;td&gt;1.000&lt;/td&gt;&lt;td&gt;4&lt;/td&gt;&lt;td&gt;0.400&lt;/td&gt;&lt;td&gt;2&lt;/td&gt;&lt;td&gt;0.200&lt;/td&gt;&lt;td&gt;0&lt;/td&gt;&lt;td&gt;0.000&lt;/td&gt;&lt;/tr&gt;</v>
      </c>
    </row>
    <row r="263" spans="1:23" x14ac:dyDescent="0.25">
      <c r="A263">
        <v>33</v>
      </c>
      <c r="B263" t="s">
        <v>349</v>
      </c>
      <c r="C263">
        <v>6</v>
      </c>
      <c r="D263">
        <v>4</v>
      </c>
      <c r="E263">
        <v>15</v>
      </c>
      <c r="F263">
        <v>0</v>
      </c>
      <c r="G263">
        <v>6</v>
      </c>
      <c r="H263">
        <v>0</v>
      </c>
      <c r="I263">
        <v>0</v>
      </c>
      <c r="J263">
        <f t="shared" si="12"/>
        <v>8</v>
      </c>
      <c r="K263">
        <v>4</v>
      </c>
      <c r="L263">
        <v>7</v>
      </c>
      <c r="M263">
        <f t="shared" si="13"/>
        <v>11</v>
      </c>
      <c r="N263">
        <v>4</v>
      </c>
      <c r="O263">
        <v>2</v>
      </c>
      <c r="P263">
        <v>4</v>
      </c>
      <c r="Q263">
        <v>0</v>
      </c>
      <c r="R263">
        <v>4</v>
      </c>
      <c r="S263">
        <v>0</v>
      </c>
      <c r="T263">
        <v>66</v>
      </c>
      <c r="U263" t="s">
        <v>81</v>
      </c>
      <c r="W263" s="4" t="str">
        <f t="shared" si="11"/>
        <v>&lt;tr&gt;&lt;td&gt;Rey Jr. Liberato&lt;/td&gt;&lt;td&gt;SiHS&lt;/td&gt;&lt;td&gt;6&lt;/td&gt;&lt;td&gt;8&lt;/td&gt;&lt;td&gt;1.333&lt;/td&gt;&lt;td&gt;4&lt;/td&gt;&lt;td&gt;15&lt;/td&gt;&lt;td&gt;0.267&lt;/td&gt;&lt;td&gt;0&lt;/td&gt;&lt;td&gt;6&lt;/td&gt;&lt;td&gt;0.000&lt;/td&gt;&lt;td&gt;0&lt;/td&gt;&lt;td&gt;0&lt;/td&gt;&lt;td&gt;0.000&lt;/td&gt;&lt;td&gt;4&lt;/td&gt;&lt;td&gt;7&lt;/td&gt;&lt;td&gt;11&lt;/td&gt;&lt;td&gt;1.833&lt;/td&gt;&lt;td&gt;2&lt;/td&gt;&lt;td&gt;0.333&lt;/td&gt;&lt;td&gt;4&lt;/td&gt;&lt;td&gt;0.667&lt;/td&gt;&lt;td&gt;0&lt;/td&gt;&lt;td&gt;0.000&lt;/td&gt;&lt;/tr&gt;</v>
      </c>
    </row>
    <row r="264" spans="1:23" x14ac:dyDescent="0.25">
      <c r="A264">
        <v>14</v>
      </c>
      <c r="B264" t="s">
        <v>334</v>
      </c>
      <c r="C264">
        <v>5</v>
      </c>
      <c r="D264">
        <v>1</v>
      </c>
      <c r="E264">
        <v>16</v>
      </c>
      <c r="F264">
        <v>0</v>
      </c>
      <c r="G264">
        <v>1</v>
      </c>
      <c r="H264">
        <v>6</v>
      </c>
      <c r="I264">
        <v>13</v>
      </c>
      <c r="J264">
        <f t="shared" si="12"/>
        <v>8</v>
      </c>
      <c r="K264">
        <v>4</v>
      </c>
      <c r="L264">
        <v>6</v>
      </c>
      <c r="M264">
        <f t="shared" si="13"/>
        <v>10</v>
      </c>
      <c r="N264">
        <v>4</v>
      </c>
      <c r="O264">
        <v>4</v>
      </c>
      <c r="P264">
        <v>6</v>
      </c>
      <c r="Q264">
        <v>0</v>
      </c>
      <c r="R264">
        <v>4</v>
      </c>
      <c r="S264">
        <v>0</v>
      </c>
      <c r="T264">
        <v>63</v>
      </c>
      <c r="U264" t="s">
        <v>87</v>
      </c>
      <c r="W264" s="4" t="str">
        <f t="shared" si="11"/>
        <v>&lt;tr&gt;&lt;td&gt;Mark Castillo&lt;/td&gt;&lt;td&gt;DMCI&lt;/td&gt;&lt;td&gt;5&lt;/td&gt;&lt;td&gt;8&lt;/td&gt;&lt;td&gt;1.600&lt;/td&gt;&lt;td&gt;1&lt;/td&gt;&lt;td&gt;16&lt;/td&gt;&lt;td&gt;0.063&lt;/td&gt;&lt;td&gt;0&lt;/td&gt;&lt;td&gt;1&lt;/td&gt;&lt;td&gt;0.000&lt;/td&gt;&lt;td&gt;6&lt;/td&gt;&lt;td&gt;13&lt;/td&gt;&lt;td&gt;0.462&lt;/td&gt;&lt;td&gt;4&lt;/td&gt;&lt;td&gt;6&lt;/td&gt;&lt;td&gt;10&lt;/td&gt;&lt;td&gt;2.000&lt;/td&gt;&lt;td&gt;4&lt;/td&gt;&lt;td&gt;0.800&lt;/td&gt;&lt;td&gt;4&lt;/td&gt;&lt;td&gt;0.800&lt;/td&gt;&lt;td&gt;0&lt;/td&gt;&lt;td&gt;0.000&lt;/td&gt;&lt;/tr&gt;</v>
      </c>
    </row>
    <row r="265" spans="1:23" x14ac:dyDescent="0.25">
      <c r="A265">
        <v>10</v>
      </c>
      <c r="B265" t="s">
        <v>671</v>
      </c>
      <c r="C265">
        <v>3</v>
      </c>
      <c r="D265">
        <v>3</v>
      </c>
      <c r="E265">
        <v>14</v>
      </c>
      <c r="F265">
        <v>2</v>
      </c>
      <c r="G265">
        <v>9</v>
      </c>
      <c r="H265">
        <v>0</v>
      </c>
      <c r="I265">
        <v>0</v>
      </c>
      <c r="J265">
        <f t="shared" si="12"/>
        <v>8</v>
      </c>
      <c r="K265">
        <v>2</v>
      </c>
      <c r="L265">
        <v>3</v>
      </c>
      <c r="M265">
        <f t="shared" si="13"/>
        <v>5</v>
      </c>
      <c r="N265">
        <v>1</v>
      </c>
      <c r="O265">
        <v>3</v>
      </c>
      <c r="P265">
        <v>5</v>
      </c>
      <c r="Q265">
        <v>0</v>
      </c>
      <c r="R265">
        <v>2</v>
      </c>
      <c r="S265">
        <v>0</v>
      </c>
      <c r="T265">
        <v>58</v>
      </c>
      <c r="U265" t="s">
        <v>99</v>
      </c>
      <c r="W265" s="4" t="str">
        <f t="shared" si="11"/>
        <v>&lt;tr&gt;&lt;td&gt;Davis Kos-Whicher&lt;/td&gt;&lt;td&gt;SHC&lt;/td&gt;&lt;td&gt;3&lt;/td&gt;&lt;td&gt;8&lt;/td&gt;&lt;td&gt;2.667&lt;/td&gt;&lt;td&gt;3&lt;/td&gt;&lt;td&gt;14&lt;/td&gt;&lt;td&gt;0.214&lt;/td&gt;&lt;td&gt;2&lt;/td&gt;&lt;td&gt;9&lt;/td&gt;&lt;td&gt;0.222&lt;/td&gt;&lt;td&gt;0&lt;/td&gt;&lt;td&gt;0&lt;/td&gt;&lt;td&gt;0.000&lt;/td&gt;&lt;td&gt;2&lt;/td&gt;&lt;td&gt;3&lt;/td&gt;&lt;td&gt;5&lt;/td&gt;&lt;td&gt;1.667&lt;/td&gt;&lt;td&gt;3&lt;/td&gt;&lt;td&gt;1.000&lt;/td&gt;&lt;td&gt;2&lt;/td&gt;&lt;td&gt;0.667&lt;/td&gt;&lt;td&gt;0&lt;/td&gt;&lt;td&gt;0.000&lt;/td&gt;&lt;/tr&gt;</v>
      </c>
    </row>
    <row r="266" spans="1:23" x14ac:dyDescent="0.25">
      <c r="A266">
        <v>15</v>
      </c>
      <c r="B266" t="s">
        <v>343</v>
      </c>
      <c r="C266">
        <v>4</v>
      </c>
      <c r="D266">
        <v>2</v>
      </c>
      <c r="E266">
        <v>8</v>
      </c>
      <c r="F266">
        <v>2</v>
      </c>
      <c r="G266">
        <v>11</v>
      </c>
      <c r="H266">
        <v>2</v>
      </c>
      <c r="I266">
        <v>2</v>
      </c>
      <c r="J266">
        <f t="shared" si="12"/>
        <v>8</v>
      </c>
      <c r="K266">
        <v>1</v>
      </c>
      <c r="L266">
        <v>4</v>
      </c>
      <c r="M266">
        <f t="shared" si="13"/>
        <v>5</v>
      </c>
      <c r="N266">
        <v>0</v>
      </c>
      <c r="O266">
        <v>1</v>
      </c>
      <c r="P266">
        <v>1</v>
      </c>
      <c r="Q266">
        <v>0</v>
      </c>
      <c r="R266">
        <v>1</v>
      </c>
      <c r="S266">
        <v>0</v>
      </c>
      <c r="T266">
        <v>45</v>
      </c>
      <c r="U266" t="s">
        <v>81</v>
      </c>
      <c r="W266" s="4" t="str">
        <f t="shared" si="11"/>
        <v>&lt;tr&gt;&lt;td&gt;Michael Saceda&lt;/td&gt;&lt;td&gt;SiHS&lt;/td&gt;&lt;td&gt;4&lt;/td&gt;&lt;td&gt;8&lt;/td&gt;&lt;td&gt;2.000&lt;/td&gt;&lt;td&gt;2&lt;/td&gt;&lt;td&gt;8&lt;/td&gt;&lt;td&gt;0.250&lt;/td&gt;&lt;td&gt;2&lt;/td&gt;&lt;td&gt;11&lt;/td&gt;&lt;td&gt;0.182&lt;/td&gt;&lt;td&gt;2&lt;/td&gt;&lt;td&gt;2&lt;/td&gt;&lt;td&gt;1.000&lt;/td&gt;&lt;td&gt;1&lt;/td&gt;&lt;td&gt;4&lt;/td&gt;&lt;td&gt;5&lt;/td&gt;&lt;td&gt;1.250&lt;/td&gt;&lt;td&gt;1&lt;/td&gt;&lt;td&gt;0.250&lt;/td&gt;&lt;td&gt;1&lt;/td&gt;&lt;td&gt;0.250&lt;/td&gt;&lt;td&gt;0&lt;/td&gt;&lt;td&gt;0.000&lt;/td&gt;&lt;/tr&gt;</v>
      </c>
    </row>
    <row r="267" spans="1:23" x14ac:dyDescent="0.25">
      <c r="A267">
        <v>7</v>
      </c>
      <c r="B267" t="s">
        <v>435</v>
      </c>
      <c r="C267">
        <v>5</v>
      </c>
      <c r="D267">
        <v>2</v>
      </c>
      <c r="E267">
        <v>15</v>
      </c>
      <c r="F267">
        <v>0</v>
      </c>
      <c r="G267">
        <v>5</v>
      </c>
      <c r="H267">
        <v>4</v>
      </c>
      <c r="I267">
        <v>7</v>
      </c>
      <c r="J267">
        <f t="shared" si="12"/>
        <v>8</v>
      </c>
      <c r="K267">
        <v>3</v>
      </c>
      <c r="L267">
        <v>8</v>
      </c>
      <c r="M267">
        <f t="shared" si="13"/>
        <v>11</v>
      </c>
      <c r="N267">
        <v>3</v>
      </c>
      <c r="O267">
        <v>1</v>
      </c>
      <c r="P267">
        <v>3</v>
      </c>
      <c r="Q267">
        <v>0</v>
      </c>
      <c r="R267">
        <v>1</v>
      </c>
      <c r="S267">
        <v>0</v>
      </c>
      <c r="T267">
        <v>41</v>
      </c>
      <c r="U267" t="s">
        <v>58</v>
      </c>
      <c r="W267" s="4" t="str">
        <f t="shared" ref="W267:W332" si="14">"&lt;tr&gt;&lt;td&gt;"&amp;B267&amp;"&lt;/td&gt;&lt;td&gt;"&amp;U267&amp;"&lt;/td&gt;&lt;td&gt;"&amp;C267&amp;"&lt;/td&gt;&lt;td&gt;"&amp;J267&amp;"&lt;/td&gt;&lt;td&gt;"&amp;IF(OR(C267=0,J267=0),"0.000",IF(ROUND(J267/C267,3)=1,"1.000",TEXT(ROUND(J267/C267,3),"0.000")))&amp;"&lt;/td&gt;&lt;td&gt;"&amp;D267&amp;"&lt;/td&gt;&lt;td&gt;"&amp;E267&amp;"&lt;/td&gt;&lt;td&gt;"&amp;IF(OR(D267=0,E267=0),"0.000",IF(ROUND(D267/E267,3)=1,"1.000",TEXT(ROUND(D267/E267,3),"0.000")))&amp;"&lt;/td&gt;&lt;td&gt;"&amp;F267&amp;"&lt;/td&gt;&lt;td&gt;"&amp;G267&amp;"&lt;/td&gt;&lt;td&gt;"&amp;IF(OR(F267=0,G267=0),"0.000",IF(ROUND(F267/G267,3)=1,"1.000",TEXT(ROUND(F267/G267,3),"0.000")))&amp;"&lt;/td&gt;&lt;td&gt;"&amp;H267&amp;"&lt;/td&gt;&lt;td&gt;"&amp;I267&amp;"&lt;/td&gt;&lt;td&gt;"&amp;IF(OR(H267=0,I267=0),"0.000",IF(ROUND(H267/I267,3)=1,"1.000",TEXT(ROUND(H267/I267,3),"0.000")))&amp;"&lt;/td&gt;&lt;td&gt;"&amp;K267&amp;"&lt;/td&gt;&lt;td&gt;"&amp;L267&amp;"&lt;/td&gt;&lt;td&gt;"&amp;M267&amp;"&lt;/td&gt;&lt;td&gt;"&amp;IF(OR(M267=0,C267=0),"0.000",IF(ROUND(M267/C267,3)=1,"1.000",TEXT(ROUND(M267/C267,3),"0.000")))&amp;"&lt;/td&gt;&lt;td&gt;"&amp;O267&amp;"&lt;/td&gt;&lt;td&gt;"&amp;IF(OR(O267=0,C267=0),"0.000",IF(ROUND(O267/C267,3)=1,"1.000",TEXT(ROUND(O267/C267,3),"0.000")))&amp;"&lt;/td&gt;&lt;td&gt;"&amp;R267&amp;"&lt;/td&gt;&lt;td&gt;"&amp;IF(OR(R267=0,C267=0),"0.000",IF(ROUND(R267/C267,3)=1,"1.000",TEXT(ROUND(R267/C267,3),"0.000")))&amp;"&lt;/td&gt;&lt;td&gt;"&amp;Q267&amp;"&lt;/td&gt;&lt;td&gt;"&amp;IF(OR(Q267=0,C267=0),"0.000",IF(ROUND(Q267/C267,3)=1,"1.000",TEXT(ROUND(Q267/C267,3),"0.000")))&amp;"&lt;/td&gt;&lt;/tr&gt;"</f>
        <v>&lt;tr&gt;&lt;td&gt;Kevin Martin&lt;/td&gt;&lt;td&gt;LS&lt;/td&gt;&lt;td&gt;5&lt;/td&gt;&lt;td&gt;8&lt;/td&gt;&lt;td&gt;1.600&lt;/td&gt;&lt;td&gt;2&lt;/td&gt;&lt;td&gt;15&lt;/td&gt;&lt;td&gt;0.133&lt;/td&gt;&lt;td&gt;0&lt;/td&gt;&lt;td&gt;5&lt;/td&gt;&lt;td&gt;0.000&lt;/td&gt;&lt;td&gt;4&lt;/td&gt;&lt;td&gt;7&lt;/td&gt;&lt;td&gt;0.571&lt;/td&gt;&lt;td&gt;3&lt;/td&gt;&lt;td&gt;8&lt;/td&gt;&lt;td&gt;11&lt;/td&gt;&lt;td&gt;2.200&lt;/td&gt;&lt;td&gt;1&lt;/td&gt;&lt;td&gt;0.200&lt;/td&gt;&lt;td&gt;1&lt;/td&gt;&lt;td&gt;0.200&lt;/td&gt;&lt;td&gt;0&lt;/td&gt;&lt;td&gt;0.000&lt;/td&gt;&lt;/tr&gt;</v>
      </c>
    </row>
    <row r="268" spans="1:23" x14ac:dyDescent="0.25">
      <c r="A268">
        <v>4</v>
      </c>
      <c r="B268" t="s">
        <v>285</v>
      </c>
      <c r="C268">
        <v>5</v>
      </c>
      <c r="D268">
        <v>3</v>
      </c>
      <c r="E268">
        <v>13</v>
      </c>
      <c r="F268">
        <v>0</v>
      </c>
      <c r="G268">
        <v>2</v>
      </c>
      <c r="H268">
        <v>2</v>
      </c>
      <c r="I268">
        <v>3</v>
      </c>
      <c r="J268">
        <f t="shared" si="12"/>
        <v>8</v>
      </c>
      <c r="K268">
        <v>1</v>
      </c>
      <c r="L268">
        <v>6</v>
      </c>
      <c r="M268">
        <f t="shared" si="13"/>
        <v>7</v>
      </c>
      <c r="N268">
        <v>8</v>
      </c>
      <c r="O268">
        <v>3</v>
      </c>
      <c r="P268">
        <v>10</v>
      </c>
      <c r="Q268">
        <v>0</v>
      </c>
      <c r="R268">
        <v>8</v>
      </c>
      <c r="S268">
        <v>0</v>
      </c>
      <c r="T268">
        <v>40</v>
      </c>
      <c r="U268" t="s">
        <v>71</v>
      </c>
      <c r="W268" s="4" t="str">
        <f t="shared" si="14"/>
        <v>&lt;tr&gt;&lt;td&gt;TJ Sawatzky&lt;/td&gt;&lt;td&gt;SRSS&lt;/td&gt;&lt;td&gt;5&lt;/td&gt;&lt;td&gt;8&lt;/td&gt;&lt;td&gt;1.600&lt;/td&gt;&lt;td&gt;3&lt;/td&gt;&lt;td&gt;13&lt;/td&gt;&lt;td&gt;0.231&lt;/td&gt;&lt;td&gt;0&lt;/td&gt;&lt;td&gt;2&lt;/td&gt;&lt;td&gt;0.000&lt;/td&gt;&lt;td&gt;2&lt;/td&gt;&lt;td&gt;3&lt;/td&gt;&lt;td&gt;0.667&lt;/td&gt;&lt;td&gt;1&lt;/td&gt;&lt;td&gt;6&lt;/td&gt;&lt;td&gt;7&lt;/td&gt;&lt;td&gt;1.400&lt;/td&gt;&lt;td&gt;3&lt;/td&gt;&lt;td&gt;0.600&lt;/td&gt;&lt;td&gt;8&lt;/td&gt;&lt;td&gt;1.600&lt;/td&gt;&lt;td&gt;0&lt;/td&gt;&lt;td&gt;0.000&lt;/td&gt;&lt;/tr&gt;</v>
      </c>
    </row>
    <row r="269" spans="1:23" x14ac:dyDescent="0.25">
      <c r="A269">
        <v>11</v>
      </c>
      <c r="B269" t="s">
        <v>288</v>
      </c>
      <c r="C269">
        <v>5</v>
      </c>
      <c r="D269">
        <v>4</v>
      </c>
      <c r="E269">
        <v>12</v>
      </c>
      <c r="F269">
        <v>0</v>
      </c>
      <c r="G269">
        <v>0</v>
      </c>
      <c r="H269">
        <v>0</v>
      </c>
      <c r="I269">
        <v>1</v>
      </c>
      <c r="J269">
        <f t="shared" si="12"/>
        <v>8</v>
      </c>
      <c r="K269">
        <v>5</v>
      </c>
      <c r="L269">
        <v>7</v>
      </c>
      <c r="M269">
        <f t="shared" si="13"/>
        <v>12</v>
      </c>
      <c r="N269">
        <v>3</v>
      </c>
      <c r="O269">
        <v>0</v>
      </c>
      <c r="P269">
        <v>2</v>
      </c>
      <c r="Q269">
        <v>0</v>
      </c>
      <c r="R269">
        <v>1</v>
      </c>
      <c r="S269">
        <v>0</v>
      </c>
      <c r="T269">
        <v>39</v>
      </c>
      <c r="U269" t="s">
        <v>71</v>
      </c>
      <c r="W269" s="4" t="str">
        <f t="shared" si="14"/>
        <v>&lt;tr&gt;&lt;td&gt;CJ Knelsen&lt;/td&gt;&lt;td&gt;SRSS&lt;/td&gt;&lt;td&gt;5&lt;/td&gt;&lt;td&gt;8&lt;/td&gt;&lt;td&gt;1.600&lt;/td&gt;&lt;td&gt;4&lt;/td&gt;&lt;td&gt;12&lt;/td&gt;&lt;td&gt;0.333&lt;/td&gt;&lt;td&gt;0&lt;/td&gt;&lt;td&gt;0&lt;/td&gt;&lt;td&gt;0.000&lt;/td&gt;&lt;td&gt;0&lt;/td&gt;&lt;td&gt;1&lt;/td&gt;&lt;td&gt;0.000&lt;/td&gt;&lt;td&gt;5&lt;/td&gt;&lt;td&gt;7&lt;/td&gt;&lt;td&gt;12&lt;/td&gt;&lt;td&gt;2.400&lt;/td&gt;&lt;td&gt;0&lt;/td&gt;&lt;td&gt;0.000&lt;/td&gt;&lt;td&gt;1&lt;/td&gt;&lt;td&gt;0.200&lt;/td&gt;&lt;td&gt;0&lt;/td&gt;&lt;td&gt;0.000&lt;/td&gt;&lt;/tr&gt;</v>
      </c>
    </row>
    <row r="270" spans="1:23" x14ac:dyDescent="0.25">
      <c r="A270">
        <v>24</v>
      </c>
      <c r="B270" t="s">
        <v>347</v>
      </c>
      <c r="C270">
        <v>2</v>
      </c>
      <c r="D270">
        <v>3</v>
      </c>
      <c r="E270">
        <v>4</v>
      </c>
      <c r="F270">
        <v>0</v>
      </c>
      <c r="G270">
        <v>0</v>
      </c>
      <c r="H270">
        <v>2</v>
      </c>
      <c r="I270">
        <v>4</v>
      </c>
      <c r="J270">
        <f t="shared" si="12"/>
        <v>8</v>
      </c>
      <c r="K270">
        <v>4</v>
      </c>
      <c r="L270">
        <v>5</v>
      </c>
      <c r="M270">
        <f t="shared" si="13"/>
        <v>9</v>
      </c>
      <c r="N270">
        <v>3</v>
      </c>
      <c r="O270">
        <v>0</v>
      </c>
      <c r="P270">
        <v>3</v>
      </c>
      <c r="Q270">
        <v>0</v>
      </c>
      <c r="R270">
        <v>2</v>
      </c>
      <c r="S270">
        <v>0</v>
      </c>
      <c r="T270">
        <v>33</v>
      </c>
      <c r="U270" t="s">
        <v>81</v>
      </c>
      <c r="W270" s="4" t="str">
        <f t="shared" si="14"/>
        <v>&lt;tr&gt;&lt;td&gt;Nick Ducharme&lt;/td&gt;&lt;td&gt;SiHS&lt;/td&gt;&lt;td&gt;2&lt;/td&gt;&lt;td&gt;8&lt;/td&gt;&lt;td&gt;4.000&lt;/td&gt;&lt;td&gt;3&lt;/td&gt;&lt;td&gt;4&lt;/td&gt;&lt;td&gt;0.750&lt;/td&gt;&lt;td&gt;0&lt;/td&gt;&lt;td&gt;0&lt;/td&gt;&lt;td&gt;0.000&lt;/td&gt;&lt;td&gt;2&lt;/td&gt;&lt;td&gt;4&lt;/td&gt;&lt;td&gt;0.500&lt;/td&gt;&lt;td&gt;4&lt;/td&gt;&lt;td&gt;5&lt;/td&gt;&lt;td&gt;9&lt;/td&gt;&lt;td&gt;4.500&lt;/td&gt;&lt;td&gt;0&lt;/td&gt;&lt;td&gt;0.000&lt;/td&gt;&lt;td&gt;2&lt;/td&gt;&lt;td&gt;1.000&lt;/td&gt;&lt;td&gt;0&lt;/td&gt;&lt;td&gt;0.000&lt;/td&gt;&lt;/tr&gt;</v>
      </c>
    </row>
    <row r="271" spans="1:23" x14ac:dyDescent="0.25">
      <c r="A271">
        <v>4</v>
      </c>
      <c r="B271" t="s">
        <v>650</v>
      </c>
      <c r="C271">
        <v>5</v>
      </c>
      <c r="D271">
        <v>4</v>
      </c>
      <c r="E271">
        <v>12</v>
      </c>
      <c r="F271">
        <v>0</v>
      </c>
      <c r="G271">
        <v>1</v>
      </c>
      <c r="H271">
        <v>0</v>
      </c>
      <c r="I271">
        <v>2</v>
      </c>
      <c r="J271">
        <f t="shared" si="12"/>
        <v>8</v>
      </c>
      <c r="K271">
        <v>9</v>
      </c>
      <c r="L271">
        <v>9</v>
      </c>
      <c r="M271">
        <f t="shared" si="13"/>
        <v>18</v>
      </c>
      <c r="N271">
        <v>4</v>
      </c>
      <c r="O271">
        <v>1</v>
      </c>
      <c r="P271">
        <v>3</v>
      </c>
      <c r="Q271">
        <v>1</v>
      </c>
      <c r="R271">
        <v>1</v>
      </c>
      <c r="S271">
        <v>0</v>
      </c>
      <c r="T271">
        <v>32</v>
      </c>
      <c r="U271" t="s">
        <v>79</v>
      </c>
      <c r="W271" s="4" t="str">
        <f t="shared" si="14"/>
        <v>&lt;tr&gt;&lt;td&gt;Andre Ellison&lt;/td&gt;&lt;td&gt;OPHS&lt;/td&gt;&lt;td&gt;5&lt;/td&gt;&lt;td&gt;8&lt;/td&gt;&lt;td&gt;1.600&lt;/td&gt;&lt;td&gt;4&lt;/td&gt;&lt;td&gt;12&lt;/td&gt;&lt;td&gt;0.333&lt;/td&gt;&lt;td&gt;0&lt;/td&gt;&lt;td&gt;1&lt;/td&gt;&lt;td&gt;0.000&lt;/td&gt;&lt;td&gt;0&lt;/td&gt;&lt;td&gt;2&lt;/td&gt;&lt;td&gt;0.000&lt;/td&gt;&lt;td&gt;9&lt;/td&gt;&lt;td&gt;9&lt;/td&gt;&lt;td&gt;18&lt;/td&gt;&lt;td&gt;3.600&lt;/td&gt;&lt;td&gt;1&lt;/td&gt;&lt;td&gt;0.200&lt;/td&gt;&lt;td&gt;1&lt;/td&gt;&lt;td&gt;0.200&lt;/td&gt;&lt;td&gt;1&lt;/td&gt;&lt;td&gt;0.200&lt;/td&gt;&lt;/tr&gt;</v>
      </c>
    </row>
    <row r="272" spans="1:23" x14ac:dyDescent="0.25">
      <c r="A272">
        <v>11</v>
      </c>
      <c r="B272" t="s">
        <v>462</v>
      </c>
      <c r="C272">
        <v>7</v>
      </c>
      <c r="D272">
        <v>2</v>
      </c>
      <c r="E272">
        <v>17</v>
      </c>
      <c r="F272">
        <v>0</v>
      </c>
      <c r="G272">
        <v>0</v>
      </c>
      <c r="H272">
        <v>3</v>
      </c>
      <c r="I272">
        <v>6</v>
      </c>
      <c r="J272">
        <f t="shared" si="12"/>
        <v>7</v>
      </c>
      <c r="K272">
        <v>5</v>
      </c>
      <c r="L272">
        <v>7</v>
      </c>
      <c r="M272">
        <f t="shared" si="13"/>
        <v>12</v>
      </c>
      <c r="N272">
        <v>8</v>
      </c>
      <c r="O272">
        <v>3</v>
      </c>
      <c r="P272">
        <v>7</v>
      </c>
      <c r="Q272">
        <v>1</v>
      </c>
      <c r="R272">
        <v>3</v>
      </c>
      <c r="S272">
        <v>0</v>
      </c>
      <c r="T272">
        <v>79</v>
      </c>
      <c r="U272" t="s">
        <v>101</v>
      </c>
      <c r="W272" s="4" t="str">
        <f t="shared" si="14"/>
        <v>&lt;tr&gt;&lt;td&gt;Carl Alfonso&lt;/td&gt;&lt;td&gt;TVHS&lt;/td&gt;&lt;td&gt;7&lt;/td&gt;&lt;td&gt;7&lt;/td&gt;&lt;td&gt;1.000&lt;/td&gt;&lt;td&gt;2&lt;/td&gt;&lt;td&gt;17&lt;/td&gt;&lt;td&gt;0.118&lt;/td&gt;&lt;td&gt;0&lt;/td&gt;&lt;td&gt;0&lt;/td&gt;&lt;td&gt;0.000&lt;/td&gt;&lt;td&gt;3&lt;/td&gt;&lt;td&gt;6&lt;/td&gt;&lt;td&gt;0.500&lt;/td&gt;&lt;td&gt;5&lt;/td&gt;&lt;td&gt;7&lt;/td&gt;&lt;td&gt;12&lt;/td&gt;&lt;td&gt;1.714&lt;/td&gt;&lt;td&gt;3&lt;/td&gt;&lt;td&gt;0.429&lt;/td&gt;&lt;td&gt;3&lt;/td&gt;&lt;td&gt;0.429&lt;/td&gt;&lt;td&gt;1&lt;/td&gt;&lt;td&gt;0.143&lt;/td&gt;&lt;/tr&gt;</v>
      </c>
    </row>
    <row r="273" spans="1:23" x14ac:dyDescent="0.25">
      <c r="A273">
        <v>8</v>
      </c>
      <c r="B273" t="s">
        <v>388</v>
      </c>
      <c r="C273">
        <v>4</v>
      </c>
      <c r="D273">
        <v>3</v>
      </c>
      <c r="E273">
        <v>6</v>
      </c>
      <c r="F273">
        <v>1</v>
      </c>
      <c r="G273">
        <v>3</v>
      </c>
      <c r="H273">
        <v>0</v>
      </c>
      <c r="I273">
        <v>0</v>
      </c>
      <c r="J273">
        <f t="shared" si="12"/>
        <v>7</v>
      </c>
      <c r="K273">
        <v>10</v>
      </c>
      <c r="L273">
        <v>5</v>
      </c>
      <c r="M273">
        <f t="shared" si="13"/>
        <v>15</v>
      </c>
      <c r="N273">
        <v>2</v>
      </c>
      <c r="O273">
        <v>0</v>
      </c>
      <c r="P273">
        <v>7</v>
      </c>
      <c r="Q273">
        <v>0</v>
      </c>
      <c r="R273">
        <v>0</v>
      </c>
      <c r="S273">
        <v>0</v>
      </c>
      <c r="T273">
        <v>63</v>
      </c>
      <c r="U273" t="s">
        <v>105</v>
      </c>
      <c r="W273" s="4" t="str">
        <f t="shared" si="14"/>
        <v>&lt;tr&gt;&lt;td&gt;Ben Janzen&lt;/td&gt;&lt;td&gt;CPRS&lt;/td&gt;&lt;td&gt;4&lt;/td&gt;&lt;td&gt;7&lt;/td&gt;&lt;td&gt;1.750&lt;/td&gt;&lt;td&gt;3&lt;/td&gt;&lt;td&gt;6&lt;/td&gt;&lt;td&gt;0.500&lt;/td&gt;&lt;td&gt;1&lt;/td&gt;&lt;td&gt;3&lt;/td&gt;&lt;td&gt;0.333&lt;/td&gt;&lt;td&gt;0&lt;/td&gt;&lt;td&gt;0&lt;/td&gt;&lt;td&gt;0.000&lt;/td&gt;&lt;td&gt;10&lt;/td&gt;&lt;td&gt;5&lt;/td&gt;&lt;td&gt;15&lt;/td&gt;&lt;td&gt;3.750&lt;/td&gt;&lt;td&gt;0&lt;/td&gt;&lt;td&gt;0.000&lt;/td&gt;&lt;td&gt;0&lt;/td&gt;&lt;td&gt;0.000&lt;/td&gt;&lt;td&gt;0&lt;/td&gt;&lt;td&gt;0.000&lt;/td&gt;&lt;/tr&gt;</v>
      </c>
    </row>
    <row r="274" spans="1:23" x14ac:dyDescent="0.25">
      <c r="A274">
        <v>7</v>
      </c>
      <c r="B274" t="s">
        <v>249</v>
      </c>
      <c r="C274">
        <v>8</v>
      </c>
      <c r="D274">
        <v>3</v>
      </c>
      <c r="E274">
        <v>11</v>
      </c>
      <c r="F274">
        <v>0</v>
      </c>
      <c r="G274">
        <v>1</v>
      </c>
      <c r="H274">
        <v>1</v>
      </c>
      <c r="I274">
        <v>4</v>
      </c>
      <c r="J274">
        <f t="shared" si="12"/>
        <v>7</v>
      </c>
      <c r="K274">
        <v>0</v>
      </c>
      <c r="L274">
        <v>5</v>
      </c>
      <c r="M274">
        <f t="shared" si="13"/>
        <v>5</v>
      </c>
      <c r="N274">
        <v>3</v>
      </c>
      <c r="O274">
        <v>2</v>
      </c>
      <c r="P274">
        <v>3</v>
      </c>
      <c r="Q274">
        <v>1</v>
      </c>
      <c r="R274">
        <v>2</v>
      </c>
      <c r="S274">
        <v>0</v>
      </c>
      <c r="T274">
        <v>62</v>
      </c>
      <c r="U274" t="s">
        <v>83</v>
      </c>
      <c r="W274" s="4" t="str">
        <f t="shared" si="14"/>
        <v>&lt;tr&gt;&lt;td&gt;Tommy Semchysyn&lt;/td&gt;&lt;td&gt;SPHS&lt;/td&gt;&lt;td&gt;8&lt;/td&gt;&lt;td&gt;7&lt;/td&gt;&lt;td&gt;0.875&lt;/td&gt;&lt;td&gt;3&lt;/td&gt;&lt;td&gt;11&lt;/td&gt;&lt;td&gt;0.273&lt;/td&gt;&lt;td&gt;0&lt;/td&gt;&lt;td&gt;1&lt;/td&gt;&lt;td&gt;0.000&lt;/td&gt;&lt;td&gt;1&lt;/td&gt;&lt;td&gt;4&lt;/td&gt;&lt;td&gt;0.250&lt;/td&gt;&lt;td&gt;0&lt;/td&gt;&lt;td&gt;5&lt;/td&gt;&lt;td&gt;5&lt;/td&gt;&lt;td&gt;0.625&lt;/td&gt;&lt;td&gt;2&lt;/td&gt;&lt;td&gt;0.250&lt;/td&gt;&lt;td&gt;2&lt;/td&gt;&lt;td&gt;0.250&lt;/td&gt;&lt;td&gt;1&lt;/td&gt;&lt;td&gt;0.125&lt;/td&gt;&lt;/tr&gt;</v>
      </c>
    </row>
    <row r="275" spans="1:23" x14ac:dyDescent="0.25">
      <c r="A275">
        <v>2</v>
      </c>
      <c r="B275" t="s">
        <v>431</v>
      </c>
      <c r="C275">
        <v>6</v>
      </c>
      <c r="D275">
        <v>3</v>
      </c>
      <c r="E275">
        <v>9</v>
      </c>
      <c r="F275">
        <v>1</v>
      </c>
      <c r="G275">
        <v>5</v>
      </c>
      <c r="H275">
        <v>0</v>
      </c>
      <c r="I275">
        <v>2</v>
      </c>
      <c r="J275">
        <f t="shared" si="12"/>
        <v>7</v>
      </c>
      <c r="K275">
        <v>3</v>
      </c>
      <c r="L275">
        <v>4</v>
      </c>
      <c r="M275">
        <f t="shared" si="13"/>
        <v>7</v>
      </c>
      <c r="N275">
        <v>7</v>
      </c>
      <c r="O275">
        <v>1</v>
      </c>
      <c r="P275">
        <v>2</v>
      </c>
      <c r="Q275">
        <v>0</v>
      </c>
      <c r="R275">
        <v>1</v>
      </c>
      <c r="S275">
        <v>0</v>
      </c>
      <c r="T275">
        <v>58</v>
      </c>
      <c r="U275" t="s">
        <v>58</v>
      </c>
      <c r="W275" s="4" t="str">
        <f t="shared" si="14"/>
        <v>&lt;tr&gt;&lt;td&gt;Kurt Baxter&lt;/td&gt;&lt;td&gt;LS&lt;/td&gt;&lt;td&gt;6&lt;/td&gt;&lt;td&gt;7&lt;/td&gt;&lt;td&gt;1.167&lt;/td&gt;&lt;td&gt;3&lt;/td&gt;&lt;td&gt;9&lt;/td&gt;&lt;td&gt;0.333&lt;/td&gt;&lt;td&gt;1&lt;/td&gt;&lt;td&gt;5&lt;/td&gt;&lt;td&gt;0.200&lt;/td&gt;&lt;td&gt;0&lt;/td&gt;&lt;td&gt;2&lt;/td&gt;&lt;td&gt;0.000&lt;/td&gt;&lt;td&gt;3&lt;/td&gt;&lt;td&gt;4&lt;/td&gt;&lt;td&gt;7&lt;/td&gt;&lt;td&gt;1.167&lt;/td&gt;&lt;td&gt;1&lt;/td&gt;&lt;td&gt;0.167&lt;/td&gt;&lt;td&gt;1&lt;/td&gt;&lt;td&gt;0.167&lt;/td&gt;&lt;td&gt;0&lt;/td&gt;&lt;td&gt;0.000&lt;/td&gt;&lt;/tr&gt;</v>
      </c>
    </row>
    <row r="276" spans="1:23" x14ac:dyDescent="0.25">
      <c r="A276">
        <v>12</v>
      </c>
      <c r="B276" t="s">
        <v>275</v>
      </c>
      <c r="C276">
        <v>5</v>
      </c>
      <c r="D276">
        <v>3</v>
      </c>
      <c r="E276">
        <v>17</v>
      </c>
      <c r="F276">
        <v>0</v>
      </c>
      <c r="G276">
        <v>0</v>
      </c>
      <c r="H276">
        <v>1</v>
      </c>
      <c r="I276">
        <v>2</v>
      </c>
      <c r="J276">
        <f t="shared" si="12"/>
        <v>7</v>
      </c>
      <c r="K276">
        <v>6</v>
      </c>
      <c r="L276">
        <v>3</v>
      </c>
      <c r="M276">
        <f t="shared" si="13"/>
        <v>9</v>
      </c>
      <c r="N276">
        <v>1</v>
      </c>
      <c r="O276">
        <v>2</v>
      </c>
      <c r="P276">
        <v>2</v>
      </c>
      <c r="Q276">
        <v>0</v>
      </c>
      <c r="R276">
        <v>3</v>
      </c>
      <c r="S276">
        <v>0</v>
      </c>
      <c r="T276">
        <v>54</v>
      </c>
      <c r="U276" t="s">
        <v>97</v>
      </c>
      <c r="W276" s="4" t="str">
        <f t="shared" si="14"/>
        <v>&lt;tr&gt;&lt;td&gt;Charles Pacag&lt;/td&gt;&lt;td&gt;SJHS&lt;/td&gt;&lt;td&gt;5&lt;/td&gt;&lt;td&gt;7&lt;/td&gt;&lt;td&gt;1.400&lt;/td&gt;&lt;td&gt;3&lt;/td&gt;&lt;td&gt;17&lt;/td&gt;&lt;td&gt;0.176&lt;/td&gt;&lt;td&gt;0&lt;/td&gt;&lt;td&gt;0&lt;/td&gt;&lt;td&gt;0.000&lt;/td&gt;&lt;td&gt;1&lt;/td&gt;&lt;td&gt;2&lt;/td&gt;&lt;td&gt;0.500&lt;/td&gt;&lt;td&gt;6&lt;/td&gt;&lt;td&gt;3&lt;/td&gt;&lt;td&gt;9&lt;/td&gt;&lt;td&gt;1.800&lt;/td&gt;&lt;td&gt;2&lt;/td&gt;&lt;td&gt;0.400&lt;/td&gt;&lt;td&gt;3&lt;/td&gt;&lt;td&gt;0.600&lt;/td&gt;&lt;td&gt;0&lt;/td&gt;&lt;td&gt;0.000&lt;/td&gt;&lt;/tr&gt;</v>
      </c>
    </row>
    <row r="277" spans="1:23" x14ac:dyDescent="0.25">
      <c r="A277">
        <v>10</v>
      </c>
      <c r="B277" t="s">
        <v>499</v>
      </c>
      <c r="C277">
        <v>2</v>
      </c>
      <c r="D277">
        <v>3</v>
      </c>
      <c r="E277">
        <v>10</v>
      </c>
      <c r="F277">
        <v>0</v>
      </c>
      <c r="G277">
        <v>1</v>
      </c>
      <c r="H277">
        <v>1</v>
      </c>
      <c r="I277">
        <v>2</v>
      </c>
      <c r="J277">
        <f t="shared" si="12"/>
        <v>7</v>
      </c>
      <c r="K277">
        <v>3</v>
      </c>
      <c r="L277">
        <v>7</v>
      </c>
      <c r="M277">
        <f t="shared" si="13"/>
        <v>10</v>
      </c>
      <c r="N277">
        <v>3</v>
      </c>
      <c r="O277">
        <v>3</v>
      </c>
      <c r="P277">
        <v>3</v>
      </c>
      <c r="Q277">
        <v>0</v>
      </c>
      <c r="R277">
        <v>1</v>
      </c>
      <c r="S277">
        <v>0</v>
      </c>
      <c r="T277">
        <v>44</v>
      </c>
      <c r="U277" t="s">
        <v>103</v>
      </c>
      <c r="W277" s="4" t="str">
        <f t="shared" si="14"/>
        <v>&lt;tr&gt;&lt;td&gt;Adam Thurlbeck&lt;/td&gt;&lt;td&gt;WWC&lt;/td&gt;&lt;td&gt;2&lt;/td&gt;&lt;td&gt;7&lt;/td&gt;&lt;td&gt;3.500&lt;/td&gt;&lt;td&gt;3&lt;/td&gt;&lt;td&gt;10&lt;/td&gt;&lt;td&gt;0.300&lt;/td&gt;&lt;td&gt;0&lt;/td&gt;&lt;td&gt;1&lt;/td&gt;&lt;td&gt;0.000&lt;/td&gt;&lt;td&gt;1&lt;/td&gt;&lt;td&gt;2&lt;/td&gt;&lt;td&gt;0.500&lt;/td&gt;&lt;td&gt;3&lt;/td&gt;&lt;td&gt;7&lt;/td&gt;&lt;td&gt;10&lt;/td&gt;&lt;td&gt;5.000&lt;/td&gt;&lt;td&gt;3&lt;/td&gt;&lt;td&gt;1.500&lt;/td&gt;&lt;td&gt;1&lt;/td&gt;&lt;td&gt;0.500&lt;/td&gt;&lt;td&gt;0&lt;/td&gt;&lt;td&gt;0.000&lt;/td&gt;&lt;/tr&gt;</v>
      </c>
    </row>
    <row r="278" spans="1:23" x14ac:dyDescent="0.25">
      <c r="A278">
        <v>3</v>
      </c>
      <c r="B278" t="s">
        <v>260</v>
      </c>
      <c r="C278">
        <v>4</v>
      </c>
      <c r="D278">
        <v>3</v>
      </c>
      <c r="E278">
        <v>9</v>
      </c>
      <c r="F278">
        <v>1</v>
      </c>
      <c r="G278">
        <v>5</v>
      </c>
      <c r="H278">
        <v>0</v>
      </c>
      <c r="I278">
        <v>0</v>
      </c>
      <c r="J278">
        <f t="shared" si="12"/>
        <v>7</v>
      </c>
      <c r="K278">
        <v>1</v>
      </c>
      <c r="L278">
        <v>0</v>
      </c>
      <c r="M278">
        <f t="shared" si="13"/>
        <v>1</v>
      </c>
      <c r="N278">
        <v>3</v>
      </c>
      <c r="O278">
        <v>1</v>
      </c>
      <c r="P278">
        <v>1</v>
      </c>
      <c r="Q278">
        <v>0</v>
      </c>
      <c r="R278">
        <v>0</v>
      </c>
      <c r="S278">
        <v>0</v>
      </c>
      <c r="T278">
        <v>28</v>
      </c>
      <c r="U278" t="s">
        <v>75</v>
      </c>
      <c r="W278" s="4" t="str">
        <f t="shared" si="14"/>
        <v>&lt;tr&gt;&lt;td&gt;Tristan Patson&lt;/td&gt;&lt;td&gt;JTC&lt;/td&gt;&lt;td&gt;4&lt;/td&gt;&lt;td&gt;7&lt;/td&gt;&lt;td&gt;1.750&lt;/td&gt;&lt;td&gt;3&lt;/td&gt;&lt;td&gt;9&lt;/td&gt;&lt;td&gt;0.333&lt;/td&gt;&lt;td&gt;1&lt;/td&gt;&lt;td&gt;5&lt;/td&gt;&lt;td&gt;0.200&lt;/td&gt;&lt;td&gt;0&lt;/td&gt;&lt;td&gt;0&lt;/td&gt;&lt;td&gt;0.000&lt;/td&gt;&lt;td&gt;1&lt;/td&gt;&lt;td&gt;0&lt;/td&gt;&lt;td&gt;1&lt;/td&gt;&lt;td&gt;0.250&lt;/td&gt;&lt;td&gt;1&lt;/td&gt;&lt;td&gt;0.250&lt;/td&gt;&lt;td&gt;0&lt;/td&gt;&lt;td&gt;0.000&lt;/td&gt;&lt;td&gt;0&lt;/td&gt;&lt;td&gt;0.000&lt;/td&gt;&lt;/tr&gt;</v>
      </c>
    </row>
    <row r="279" spans="1:23" x14ac:dyDescent="0.25">
      <c r="A279">
        <v>15</v>
      </c>
      <c r="B279" t="s">
        <v>676</v>
      </c>
      <c r="C279">
        <v>3</v>
      </c>
      <c r="D279">
        <v>2</v>
      </c>
      <c r="E279">
        <v>6</v>
      </c>
      <c r="F279">
        <v>2</v>
      </c>
      <c r="G279">
        <v>6</v>
      </c>
      <c r="H279">
        <v>0</v>
      </c>
      <c r="I279">
        <v>0</v>
      </c>
      <c r="J279">
        <f t="shared" si="12"/>
        <v>6</v>
      </c>
      <c r="K279">
        <v>0</v>
      </c>
      <c r="L279">
        <v>3</v>
      </c>
      <c r="M279">
        <f t="shared" si="13"/>
        <v>3</v>
      </c>
      <c r="N279">
        <v>6</v>
      </c>
      <c r="O279">
        <v>2</v>
      </c>
      <c r="P279">
        <v>9</v>
      </c>
      <c r="Q279">
        <v>0</v>
      </c>
      <c r="R279">
        <v>4</v>
      </c>
      <c r="S279">
        <v>0</v>
      </c>
      <c r="T279">
        <v>67</v>
      </c>
      <c r="U279" t="s">
        <v>99</v>
      </c>
      <c r="W279" s="4" t="str">
        <f t="shared" si="14"/>
        <v>&lt;tr&gt;&lt;td&gt;Chris Dyker&lt;/td&gt;&lt;td&gt;SHC&lt;/td&gt;&lt;td&gt;3&lt;/td&gt;&lt;td&gt;6&lt;/td&gt;&lt;td&gt;2.000&lt;/td&gt;&lt;td&gt;2&lt;/td&gt;&lt;td&gt;6&lt;/td&gt;&lt;td&gt;0.333&lt;/td&gt;&lt;td&gt;2&lt;/td&gt;&lt;td&gt;6&lt;/td&gt;&lt;td&gt;0.333&lt;/td&gt;&lt;td&gt;0&lt;/td&gt;&lt;td&gt;0&lt;/td&gt;&lt;td&gt;0.000&lt;/td&gt;&lt;td&gt;0&lt;/td&gt;&lt;td&gt;3&lt;/td&gt;&lt;td&gt;3&lt;/td&gt;&lt;td&gt;1.000&lt;/td&gt;&lt;td&gt;2&lt;/td&gt;&lt;td&gt;0.667&lt;/td&gt;&lt;td&gt;4&lt;/td&gt;&lt;td&gt;1.333&lt;/td&gt;&lt;td&gt;0&lt;/td&gt;&lt;td&gt;0.000&lt;/td&gt;&lt;/tr&gt;</v>
      </c>
    </row>
    <row r="280" spans="1:23" x14ac:dyDescent="0.25">
      <c r="A280">
        <v>6</v>
      </c>
      <c r="B280" t="s">
        <v>248</v>
      </c>
      <c r="C280">
        <v>6</v>
      </c>
      <c r="D280">
        <v>1</v>
      </c>
      <c r="E280">
        <v>7</v>
      </c>
      <c r="F280">
        <v>0</v>
      </c>
      <c r="G280">
        <v>2</v>
      </c>
      <c r="H280">
        <v>4</v>
      </c>
      <c r="I280">
        <v>6</v>
      </c>
      <c r="J280">
        <f t="shared" si="12"/>
        <v>6</v>
      </c>
      <c r="K280">
        <v>3</v>
      </c>
      <c r="L280">
        <v>10</v>
      </c>
      <c r="M280">
        <f t="shared" si="13"/>
        <v>13</v>
      </c>
      <c r="N280">
        <v>6</v>
      </c>
      <c r="O280">
        <v>6</v>
      </c>
      <c r="P280">
        <v>5</v>
      </c>
      <c r="Q280">
        <v>0</v>
      </c>
      <c r="R280">
        <v>4</v>
      </c>
      <c r="S280">
        <v>0</v>
      </c>
      <c r="T280">
        <v>62</v>
      </c>
      <c r="U280" t="s">
        <v>83</v>
      </c>
      <c r="W280" s="4" t="str">
        <f t="shared" si="14"/>
        <v>&lt;tr&gt;&lt;td&gt;Aaron Sawbo&lt;/td&gt;&lt;td&gt;SPHS&lt;/td&gt;&lt;td&gt;6&lt;/td&gt;&lt;td&gt;6&lt;/td&gt;&lt;td&gt;1.000&lt;/td&gt;&lt;td&gt;1&lt;/td&gt;&lt;td&gt;7&lt;/td&gt;&lt;td&gt;0.143&lt;/td&gt;&lt;td&gt;0&lt;/td&gt;&lt;td&gt;2&lt;/td&gt;&lt;td&gt;0.000&lt;/td&gt;&lt;td&gt;4&lt;/td&gt;&lt;td&gt;6&lt;/td&gt;&lt;td&gt;0.667&lt;/td&gt;&lt;td&gt;3&lt;/td&gt;&lt;td&gt;10&lt;/td&gt;&lt;td&gt;13&lt;/td&gt;&lt;td&gt;2.167&lt;/td&gt;&lt;td&gt;6&lt;/td&gt;&lt;td&gt;1.000&lt;/td&gt;&lt;td&gt;4&lt;/td&gt;&lt;td&gt;0.667&lt;/td&gt;&lt;td&gt;0&lt;/td&gt;&lt;td&gt;0.000&lt;/td&gt;&lt;/tr&gt;</v>
      </c>
    </row>
    <row r="281" spans="1:23" x14ac:dyDescent="0.25">
      <c r="A281">
        <v>24</v>
      </c>
      <c r="B281" t="s">
        <v>371</v>
      </c>
      <c r="C281">
        <v>9</v>
      </c>
      <c r="D281">
        <v>3</v>
      </c>
      <c r="E281">
        <v>7</v>
      </c>
      <c r="F281">
        <v>0</v>
      </c>
      <c r="G281">
        <v>2</v>
      </c>
      <c r="H281">
        <v>0</v>
      </c>
      <c r="I281">
        <v>0</v>
      </c>
      <c r="J281">
        <f t="shared" si="12"/>
        <v>6</v>
      </c>
      <c r="K281">
        <v>1</v>
      </c>
      <c r="L281">
        <v>1</v>
      </c>
      <c r="M281">
        <f t="shared" si="13"/>
        <v>2</v>
      </c>
      <c r="N281">
        <v>2</v>
      </c>
      <c r="O281">
        <v>1</v>
      </c>
      <c r="P281">
        <v>8</v>
      </c>
      <c r="Q281">
        <v>0</v>
      </c>
      <c r="R281">
        <v>0</v>
      </c>
      <c r="S281">
        <v>0</v>
      </c>
      <c r="T281">
        <v>60</v>
      </c>
      <c r="U281" t="s">
        <v>8</v>
      </c>
      <c r="W281" s="4" t="str">
        <f t="shared" si="14"/>
        <v>&lt;tr&gt;&lt;td&gt;Alex Marshall&lt;/td&gt;&lt;td&gt;MBCI&lt;/td&gt;&lt;td&gt;9&lt;/td&gt;&lt;td&gt;6&lt;/td&gt;&lt;td&gt;0.667&lt;/td&gt;&lt;td&gt;3&lt;/td&gt;&lt;td&gt;7&lt;/td&gt;&lt;td&gt;0.429&lt;/td&gt;&lt;td&gt;0&lt;/td&gt;&lt;td&gt;2&lt;/td&gt;&lt;td&gt;0.000&lt;/td&gt;&lt;td&gt;0&lt;/td&gt;&lt;td&gt;0&lt;/td&gt;&lt;td&gt;0.000&lt;/td&gt;&lt;td&gt;1&lt;/td&gt;&lt;td&gt;1&lt;/td&gt;&lt;td&gt;2&lt;/td&gt;&lt;td&gt;0.222&lt;/td&gt;&lt;td&gt;1&lt;/td&gt;&lt;td&gt;0.111&lt;/td&gt;&lt;td&gt;0&lt;/td&gt;&lt;td&gt;0.000&lt;/td&gt;&lt;td&gt;0&lt;/td&gt;&lt;td&gt;0.000&lt;/td&gt;&lt;/tr&gt;</v>
      </c>
    </row>
    <row r="282" spans="1:23" x14ac:dyDescent="0.25">
      <c r="A282">
        <v>22</v>
      </c>
      <c r="B282" t="s">
        <v>345</v>
      </c>
      <c r="C282">
        <v>4</v>
      </c>
      <c r="D282">
        <v>2</v>
      </c>
      <c r="E282">
        <v>8</v>
      </c>
      <c r="F282">
        <v>0</v>
      </c>
      <c r="G282">
        <v>0</v>
      </c>
      <c r="H282">
        <v>2</v>
      </c>
      <c r="I282">
        <v>4</v>
      </c>
      <c r="J282">
        <f t="shared" si="12"/>
        <v>6</v>
      </c>
      <c r="K282">
        <v>5</v>
      </c>
      <c r="L282">
        <v>7</v>
      </c>
      <c r="M282">
        <f t="shared" si="13"/>
        <v>12</v>
      </c>
      <c r="N282">
        <v>7</v>
      </c>
      <c r="O282">
        <v>0</v>
      </c>
      <c r="P282">
        <v>3</v>
      </c>
      <c r="Q282">
        <v>1</v>
      </c>
      <c r="R282">
        <v>1</v>
      </c>
      <c r="S282">
        <v>0</v>
      </c>
      <c r="T282">
        <v>45</v>
      </c>
      <c r="U282" t="s">
        <v>81</v>
      </c>
      <c r="W282" s="4" t="str">
        <f t="shared" si="14"/>
        <v>&lt;tr&gt;&lt;td&gt;Sahibdeep Sekhon&lt;/td&gt;&lt;td&gt;SiHS&lt;/td&gt;&lt;td&gt;4&lt;/td&gt;&lt;td&gt;6&lt;/td&gt;&lt;td&gt;1.500&lt;/td&gt;&lt;td&gt;2&lt;/td&gt;&lt;td&gt;8&lt;/td&gt;&lt;td&gt;0.250&lt;/td&gt;&lt;td&gt;0&lt;/td&gt;&lt;td&gt;0&lt;/td&gt;&lt;td&gt;0.000&lt;/td&gt;&lt;td&gt;2&lt;/td&gt;&lt;td&gt;4&lt;/td&gt;&lt;td&gt;0.500&lt;/td&gt;&lt;td&gt;5&lt;/td&gt;&lt;td&gt;7&lt;/td&gt;&lt;td&gt;12&lt;/td&gt;&lt;td&gt;3.000&lt;/td&gt;&lt;td&gt;0&lt;/td&gt;&lt;td&gt;0.000&lt;/td&gt;&lt;td&gt;1&lt;/td&gt;&lt;td&gt;0.250&lt;/td&gt;&lt;td&gt;1&lt;/td&gt;&lt;td&gt;0.250&lt;/td&gt;&lt;/tr&gt;</v>
      </c>
    </row>
    <row r="283" spans="1:23" x14ac:dyDescent="0.25">
      <c r="A283">
        <v>24</v>
      </c>
      <c r="B283" t="s">
        <v>295</v>
      </c>
      <c r="C283">
        <v>4</v>
      </c>
      <c r="D283">
        <v>3</v>
      </c>
      <c r="E283">
        <v>14</v>
      </c>
      <c r="F283">
        <v>0</v>
      </c>
      <c r="G283">
        <v>4</v>
      </c>
      <c r="H283">
        <v>0</v>
      </c>
      <c r="I283">
        <v>0</v>
      </c>
      <c r="J283">
        <f t="shared" si="12"/>
        <v>6</v>
      </c>
      <c r="K283">
        <v>1</v>
      </c>
      <c r="L283">
        <v>3</v>
      </c>
      <c r="M283">
        <f t="shared" si="13"/>
        <v>4</v>
      </c>
      <c r="N283">
        <v>2</v>
      </c>
      <c r="O283">
        <v>1</v>
      </c>
      <c r="P283">
        <v>3</v>
      </c>
      <c r="Q283">
        <v>0</v>
      </c>
      <c r="R283">
        <v>4</v>
      </c>
      <c r="S283">
        <v>0</v>
      </c>
      <c r="T283">
        <v>33</v>
      </c>
      <c r="U283" t="s">
        <v>71</v>
      </c>
      <c r="W283" s="4" t="str">
        <f t="shared" si="14"/>
        <v>&lt;tr&gt;&lt;td&gt;Nic Fontaine&lt;/td&gt;&lt;td&gt;SRSS&lt;/td&gt;&lt;td&gt;4&lt;/td&gt;&lt;td&gt;6&lt;/td&gt;&lt;td&gt;1.500&lt;/td&gt;&lt;td&gt;3&lt;/td&gt;&lt;td&gt;14&lt;/td&gt;&lt;td&gt;0.214&lt;/td&gt;&lt;td&gt;0&lt;/td&gt;&lt;td&gt;4&lt;/td&gt;&lt;td&gt;0.000&lt;/td&gt;&lt;td&gt;0&lt;/td&gt;&lt;td&gt;0&lt;/td&gt;&lt;td&gt;0.000&lt;/td&gt;&lt;td&gt;1&lt;/td&gt;&lt;td&gt;3&lt;/td&gt;&lt;td&gt;4&lt;/td&gt;&lt;td&gt;1.000&lt;/td&gt;&lt;td&gt;1&lt;/td&gt;&lt;td&gt;0.250&lt;/td&gt;&lt;td&gt;4&lt;/td&gt;&lt;td&gt;1.000&lt;/td&gt;&lt;td&gt;0&lt;/td&gt;&lt;td&gt;0.000&lt;/td&gt;&lt;/tr&gt;</v>
      </c>
    </row>
    <row r="284" spans="1:23" x14ac:dyDescent="0.25">
      <c r="A284">
        <v>1</v>
      </c>
      <c r="B284" t="s">
        <v>258</v>
      </c>
      <c r="C284">
        <v>3</v>
      </c>
      <c r="D284">
        <v>3</v>
      </c>
      <c r="E284">
        <v>6</v>
      </c>
      <c r="F284">
        <v>0</v>
      </c>
      <c r="G284">
        <v>1</v>
      </c>
      <c r="H284">
        <v>0</v>
      </c>
      <c r="I284">
        <v>2</v>
      </c>
      <c r="J284">
        <f t="shared" si="12"/>
        <v>6</v>
      </c>
      <c r="K284">
        <v>2</v>
      </c>
      <c r="L284">
        <v>5</v>
      </c>
      <c r="M284">
        <f t="shared" si="13"/>
        <v>7</v>
      </c>
      <c r="N284">
        <v>2</v>
      </c>
      <c r="O284">
        <v>2</v>
      </c>
      <c r="P284">
        <v>3</v>
      </c>
      <c r="Q284">
        <v>0</v>
      </c>
      <c r="R284">
        <v>2</v>
      </c>
      <c r="S284">
        <v>0</v>
      </c>
      <c r="T284">
        <v>21</v>
      </c>
      <c r="U284" t="s">
        <v>75</v>
      </c>
      <c r="W284" s="4" t="str">
        <f t="shared" si="14"/>
        <v>&lt;tr&gt;&lt;td&gt;Hikaru Uchida&lt;/td&gt;&lt;td&gt;JTC&lt;/td&gt;&lt;td&gt;3&lt;/td&gt;&lt;td&gt;6&lt;/td&gt;&lt;td&gt;2.000&lt;/td&gt;&lt;td&gt;3&lt;/td&gt;&lt;td&gt;6&lt;/td&gt;&lt;td&gt;0.500&lt;/td&gt;&lt;td&gt;0&lt;/td&gt;&lt;td&gt;1&lt;/td&gt;&lt;td&gt;0.000&lt;/td&gt;&lt;td&gt;0&lt;/td&gt;&lt;td&gt;2&lt;/td&gt;&lt;td&gt;0.000&lt;/td&gt;&lt;td&gt;2&lt;/td&gt;&lt;td&gt;5&lt;/td&gt;&lt;td&gt;7&lt;/td&gt;&lt;td&gt;2.333&lt;/td&gt;&lt;td&gt;2&lt;/td&gt;&lt;td&gt;0.667&lt;/td&gt;&lt;td&gt;2&lt;/td&gt;&lt;td&gt;0.667&lt;/td&gt;&lt;td&gt;0&lt;/td&gt;&lt;td&gt;0.000&lt;/td&gt;&lt;/tr&gt;</v>
      </c>
    </row>
    <row r="285" spans="1:23" x14ac:dyDescent="0.25">
      <c r="A285">
        <v>20</v>
      </c>
      <c r="B285" t="s">
        <v>662</v>
      </c>
      <c r="C285">
        <v>5</v>
      </c>
      <c r="D285">
        <v>3</v>
      </c>
      <c r="E285">
        <v>7</v>
      </c>
      <c r="F285">
        <v>0</v>
      </c>
      <c r="G285">
        <v>3</v>
      </c>
      <c r="H285">
        <v>0</v>
      </c>
      <c r="I285">
        <v>3</v>
      </c>
      <c r="J285">
        <f t="shared" si="12"/>
        <v>6</v>
      </c>
      <c r="K285">
        <v>2</v>
      </c>
      <c r="L285">
        <v>1</v>
      </c>
      <c r="M285">
        <f t="shared" si="13"/>
        <v>3</v>
      </c>
      <c r="N285">
        <v>2</v>
      </c>
      <c r="O285">
        <v>0</v>
      </c>
      <c r="P285">
        <v>0</v>
      </c>
      <c r="Q285">
        <v>0</v>
      </c>
      <c r="R285">
        <v>2</v>
      </c>
      <c r="S285">
        <v>0</v>
      </c>
      <c r="T285">
        <v>16</v>
      </c>
      <c r="U285" t="s">
        <v>79</v>
      </c>
      <c r="W285" s="4" t="str">
        <f t="shared" si="14"/>
        <v>&lt;tr&gt;&lt;td&gt;Stephen Moyer&lt;/td&gt;&lt;td&gt;OPHS&lt;/td&gt;&lt;td&gt;5&lt;/td&gt;&lt;td&gt;6&lt;/td&gt;&lt;td&gt;1.200&lt;/td&gt;&lt;td&gt;3&lt;/td&gt;&lt;td&gt;7&lt;/td&gt;&lt;td&gt;0.429&lt;/td&gt;&lt;td&gt;0&lt;/td&gt;&lt;td&gt;3&lt;/td&gt;&lt;td&gt;0.000&lt;/td&gt;&lt;td&gt;0&lt;/td&gt;&lt;td&gt;3&lt;/td&gt;&lt;td&gt;0.000&lt;/td&gt;&lt;td&gt;2&lt;/td&gt;&lt;td&gt;1&lt;/td&gt;&lt;td&gt;3&lt;/td&gt;&lt;td&gt;0.600&lt;/td&gt;&lt;td&gt;0&lt;/td&gt;&lt;td&gt;0.000&lt;/td&gt;&lt;td&gt;2&lt;/td&gt;&lt;td&gt;0.400&lt;/td&gt;&lt;td&gt;0&lt;/td&gt;&lt;td&gt;0.000&lt;/td&gt;&lt;/tr&gt;</v>
      </c>
    </row>
    <row r="286" spans="1:23" x14ac:dyDescent="0.25">
      <c r="A286">
        <v>35</v>
      </c>
      <c r="B286" t="s">
        <v>491</v>
      </c>
      <c r="C286">
        <v>5</v>
      </c>
      <c r="D286">
        <v>2</v>
      </c>
      <c r="E286">
        <v>16</v>
      </c>
      <c r="F286">
        <v>1</v>
      </c>
      <c r="G286">
        <v>7</v>
      </c>
      <c r="H286">
        <v>0</v>
      </c>
      <c r="I286">
        <v>2</v>
      </c>
      <c r="J286">
        <f t="shared" si="12"/>
        <v>5</v>
      </c>
      <c r="K286">
        <v>1</v>
      </c>
      <c r="L286">
        <v>6</v>
      </c>
      <c r="M286">
        <f t="shared" si="13"/>
        <v>7</v>
      </c>
      <c r="N286">
        <v>6</v>
      </c>
      <c r="O286">
        <v>1</v>
      </c>
      <c r="P286">
        <v>13</v>
      </c>
      <c r="Q286">
        <v>2</v>
      </c>
      <c r="R286">
        <v>1</v>
      </c>
      <c r="S286">
        <v>0</v>
      </c>
      <c r="T286">
        <v>84</v>
      </c>
      <c r="U286" t="s">
        <v>107</v>
      </c>
      <c r="W286" s="4" t="str">
        <f t="shared" si="14"/>
        <v>&lt;tr&gt;&lt;td&gt;Cole Tokaryk&lt;/td&gt;&lt;td&gt;VMHS&lt;/td&gt;&lt;td&gt;5&lt;/td&gt;&lt;td&gt;5&lt;/td&gt;&lt;td&gt;1.000&lt;/td&gt;&lt;td&gt;2&lt;/td&gt;&lt;td&gt;16&lt;/td&gt;&lt;td&gt;0.125&lt;/td&gt;&lt;td&gt;1&lt;/td&gt;&lt;td&gt;7&lt;/td&gt;&lt;td&gt;0.143&lt;/td&gt;&lt;td&gt;0&lt;/td&gt;&lt;td&gt;2&lt;/td&gt;&lt;td&gt;0.000&lt;/td&gt;&lt;td&gt;1&lt;/td&gt;&lt;td&gt;6&lt;/td&gt;&lt;td&gt;7&lt;/td&gt;&lt;td&gt;1.400&lt;/td&gt;&lt;td&gt;1&lt;/td&gt;&lt;td&gt;0.200&lt;/td&gt;&lt;td&gt;1&lt;/td&gt;&lt;td&gt;0.200&lt;/td&gt;&lt;td&gt;2&lt;/td&gt;&lt;td&gt;0.400&lt;/td&gt;&lt;/tr&gt;</v>
      </c>
    </row>
    <row r="287" spans="1:23" x14ac:dyDescent="0.25">
      <c r="A287">
        <v>3</v>
      </c>
      <c r="B287" t="s">
        <v>245</v>
      </c>
      <c r="C287">
        <v>7</v>
      </c>
      <c r="D287">
        <v>2</v>
      </c>
      <c r="E287">
        <v>17</v>
      </c>
      <c r="F287">
        <v>0</v>
      </c>
      <c r="G287">
        <v>6</v>
      </c>
      <c r="H287">
        <v>1</v>
      </c>
      <c r="I287">
        <v>2</v>
      </c>
      <c r="J287">
        <f t="shared" si="12"/>
        <v>5</v>
      </c>
      <c r="K287">
        <v>0</v>
      </c>
      <c r="L287">
        <v>4</v>
      </c>
      <c r="M287">
        <f t="shared" si="13"/>
        <v>4</v>
      </c>
      <c r="N287">
        <v>2</v>
      </c>
      <c r="O287">
        <v>2</v>
      </c>
      <c r="P287">
        <v>4</v>
      </c>
      <c r="Q287">
        <v>0</v>
      </c>
      <c r="R287">
        <v>1</v>
      </c>
      <c r="S287">
        <v>0</v>
      </c>
      <c r="T287">
        <v>65</v>
      </c>
      <c r="U287" t="s">
        <v>83</v>
      </c>
      <c r="W287" s="4" t="str">
        <f t="shared" si="14"/>
        <v>&lt;tr&gt;&lt;td&gt;Calvin Diaz&lt;/td&gt;&lt;td&gt;SPHS&lt;/td&gt;&lt;td&gt;7&lt;/td&gt;&lt;td&gt;5&lt;/td&gt;&lt;td&gt;0.714&lt;/td&gt;&lt;td&gt;2&lt;/td&gt;&lt;td&gt;17&lt;/td&gt;&lt;td&gt;0.118&lt;/td&gt;&lt;td&gt;0&lt;/td&gt;&lt;td&gt;6&lt;/td&gt;&lt;td&gt;0.000&lt;/td&gt;&lt;td&gt;1&lt;/td&gt;&lt;td&gt;2&lt;/td&gt;&lt;td&gt;0.500&lt;/td&gt;&lt;td&gt;0&lt;/td&gt;&lt;td&gt;4&lt;/td&gt;&lt;td&gt;4&lt;/td&gt;&lt;td&gt;0.571&lt;/td&gt;&lt;td&gt;2&lt;/td&gt;&lt;td&gt;0.286&lt;/td&gt;&lt;td&gt;1&lt;/td&gt;&lt;td&gt;0.143&lt;/td&gt;&lt;td&gt;0&lt;/td&gt;&lt;td&gt;0.000&lt;/td&gt;&lt;/tr&gt;</v>
      </c>
    </row>
    <row r="288" spans="1:23" x14ac:dyDescent="0.25">
      <c r="A288">
        <v>10</v>
      </c>
      <c r="B288" t="s">
        <v>483</v>
      </c>
      <c r="C288">
        <v>5</v>
      </c>
      <c r="D288">
        <v>1</v>
      </c>
      <c r="E288">
        <v>8</v>
      </c>
      <c r="F288">
        <v>0</v>
      </c>
      <c r="G288">
        <v>1</v>
      </c>
      <c r="H288">
        <v>3</v>
      </c>
      <c r="I288">
        <v>7</v>
      </c>
      <c r="J288">
        <f t="shared" si="12"/>
        <v>5</v>
      </c>
      <c r="K288">
        <v>3</v>
      </c>
      <c r="L288">
        <v>2</v>
      </c>
      <c r="M288">
        <f t="shared" si="13"/>
        <v>5</v>
      </c>
      <c r="N288">
        <v>3</v>
      </c>
      <c r="O288">
        <v>0</v>
      </c>
      <c r="P288">
        <v>6</v>
      </c>
      <c r="Q288">
        <v>0</v>
      </c>
      <c r="R288">
        <v>0</v>
      </c>
      <c r="S288">
        <v>0</v>
      </c>
      <c r="T288">
        <v>37</v>
      </c>
      <c r="U288" t="s">
        <v>107</v>
      </c>
      <c r="W288" s="4" t="str">
        <f t="shared" si="14"/>
        <v>&lt;tr&gt;&lt;td&gt;Brandon McKenzie&lt;/td&gt;&lt;td&gt;VMHS&lt;/td&gt;&lt;td&gt;5&lt;/td&gt;&lt;td&gt;5&lt;/td&gt;&lt;td&gt;1.000&lt;/td&gt;&lt;td&gt;1&lt;/td&gt;&lt;td&gt;8&lt;/td&gt;&lt;td&gt;0.125&lt;/td&gt;&lt;td&gt;0&lt;/td&gt;&lt;td&gt;1&lt;/td&gt;&lt;td&gt;0.000&lt;/td&gt;&lt;td&gt;3&lt;/td&gt;&lt;td&gt;7&lt;/td&gt;&lt;td&gt;0.429&lt;/td&gt;&lt;td&gt;3&lt;/td&gt;&lt;td&gt;2&lt;/td&gt;&lt;td&gt;5&lt;/td&gt;&lt;td&gt;1.000&lt;/td&gt;&lt;td&gt;0&lt;/td&gt;&lt;td&gt;0.000&lt;/td&gt;&lt;td&gt;0&lt;/td&gt;&lt;td&gt;0.000&lt;/td&gt;&lt;td&gt;0&lt;/td&gt;&lt;td&gt;0.000&lt;/td&gt;&lt;/tr&gt;</v>
      </c>
    </row>
    <row r="289" spans="1:23" x14ac:dyDescent="0.25">
      <c r="A289">
        <v>1</v>
      </c>
      <c r="B289" t="s">
        <v>649</v>
      </c>
      <c r="C289">
        <v>5</v>
      </c>
      <c r="D289">
        <v>2</v>
      </c>
      <c r="E289">
        <v>6</v>
      </c>
      <c r="F289">
        <v>1</v>
      </c>
      <c r="G289">
        <v>5</v>
      </c>
      <c r="H289">
        <v>0</v>
      </c>
      <c r="I289">
        <v>0</v>
      </c>
      <c r="J289">
        <f t="shared" si="12"/>
        <v>5</v>
      </c>
      <c r="K289">
        <v>1</v>
      </c>
      <c r="L289">
        <v>7</v>
      </c>
      <c r="M289">
        <f t="shared" si="13"/>
        <v>8</v>
      </c>
      <c r="N289">
        <v>5</v>
      </c>
      <c r="O289">
        <v>3</v>
      </c>
      <c r="P289">
        <v>5</v>
      </c>
      <c r="Q289">
        <v>0</v>
      </c>
      <c r="R289">
        <v>0</v>
      </c>
      <c r="S289">
        <v>0</v>
      </c>
      <c r="T289">
        <v>34</v>
      </c>
      <c r="U289" t="s">
        <v>79</v>
      </c>
      <c r="W289" s="4" t="str">
        <f t="shared" si="14"/>
        <v>&lt;tr&gt;&lt;td&gt;William Nulian&lt;/td&gt;&lt;td&gt;OPHS&lt;/td&gt;&lt;td&gt;5&lt;/td&gt;&lt;td&gt;5&lt;/td&gt;&lt;td&gt;1.000&lt;/td&gt;&lt;td&gt;2&lt;/td&gt;&lt;td&gt;6&lt;/td&gt;&lt;td&gt;0.333&lt;/td&gt;&lt;td&gt;1&lt;/td&gt;&lt;td&gt;5&lt;/td&gt;&lt;td&gt;0.200&lt;/td&gt;&lt;td&gt;0&lt;/td&gt;&lt;td&gt;0&lt;/td&gt;&lt;td&gt;0.000&lt;/td&gt;&lt;td&gt;1&lt;/td&gt;&lt;td&gt;7&lt;/td&gt;&lt;td&gt;8&lt;/td&gt;&lt;td&gt;1.600&lt;/td&gt;&lt;td&gt;3&lt;/td&gt;&lt;td&gt;0.600&lt;/td&gt;&lt;td&gt;0&lt;/td&gt;&lt;td&gt;0.000&lt;/td&gt;&lt;td&gt;0&lt;/td&gt;&lt;td&gt;0.000&lt;/td&gt;&lt;/tr&gt;</v>
      </c>
    </row>
    <row r="290" spans="1:23" x14ac:dyDescent="0.25">
      <c r="A290">
        <v>22</v>
      </c>
      <c r="B290" t="s">
        <v>487</v>
      </c>
      <c r="C290">
        <v>3</v>
      </c>
      <c r="D290">
        <v>1</v>
      </c>
      <c r="E290">
        <v>11</v>
      </c>
      <c r="F290">
        <v>1</v>
      </c>
      <c r="G290">
        <v>2</v>
      </c>
      <c r="H290">
        <v>1</v>
      </c>
      <c r="I290">
        <v>2</v>
      </c>
      <c r="J290">
        <f t="shared" si="12"/>
        <v>4</v>
      </c>
      <c r="K290">
        <v>3</v>
      </c>
      <c r="L290">
        <v>10</v>
      </c>
      <c r="M290">
        <f t="shared" si="13"/>
        <v>13</v>
      </c>
      <c r="N290">
        <v>5</v>
      </c>
      <c r="O290">
        <v>3</v>
      </c>
      <c r="P290">
        <v>4</v>
      </c>
      <c r="Q290">
        <v>0</v>
      </c>
      <c r="R290">
        <v>1</v>
      </c>
      <c r="S290">
        <v>0</v>
      </c>
      <c r="T290">
        <v>52</v>
      </c>
      <c r="U290" t="s">
        <v>107</v>
      </c>
      <c r="W290" s="4" t="str">
        <f t="shared" si="14"/>
        <v>&lt;tr&gt;&lt;td&gt;Dale Penner&lt;/td&gt;&lt;td&gt;VMHS&lt;/td&gt;&lt;td&gt;3&lt;/td&gt;&lt;td&gt;4&lt;/td&gt;&lt;td&gt;1.333&lt;/td&gt;&lt;td&gt;1&lt;/td&gt;&lt;td&gt;11&lt;/td&gt;&lt;td&gt;0.091&lt;/td&gt;&lt;td&gt;1&lt;/td&gt;&lt;td&gt;2&lt;/td&gt;&lt;td&gt;0.500&lt;/td&gt;&lt;td&gt;1&lt;/td&gt;&lt;td&gt;2&lt;/td&gt;&lt;td&gt;0.500&lt;/td&gt;&lt;td&gt;3&lt;/td&gt;&lt;td&gt;10&lt;/td&gt;&lt;td&gt;13&lt;/td&gt;&lt;td&gt;4.333&lt;/td&gt;&lt;td&gt;3&lt;/td&gt;&lt;td&gt;1.000&lt;/td&gt;&lt;td&gt;1&lt;/td&gt;&lt;td&gt;0.333&lt;/td&gt;&lt;td&gt;0&lt;/td&gt;&lt;td&gt;0.000&lt;/td&gt;&lt;/tr&gt;</v>
      </c>
    </row>
    <row r="291" spans="1:23" x14ac:dyDescent="0.25">
      <c r="A291">
        <v>9</v>
      </c>
      <c r="B291" t="s">
        <v>266</v>
      </c>
      <c r="C291">
        <v>8</v>
      </c>
      <c r="D291">
        <v>2</v>
      </c>
      <c r="E291">
        <v>10</v>
      </c>
      <c r="F291">
        <v>0</v>
      </c>
      <c r="G291">
        <v>0</v>
      </c>
      <c r="H291">
        <v>0</v>
      </c>
      <c r="I291">
        <v>2</v>
      </c>
      <c r="J291">
        <f t="shared" si="12"/>
        <v>4</v>
      </c>
      <c r="K291">
        <v>4</v>
      </c>
      <c r="L291">
        <v>2</v>
      </c>
      <c r="M291">
        <f t="shared" si="13"/>
        <v>6</v>
      </c>
      <c r="N291">
        <v>7</v>
      </c>
      <c r="O291">
        <v>1</v>
      </c>
      <c r="P291">
        <v>3</v>
      </c>
      <c r="Q291">
        <v>0</v>
      </c>
      <c r="R291">
        <v>2</v>
      </c>
      <c r="S291">
        <v>0</v>
      </c>
      <c r="T291">
        <v>48</v>
      </c>
      <c r="U291" t="s">
        <v>75</v>
      </c>
      <c r="W291" s="4" t="str">
        <f t="shared" si="14"/>
        <v>&lt;tr&gt;&lt;td&gt;Caleb Dorrington&lt;/td&gt;&lt;td&gt;JTC&lt;/td&gt;&lt;td&gt;8&lt;/td&gt;&lt;td&gt;4&lt;/td&gt;&lt;td&gt;0.500&lt;/td&gt;&lt;td&gt;2&lt;/td&gt;&lt;td&gt;10&lt;/td&gt;&lt;td&gt;0.200&lt;/td&gt;&lt;td&gt;0&lt;/td&gt;&lt;td&gt;0&lt;/td&gt;&lt;td&gt;0.000&lt;/td&gt;&lt;td&gt;0&lt;/td&gt;&lt;td&gt;2&lt;/td&gt;&lt;td&gt;0.000&lt;/td&gt;&lt;td&gt;4&lt;/td&gt;&lt;td&gt;2&lt;/td&gt;&lt;td&gt;6&lt;/td&gt;&lt;td&gt;0.750&lt;/td&gt;&lt;td&gt;1&lt;/td&gt;&lt;td&gt;0.125&lt;/td&gt;&lt;td&gt;2&lt;/td&gt;&lt;td&gt;0.250&lt;/td&gt;&lt;td&gt;0&lt;/td&gt;&lt;td&gt;0.000&lt;/td&gt;&lt;/tr&gt;</v>
      </c>
    </row>
    <row r="292" spans="1:23" x14ac:dyDescent="0.25">
      <c r="A292">
        <v>10</v>
      </c>
      <c r="B292" t="s">
        <v>287</v>
      </c>
      <c r="C292">
        <v>5</v>
      </c>
      <c r="D292">
        <v>1</v>
      </c>
      <c r="E292">
        <v>8</v>
      </c>
      <c r="F292">
        <v>1</v>
      </c>
      <c r="G292">
        <v>5</v>
      </c>
      <c r="H292">
        <v>1</v>
      </c>
      <c r="I292">
        <v>2</v>
      </c>
      <c r="J292">
        <f t="shared" si="12"/>
        <v>4</v>
      </c>
      <c r="K292">
        <v>0</v>
      </c>
      <c r="L292">
        <v>2</v>
      </c>
      <c r="M292">
        <f t="shared" si="13"/>
        <v>2</v>
      </c>
      <c r="N292">
        <v>5</v>
      </c>
      <c r="O292">
        <v>2</v>
      </c>
      <c r="P292">
        <v>11</v>
      </c>
      <c r="Q292">
        <v>0</v>
      </c>
      <c r="R292">
        <v>2</v>
      </c>
      <c r="S292">
        <v>0</v>
      </c>
      <c r="T292">
        <v>45</v>
      </c>
      <c r="U292" t="s">
        <v>71</v>
      </c>
      <c r="W292" s="4" t="str">
        <f t="shared" si="14"/>
        <v>&lt;tr&gt;&lt;td&gt;Nic Klassen&lt;/td&gt;&lt;td&gt;SRSS&lt;/td&gt;&lt;td&gt;5&lt;/td&gt;&lt;td&gt;4&lt;/td&gt;&lt;td&gt;0.800&lt;/td&gt;&lt;td&gt;1&lt;/td&gt;&lt;td&gt;8&lt;/td&gt;&lt;td&gt;0.125&lt;/td&gt;&lt;td&gt;1&lt;/td&gt;&lt;td&gt;5&lt;/td&gt;&lt;td&gt;0.200&lt;/td&gt;&lt;td&gt;1&lt;/td&gt;&lt;td&gt;2&lt;/td&gt;&lt;td&gt;0.500&lt;/td&gt;&lt;td&gt;0&lt;/td&gt;&lt;td&gt;2&lt;/td&gt;&lt;td&gt;2&lt;/td&gt;&lt;td&gt;0.400&lt;/td&gt;&lt;td&gt;2&lt;/td&gt;&lt;td&gt;0.400&lt;/td&gt;&lt;td&gt;2&lt;/td&gt;&lt;td&gt;0.400&lt;/td&gt;&lt;td&gt;0&lt;/td&gt;&lt;td&gt;0.000&lt;/td&gt;&lt;/tr&gt;</v>
      </c>
    </row>
    <row r="293" spans="1:23" x14ac:dyDescent="0.25">
      <c r="A293">
        <v>14</v>
      </c>
      <c r="B293" t="s">
        <v>660</v>
      </c>
      <c r="C293">
        <v>4</v>
      </c>
      <c r="D293">
        <v>2</v>
      </c>
      <c r="E293">
        <v>9</v>
      </c>
      <c r="F293">
        <v>0</v>
      </c>
      <c r="G293">
        <v>0</v>
      </c>
      <c r="H293">
        <v>0</v>
      </c>
      <c r="I293">
        <v>0</v>
      </c>
      <c r="J293">
        <f t="shared" si="12"/>
        <v>4</v>
      </c>
      <c r="K293">
        <v>5</v>
      </c>
      <c r="L293">
        <v>5</v>
      </c>
      <c r="M293">
        <f t="shared" si="13"/>
        <v>10</v>
      </c>
      <c r="N293">
        <v>5</v>
      </c>
      <c r="O293">
        <v>1</v>
      </c>
      <c r="P293">
        <v>3</v>
      </c>
      <c r="Q293">
        <v>1</v>
      </c>
      <c r="R293">
        <v>1</v>
      </c>
      <c r="S293">
        <v>0</v>
      </c>
      <c r="T293">
        <v>13</v>
      </c>
      <c r="U293" t="s">
        <v>79</v>
      </c>
      <c r="W293" s="4" t="str">
        <f t="shared" si="14"/>
        <v>&lt;tr&gt;&lt;td&gt;Ryan Wolfe&lt;/td&gt;&lt;td&gt;OPHS&lt;/td&gt;&lt;td&gt;4&lt;/td&gt;&lt;td&gt;4&lt;/td&gt;&lt;td&gt;1.000&lt;/td&gt;&lt;td&gt;2&lt;/td&gt;&lt;td&gt;9&lt;/td&gt;&lt;td&gt;0.222&lt;/td&gt;&lt;td&gt;0&lt;/td&gt;&lt;td&gt;0&lt;/td&gt;&lt;td&gt;0.000&lt;/td&gt;&lt;td&gt;0&lt;/td&gt;&lt;td&gt;0&lt;/td&gt;&lt;td&gt;0.000&lt;/td&gt;&lt;td&gt;5&lt;/td&gt;&lt;td&gt;5&lt;/td&gt;&lt;td&gt;10&lt;/td&gt;&lt;td&gt;2.500&lt;/td&gt;&lt;td&gt;1&lt;/td&gt;&lt;td&gt;0.250&lt;/td&gt;&lt;td&gt;1&lt;/td&gt;&lt;td&gt;0.250&lt;/td&gt;&lt;td&gt;1&lt;/td&gt;&lt;td&gt;0.250&lt;/td&gt;&lt;/tr&gt;</v>
      </c>
    </row>
    <row r="294" spans="1:23" x14ac:dyDescent="0.25">
      <c r="A294">
        <v>14</v>
      </c>
      <c r="B294" t="s">
        <v>648</v>
      </c>
      <c r="C294">
        <v>4</v>
      </c>
      <c r="D294">
        <v>1</v>
      </c>
      <c r="E294">
        <v>3</v>
      </c>
      <c r="F294">
        <v>0</v>
      </c>
      <c r="G294">
        <v>0</v>
      </c>
      <c r="H294">
        <v>2</v>
      </c>
      <c r="I294">
        <v>2</v>
      </c>
      <c r="J294">
        <f t="shared" si="12"/>
        <v>4</v>
      </c>
      <c r="K294">
        <v>0</v>
      </c>
      <c r="L294">
        <v>1</v>
      </c>
      <c r="M294">
        <f t="shared" si="13"/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10</v>
      </c>
      <c r="U294" t="s">
        <v>49</v>
      </c>
      <c r="W294" s="4" t="str">
        <f t="shared" si="14"/>
        <v>&lt;tr&gt;&lt;td&gt;Harpreet Saini&lt;/td&gt;&lt;td&gt;MC&lt;/td&gt;&lt;td&gt;4&lt;/td&gt;&lt;td&gt;4&lt;/td&gt;&lt;td&gt;1.000&lt;/td&gt;&lt;td&gt;1&lt;/td&gt;&lt;td&gt;3&lt;/td&gt;&lt;td&gt;0.333&lt;/td&gt;&lt;td&gt;0&lt;/td&gt;&lt;td&gt;0&lt;/td&gt;&lt;td&gt;0.000&lt;/td&gt;&lt;td&gt;2&lt;/td&gt;&lt;td&gt;2&lt;/td&gt;&lt;td&gt;1.000&lt;/td&gt;&lt;td&gt;0&lt;/td&gt;&lt;td&gt;1&lt;/td&gt;&lt;td&gt;1&lt;/td&gt;&lt;td&gt;0.250&lt;/td&gt;&lt;td&gt;0&lt;/td&gt;&lt;td&gt;0.000&lt;/td&gt;&lt;td&gt;0&lt;/td&gt;&lt;td&gt;0.000&lt;/td&gt;&lt;td&gt;0&lt;/td&gt;&lt;td&gt;0.000&lt;/td&gt;&lt;/tr&gt;</v>
      </c>
    </row>
    <row r="295" spans="1:23" x14ac:dyDescent="0.25">
      <c r="A295">
        <v>23</v>
      </c>
      <c r="B295" t="s">
        <v>663</v>
      </c>
      <c r="C295">
        <v>4</v>
      </c>
      <c r="D295">
        <v>1</v>
      </c>
      <c r="E295">
        <v>8</v>
      </c>
      <c r="F295">
        <v>0</v>
      </c>
      <c r="G295">
        <v>0</v>
      </c>
      <c r="H295">
        <v>1</v>
      </c>
      <c r="I295">
        <v>4</v>
      </c>
      <c r="J295">
        <f t="shared" si="12"/>
        <v>3</v>
      </c>
      <c r="K295">
        <v>0</v>
      </c>
      <c r="L295">
        <v>1</v>
      </c>
      <c r="M295">
        <f t="shared" si="13"/>
        <v>1</v>
      </c>
      <c r="N295">
        <v>1</v>
      </c>
      <c r="O295">
        <v>2</v>
      </c>
      <c r="P295">
        <v>2</v>
      </c>
      <c r="Q295">
        <v>0</v>
      </c>
      <c r="R295">
        <v>2</v>
      </c>
      <c r="S295">
        <v>0</v>
      </c>
      <c r="T295">
        <v>15</v>
      </c>
      <c r="U295" t="s">
        <v>79</v>
      </c>
      <c r="W295" s="4" t="str">
        <f t="shared" si="14"/>
        <v>&lt;tr&gt;&lt;td&gt;Bruce Chen&lt;/td&gt;&lt;td&gt;OPHS&lt;/td&gt;&lt;td&gt;4&lt;/td&gt;&lt;td&gt;3&lt;/td&gt;&lt;td&gt;0.750&lt;/td&gt;&lt;td&gt;1&lt;/td&gt;&lt;td&gt;8&lt;/td&gt;&lt;td&gt;0.125&lt;/td&gt;&lt;td&gt;0&lt;/td&gt;&lt;td&gt;0&lt;/td&gt;&lt;td&gt;0.000&lt;/td&gt;&lt;td&gt;1&lt;/td&gt;&lt;td&gt;4&lt;/td&gt;&lt;td&gt;0.250&lt;/td&gt;&lt;td&gt;0&lt;/td&gt;&lt;td&gt;1&lt;/td&gt;&lt;td&gt;1&lt;/td&gt;&lt;td&gt;0.250&lt;/td&gt;&lt;td&gt;2&lt;/td&gt;&lt;td&gt;0.500&lt;/td&gt;&lt;td&gt;2&lt;/td&gt;&lt;td&gt;0.500&lt;/td&gt;&lt;td&gt;0&lt;/td&gt;&lt;td&gt;0.000&lt;/td&gt;&lt;/tr&gt;</v>
      </c>
    </row>
    <row r="296" spans="1:23" x14ac:dyDescent="0.25">
      <c r="A296">
        <v>0</v>
      </c>
      <c r="B296" t="s">
        <v>664</v>
      </c>
      <c r="C296">
        <v>1</v>
      </c>
      <c r="D296">
        <v>1</v>
      </c>
      <c r="E296">
        <v>1</v>
      </c>
      <c r="F296">
        <v>0</v>
      </c>
      <c r="G296">
        <v>0</v>
      </c>
      <c r="H296">
        <v>1</v>
      </c>
      <c r="I296">
        <v>2</v>
      </c>
      <c r="J296">
        <f t="shared" si="12"/>
        <v>3</v>
      </c>
      <c r="K296">
        <v>1</v>
      </c>
      <c r="L296">
        <v>0</v>
      </c>
      <c r="M296">
        <f t="shared" si="13"/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2</v>
      </c>
      <c r="U296" t="s">
        <v>101</v>
      </c>
      <c r="W296" s="4" t="str">
        <f t="shared" si="14"/>
        <v>&lt;tr&gt;&lt;td&gt;Elson Bocalan&lt;/td&gt;&lt;td&gt;TVHS&lt;/td&gt;&lt;td&gt;1&lt;/td&gt;&lt;td&gt;3&lt;/td&gt;&lt;td&gt;3.000&lt;/td&gt;&lt;td&gt;1&lt;/td&gt;&lt;td&gt;1&lt;/td&gt;&lt;td&gt;1.000&lt;/td&gt;&lt;td&gt;0&lt;/td&gt;&lt;td&gt;0&lt;/td&gt;&lt;td&gt;0.000&lt;/td&gt;&lt;td&gt;1&lt;/td&gt;&lt;td&gt;2&lt;/td&gt;&lt;td&gt;0.500&lt;/td&gt;&lt;td&gt;1&lt;/td&gt;&lt;td&gt;0&lt;/td&gt;&lt;td&gt;1&lt;/td&gt;&lt;td&gt;1.000&lt;/td&gt;&lt;td&gt;0&lt;/td&gt;&lt;td&gt;0.000&lt;/td&gt;&lt;td&gt;0&lt;/td&gt;&lt;td&gt;0.000&lt;/td&gt;&lt;td&gt;0&lt;/td&gt;&lt;td&gt;0.000&lt;/td&gt;&lt;/tr&gt;</v>
      </c>
    </row>
    <row r="297" spans="1:23" x14ac:dyDescent="0.25">
      <c r="A297">
        <v>9</v>
      </c>
      <c r="B297" t="s">
        <v>389</v>
      </c>
      <c r="C297">
        <v>4</v>
      </c>
      <c r="D297">
        <v>1</v>
      </c>
      <c r="E297">
        <v>2</v>
      </c>
      <c r="F297">
        <v>0</v>
      </c>
      <c r="G297">
        <v>0</v>
      </c>
      <c r="H297">
        <v>0</v>
      </c>
      <c r="I297">
        <v>0</v>
      </c>
      <c r="J297">
        <f t="shared" si="12"/>
        <v>2</v>
      </c>
      <c r="K297">
        <v>3</v>
      </c>
      <c r="L297">
        <v>4</v>
      </c>
      <c r="M297">
        <f t="shared" si="13"/>
        <v>7</v>
      </c>
      <c r="N297">
        <v>3</v>
      </c>
      <c r="O297">
        <v>2</v>
      </c>
      <c r="P297">
        <v>3</v>
      </c>
      <c r="Q297">
        <v>0</v>
      </c>
      <c r="R297">
        <v>3</v>
      </c>
      <c r="S297">
        <v>0</v>
      </c>
      <c r="T297">
        <v>42</v>
      </c>
      <c r="U297" t="s">
        <v>105</v>
      </c>
      <c r="W297" s="4" t="str">
        <f t="shared" si="14"/>
        <v>&lt;tr&gt;&lt;td&gt;Shane Schmitz&lt;/td&gt;&lt;td&gt;CPRS&lt;/td&gt;&lt;td&gt;4&lt;/td&gt;&lt;td&gt;2&lt;/td&gt;&lt;td&gt;0.500&lt;/td&gt;&lt;td&gt;1&lt;/td&gt;&lt;td&gt;2&lt;/td&gt;&lt;td&gt;0.500&lt;/td&gt;&lt;td&gt;0&lt;/td&gt;&lt;td&gt;0&lt;/td&gt;&lt;td&gt;0.000&lt;/td&gt;&lt;td&gt;0&lt;/td&gt;&lt;td&gt;0&lt;/td&gt;&lt;td&gt;0.000&lt;/td&gt;&lt;td&gt;3&lt;/td&gt;&lt;td&gt;4&lt;/td&gt;&lt;td&gt;7&lt;/td&gt;&lt;td&gt;1.750&lt;/td&gt;&lt;td&gt;2&lt;/td&gt;&lt;td&gt;0.500&lt;/td&gt;&lt;td&gt;3&lt;/td&gt;&lt;td&gt;0.750&lt;/td&gt;&lt;td&gt;0&lt;/td&gt;&lt;td&gt;0.000&lt;/td&gt;&lt;/tr&gt;</v>
      </c>
    </row>
    <row r="298" spans="1:23" x14ac:dyDescent="0.25">
      <c r="A298">
        <v>11</v>
      </c>
      <c r="B298" t="s">
        <v>375</v>
      </c>
      <c r="C298">
        <v>6</v>
      </c>
      <c r="D298">
        <v>1</v>
      </c>
      <c r="E298">
        <v>9</v>
      </c>
      <c r="F298">
        <v>0</v>
      </c>
      <c r="G298">
        <v>2</v>
      </c>
      <c r="H298">
        <v>0</v>
      </c>
      <c r="I298">
        <v>0</v>
      </c>
      <c r="J298">
        <f t="shared" si="12"/>
        <v>2</v>
      </c>
      <c r="K298">
        <v>2</v>
      </c>
      <c r="L298">
        <v>6</v>
      </c>
      <c r="M298">
        <f t="shared" si="13"/>
        <v>8</v>
      </c>
      <c r="N298">
        <v>2</v>
      </c>
      <c r="O298">
        <v>0</v>
      </c>
      <c r="P298">
        <v>9</v>
      </c>
      <c r="Q298">
        <v>0</v>
      </c>
      <c r="R298">
        <v>3</v>
      </c>
      <c r="S298">
        <v>0</v>
      </c>
      <c r="T298">
        <v>42</v>
      </c>
      <c r="U298" t="s">
        <v>77</v>
      </c>
      <c r="W298" s="4" t="str">
        <f t="shared" si="14"/>
        <v>&lt;tr&gt;&lt;td&gt;Reymar Paragas&lt;/td&gt;&lt;td&gt;KHS&lt;/td&gt;&lt;td&gt;6&lt;/td&gt;&lt;td&gt;2&lt;/td&gt;&lt;td&gt;0.333&lt;/td&gt;&lt;td&gt;1&lt;/td&gt;&lt;td&gt;9&lt;/td&gt;&lt;td&gt;0.111&lt;/td&gt;&lt;td&gt;0&lt;/td&gt;&lt;td&gt;2&lt;/td&gt;&lt;td&gt;0.000&lt;/td&gt;&lt;td&gt;0&lt;/td&gt;&lt;td&gt;0&lt;/td&gt;&lt;td&gt;0.000&lt;/td&gt;&lt;td&gt;2&lt;/td&gt;&lt;td&gt;6&lt;/td&gt;&lt;td&gt;8&lt;/td&gt;&lt;td&gt;1.333&lt;/td&gt;&lt;td&gt;0&lt;/td&gt;&lt;td&gt;0.000&lt;/td&gt;&lt;td&gt;3&lt;/td&gt;&lt;td&gt;0.500&lt;/td&gt;&lt;td&gt;0&lt;/td&gt;&lt;td&gt;0.000&lt;/td&gt;&lt;/tr&gt;</v>
      </c>
    </row>
    <row r="299" spans="1:23" x14ac:dyDescent="0.25">
      <c r="A299">
        <v>2</v>
      </c>
      <c r="B299" t="s">
        <v>419</v>
      </c>
      <c r="C299">
        <v>4</v>
      </c>
      <c r="D299">
        <v>1</v>
      </c>
      <c r="E299">
        <v>12</v>
      </c>
      <c r="F299">
        <v>0</v>
      </c>
      <c r="G299">
        <v>7</v>
      </c>
      <c r="H299">
        <v>0</v>
      </c>
      <c r="I299">
        <v>0</v>
      </c>
      <c r="J299">
        <f t="shared" si="12"/>
        <v>2</v>
      </c>
      <c r="K299">
        <v>0</v>
      </c>
      <c r="L299">
        <v>5</v>
      </c>
      <c r="M299">
        <f t="shared" si="13"/>
        <v>5</v>
      </c>
      <c r="N299">
        <v>2</v>
      </c>
      <c r="O299">
        <v>1</v>
      </c>
      <c r="P299">
        <v>1</v>
      </c>
      <c r="Q299">
        <v>0</v>
      </c>
      <c r="R299">
        <v>2</v>
      </c>
      <c r="S299">
        <v>0</v>
      </c>
      <c r="T299">
        <v>32</v>
      </c>
      <c r="U299" t="s">
        <v>73</v>
      </c>
      <c r="W299" s="4" t="str">
        <f t="shared" si="14"/>
        <v>&lt;tr&gt;&lt;td&gt;Bobby Stoney&lt;/td&gt;&lt;td&gt;FRC&lt;/td&gt;&lt;td&gt;4&lt;/td&gt;&lt;td&gt;2&lt;/td&gt;&lt;td&gt;0.500&lt;/td&gt;&lt;td&gt;1&lt;/td&gt;&lt;td&gt;12&lt;/td&gt;&lt;td&gt;0.083&lt;/td&gt;&lt;td&gt;0&lt;/td&gt;&lt;td&gt;7&lt;/td&gt;&lt;td&gt;0.000&lt;/td&gt;&lt;td&gt;0&lt;/td&gt;&lt;td&gt;0&lt;/td&gt;&lt;td&gt;0.000&lt;/td&gt;&lt;td&gt;0&lt;/td&gt;&lt;td&gt;5&lt;/td&gt;&lt;td&gt;5&lt;/td&gt;&lt;td&gt;1.250&lt;/td&gt;&lt;td&gt;1&lt;/td&gt;&lt;td&gt;0.250&lt;/td&gt;&lt;td&gt;2&lt;/td&gt;&lt;td&gt;0.500&lt;/td&gt;&lt;td&gt;0&lt;/td&gt;&lt;td&gt;0.000&lt;/td&gt;&lt;/tr&gt;</v>
      </c>
    </row>
    <row r="300" spans="1:23" x14ac:dyDescent="0.25">
      <c r="A300">
        <v>30</v>
      </c>
      <c r="B300" t="s">
        <v>490</v>
      </c>
      <c r="C300">
        <v>4</v>
      </c>
      <c r="D300">
        <v>1</v>
      </c>
      <c r="E300">
        <v>7</v>
      </c>
      <c r="F300">
        <v>0</v>
      </c>
      <c r="G300">
        <v>1</v>
      </c>
      <c r="H300">
        <v>0</v>
      </c>
      <c r="I300">
        <v>0</v>
      </c>
      <c r="J300">
        <f t="shared" si="12"/>
        <v>2</v>
      </c>
      <c r="K300">
        <v>2</v>
      </c>
      <c r="L300">
        <v>3</v>
      </c>
      <c r="M300">
        <f t="shared" si="13"/>
        <v>5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26</v>
      </c>
      <c r="U300" t="s">
        <v>107</v>
      </c>
      <c r="W300" s="4" t="str">
        <f t="shared" si="14"/>
        <v>&lt;tr&gt;&lt;td&gt;Hanak Zerihun&lt;/td&gt;&lt;td&gt;VMHS&lt;/td&gt;&lt;td&gt;4&lt;/td&gt;&lt;td&gt;2&lt;/td&gt;&lt;td&gt;0.500&lt;/td&gt;&lt;td&gt;1&lt;/td&gt;&lt;td&gt;7&lt;/td&gt;&lt;td&gt;0.143&lt;/td&gt;&lt;td&gt;0&lt;/td&gt;&lt;td&gt;1&lt;/td&gt;&lt;td&gt;0.000&lt;/td&gt;&lt;td&gt;0&lt;/td&gt;&lt;td&gt;0&lt;/td&gt;&lt;td&gt;0.000&lt;/td&gt;&lt;td&gt;2&lt;/td&gt;&lt;td&gt;3&lt;/td&gt;&lt;td&gt;5&lt;/td&gt;&lt;td&gt;1.250&lt;/td&gt;&lt;td&gt;0&lt;/td&gt;&lt;td&gt;0.000&lt;/td&gt;&lt;td&gt;1&lt;/td&gt;&lt;td&gt;0.250&lt;/td&gt;&lt;td&gt;0&lt;/td&gt;&lt;td&gt;0.000&lt;/td&gt;&lt;/tr&gt;</v>
      </c>
    </row>
    <row r="301" spans="1:23" x14ac:dyDescent="0.25">
      <c r="A301">
        <v>3</v>
      </c>
      <c r="B301" t="s">
        <v>454</v>
      </c>
      <c r="C301">
        <v>2</v>
      </c>
      <c r="D301">
        <v>1</v>
      </c>
      <c r="E301">
        <v>5</v>
      </c>
      <c r="F301">
        <v>0</v>
      </c>
      <c r="G301">
        <v>0</v>
      </c>
      <c r="H301">
        <v>0</v>
      </c>
      <c r="I301">
        <v>0</v>
      </c>
      <c r="J301">
        <f t="shared" si="12"/>
        <v>2</v>
      </c>
      <c r="K301">
        <v>0</v>
      </c>
      <c r="L301">
        <v>2</v>
      </c>
      <c r="M301">
        <f t="shared" si="13"/>
        <v>2</v>
      </c>
      <c r="N301">
        <v>0</v>
      </c>
      <c r="O301">
        <v>0</v>
      </c>
      <c r="P301">
        <v>1</v>
      </c>
      <c r="Q301">
        <v>0</v>
      </c>
      <c r="R301">
        <v>2</v>
      </c>
      <c r="S301">
        <v>0</v>
      </c>
      <c r="T301">
        <v>14</v>
      </c>
      <c r="U301" t="s">
        <v>101</v>
      </c>
      <c r="W301" s="4" t="str">
        <f t="shared" si="14"/>
        <v>&lt;tr&gt;&lt;td&gt;Gian Tullao&lt;/td&gt;&lt;td&gt;TVHS&lt;/td&gt;&lt;td&gt;2&lt;/td&gt;&lt;td&gt;2&lt;/td&gt;&lt;td&gt;1.000&lt;/td&gt;&lt;td&gt;1&lt;/td&gt;&lt;td&gt;5&lt;/td&gt;&lt;td&gt;0.200&lt;/td&gt;&lt;td&gt;0&lt;/td&gt;&lt;td&gt;0&lt;/td&gt;&lt;td&gt;0.000&lt;/td&gt;&lt;td&gt;0&lt;/td&gt;&lt;td&gt;0&lt;/td&gt;&lt;td&gt;0.000&lt;/td&gt;&lt;td&gt;0&lt;/td&gt;&lt;td&gt;2&lt;/td&gt;&lt;td&gt;2&lt;/td&gt;&lt;td&gt;1.000&lt;/td&gt;&lt;td&gt;0&lt;/td&gt;&lt;td&gt;0.000&lt;/td&gt;&lt;td&gt;2&lt;/td&gt;&lt;td&gt;1.000&lt;/td&gt;&lt;td&gt;0&lt;/td&gt;&lt;td&gt;0.000&lt;/td&gt;&lt;/tr&gt;</v>
      </c>
    </row>
    <row r="302" spans="1:23" x14ac:dyDescent="0.25">
      <c r="A302">
        <v>10</v>
      </c>
      <c r="B302" t="s">
        <v>665</v>
      </c>
      <c r="C302">
        <v>4</v>
      </c>
      <c r="D302">
        <v>1</v>
      </c>
      <c r="E302">
        <v>3</v>
      </c>
      <c r="F302">
        <v>0</v>
      </c>
      <c r="G302">
        <v>0</v>
      </c>
      <c r="H302">
        <v>0</v>
      </c>
      <c r="I302">
        <v>0</v>
      </c>
      <c r="J302">
        <f t="shared" si="12"/>
        <v>2</v>
      </c>
      <c r="K302">
        <v>2</v>
      </c>
      <c r="L302">
        <v>2</v>
      </c>
      <c r="M302">
        <f t="shared" si="13"/>
        <v>4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13</v>
      </c>
      <c r="U302" t="s">
        <v>101</v>
      </c>
      <c r="W302" s="4" t="str">
        <f t="shared" si="14"/>
        <v>&lt;tr&gt;&lt;td&gt;Justin Moya&lt;/td&gt;&lt;td&gt;TVHS&lt;/td&gt;&lt;td&gt;4&lt;/td&gt;&lt;td&gt;2&lt;/td&gt;&lt;td&gt;0.500&lt;/td&gt;&lt;td&gt;1&lt;/td&gt;&lt;td&gt;3&lt;/td&gt;&lt;td&gt;0.333&lt;/td&gt;&lt;td&gt;0&lt;/td&gt;&lt;td&gt;0&lt;/td&gt;&lt;td&gt;0.000&lt;/td&gt;&lt;td&gt;0&lt;/td&gt;&lt;td&gt;0&lt;/td&gt;&lt;td&gt;0.000&lt;/td&gt;&lt;td&gt;2&lt;/td&gt;&lt;td&gt;2&lt;/td&gt;&lt;td&gt;4&lt;/td&gt;&lt;td&gt;1.000&lt;/td&gt;&lt;td&gt;0&lt;/td&gt;&lt;td&gt;0.000&lt;/td&gt;&lt;td&gt;0&lt;/td&gt;&lt;td&gt;0.000&lt;/td&gt;&lt;td&gt;0&lt;/td&gt;&lt;td&gt;0.000&lt;/td&gt;&lt;/tr&gt;</v>
      </c>
    </row>
    <row r="303" spans="1:23" x14ac:dyDescent="0.25">
      <c r="A303">
        <v>24</v>
      </c>
      <c r="B303" t="s">
        <v>699</v>
      </c>
      <c r="C303">
        <v>2</v>
      </c>
      <c r="D303">
        <v>1</v>
      </c>
      <c r="E303">
        <v>3</v>
      </c>
      <c r="F303">
        <v>0</v>
      </c>
      <c r="G303">
        <v>1</v>
      </c>
      <c r="H303">
        <v>0</v>
      </c>
      <c r="I303">
        <v>0</v>
      </c>
      <c r="J303">
        <f t="shared" si="12"/>
        <v>2</v>
      </c>
      <c r="K303">
        <v>2</v>
      </c>
      <c r="L303">
        <v>0</v>
      </c>
      <c r="M303">
        <f t="shared" si="13"/>
        <v>2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11</v>
      </c>
      <c r="U303" t="s">
        <v>49</v>
      </c>
      <c r="W303" s="4" t="str">
        <f t="shared" si="14"/>
        <v>&lt;tr&gt;&lt;td&gt;Tiernan Marshall&lt;/td&gt;&lt;td&gt;MC&lt;/td&gt;&lt;td&gt;2&lt;/td&gt;&lt;td&gt;2&lt;/td&gt;&lt;td&gt;1.000&lt;/td&gt;&lt;td&gt;1&lt;/td&gt;&lt;td&gt;3&lt;/td&gt;&lt;td&gt;0.333&lt;/td&gt;&lt;td&gt;0&lt;/td&gt;&lt;td&gt;1&lt;/td&gt;&lt;td&gt;0.000&lt;/td&gt;&lt;td&gt;0&lt;/td&gt;&lt;td&gt;0&lt;/td&gt;&lt;td&gt;0.000&lt;/td&gt;&lt;td&gt;2&lt;/td&gt;&lt;td&gt;0&lt;/td&gt;&lt;td&gt;2&lt;/td&gt;&lt;td&gt;1.000&lt;/td&gt;&lt;td&gt;0&lt;/td&gt;&lt;td&gt;0.000&lt;/td&gt;&lt;td&gt;1&lt;/td&gt;&lt;td&gt;0.500&lt;/td&gt;&lt;td&gt;0&lt;/td&gt;&lt;td&gt;0.000&lt;/td&gt;&lt;/tr&gt;</v>
      </c>
    </row>
    <row r="304" spans="1:23" x14ac:dyDescent="0.25">
      <c r="A304">
        <v>15</v>
      </c>
      <c r="B304" t="s">
        <v>466</v>
      </c>
      <c r="C304">
        <v>3</v>
      </c>
      <c r="D304">
        <v>1</v>
      </c>
      <c r="E304">
        <v>1</v>
      </c>
      <c r="F304">
        <v>0</v>
      </c>
      <c r="G304">
        <v>0</v>
      </c>
      <c r="H304">
        <v>0</v>
      </c>
      <c r="I304">
        <v>0</v>
      </c>
      <c r="J304">
        <f t="shared" si="12"/>
        <v>2</v>
      </c>
      <c r="K304">
        <v>0</v>
      </c>
      <c r="L304">
        <v>1</v>
      </c>
      <c r="M304">
        <f t="shared" si="13"/>
        <v>1</v>
      </c>
      <c r="N304">
        <v>0</v>
      </c>
      <c r="O304">
        <v>0</v>
      </c>
      <c r="P304">
        <v>3</v>
      </c>
      <c r="Q304">
        <v>0</v>
      </c>
      <c r="R304">
        <v>0</v>
      </c>
      <c r="S304">
        <v>0</v>
      </c>
      <c r="T304">
        <v>7</v>
      </c>
      <c r="U304" t="s">
        <v>101</v>
      </c>
      <c r="W304" s="4" t="str">
        <f t="shared" si="14"/>
        <v>&lt;tr&gt;&lt;td&gt;Tyler Still&lt;/td&gt;&lt;td&gt;TVHS&lt;/td&gt;&lt;td&gt;3&lt;/td&gt;&lt;td&gt;2&lt;/td&gt;&lt;td&gt;0.667&lt;/td&gt;&lt;td&gt;1&lt;/td&gt;&lt;td&gt;1&lt;/td&gt;&lt;td&gt;1.000&lt;/td&gt;&lt;td&gt;0&lt;/td&gt;&lt;td&gt;0&lt;/td&gt;&lt;td&gt;0.000&lt;/td&gt;&lt;td&gt;0&lt;/td&gt;&lt;td&gt;0&lt;/td&gt;&lt;td&gt;0.000&lt;/td&gt;&lt;td&gt;0&lt;/td&gt;&lt;td&gt;1&lt;/td&gt;&lt;td&gt;1&lt;/td&gt;&lt;td&gt;0.333&lt;/td&gt;&lt;td&gt;0&lt;/td&gt;&lt;td&gt;0.000&lt;/td&gt;&lt;td&gt;0&lt;/td&gt;&lt;td&gt;0.000&lt;/td&gt;&lt;td&gt;0&lt;/td&gt;&lt;td&gt;0.000&lt;/td&gt;&lt;/tr&gt;</v>
      </c>
    </row>
    <row r="305" spans="1:23" x14ac:dyDescent="0.25">
      <c r="A305">
        <v>14</v>
      </c>
      <c r="B305" t="s">
        <v>502</v>
      </c>
      <c r="C305">
        <v>2</v>
      </c>
      <c r="D305">
        <v>1</v>
      </c>
      <c r="E305">
        <v>2</v>
      </c>
      <c r="F305">
        <v>0</v>
      </c>
      <c r="G305">
        <v>0</v>
      </c>
      <c r="H305">
        <v>0</v>
      </c>
      <c r="I305">
        <v>0</v>
      </c>
      <c r="J305">
        <f t="shared" si="12"/>
        <v>2</v>
      </c>
      <c r="K305">
        <v>0</v>
      </c>
      <c r="L305">
        <v>0</v>
      </c>
      <c r="M305">
        <f t="shared" si="13"/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7</v>
      </c>
      <c r="U305" t="s">
        <v>103</v>
      </c>
      <c r="W305" s="4" t="str">
        <f t="shared" si="14"/>
        <v>&lt;tr&gt;&lt;td&gt;Josh Koldon&lt;/td&gt;&lt;td&gt;WWC&lt;/td&gt;&lt;td&gt;2&lt;/td&gt;&lt;td&gt;2&lt;/td&gt;&lt;td&gt;1.000&lt;/td&gt;&lt;td&gt;1&lt;/td&gt;&lt;td&gt;2&lt;/td&gt;&lt;td&gt;0.500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306" spans="1:23" x14ac:dyDescent="0.25">
      <c r="A306">
        <v>13</v>
      </c>
      <c r="B306" t="s">
        <v>464</v>
      </c>
      <c r="C306">
        <v>3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f t="shared" si="12"/>
        <v>2</v>
      </c>
      <c r="K306">
        <v>0</v>
      </c>
      <c r="L306">
        <v>1</v>
      </c>
      <c r="M306">
        <f t="shared" si="13"/>
        <v>1</v>
      </c>
      <c r="N306">
        <v>1</v>
      </c>
      <c r="O306">
        <v>0</v>
      </c>
      <c r="P306">
        <v>2</v>
      </c>
      <c r="Q306">
        <v>0</v>
      </c>
      <c r="R306">
        <v>1</v>
      </c>
      <c r="S306">
        <v>0</v>
      </c>
      <c r="T306">
        <v>6</v>
      </c>
      <c r="U306" t="s">
        <v>101</v>
      </c>
      <c r="W306" s="4" t="str">
        <f t="shared" si="14"/>
        <v>&lt;tr&gt;&lt;td&gt;Taylor Still&lt;/td&gt;&lt;td&gt;TVHS&lt;/td&gt;&lt;td&gt;3&lt;/td&gt;&lt;td&gt;2&lt;/td&gt;&lt;td&gt;0.667&lt;/td&gt;&lt;td&gt;1&lt;/td&gt;&lt;td&gt;1&lt;/td&gt;&lt;td&gt;1.000&lt;/td&gt;&lt;td&gt;0&lt;/td&gt;&lt;td&gt;0&lt;/td&gt;&lt;td&gt;0.000&lt;/td&gt;&lt;td&gt;0&lt;/td&gt;&lt;td&gt;0&lt;/td&gt;&lt;td&gt;0.000&lt;/td&gt;&lt;td&gt;0&lt;/td&gt;&lt;td&gt;1&lt;/td&gt;&lt;td&gt;1&lt;/td&gt;&lt;td&gt;0.333&lt;/td&gt;&lt;td&gt;0&lt;/td&gt;&lt;td&gt;0.000&lt;/td&gt;&lt;td&gt;1&lt;/td&gt;&lt;td&gt;0.333&lt;/td&gt;&lt;td&gt;0&lt;/td&gt;&lt;td&gt;0.000&lt;/td&gt;&lt;/tr&gt;</v>
      </c>
    </row>
    <row r="307" spans="1:23" x14ac:dyDescent="0.25">
      <c r="A307">
        <v>5</v>
      </c>
      <c r="B307" t="s">
        <v>456</v>
      </c>
      <c r="C307">
        <v>3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2</v>
      </c>
      <c r="J307">
        <f t="shared" si="12"/>
        <v>1</v>
      </c>
      <c r="K307">
        <v>1</v>
      </c>
      <c r="L307">
        <v>3</v>
      </c>
      <c r="M307">
        <f t="shared" si="13"/>
        <v>4</v>
      </c>
      <c r="N307">
        <v>0</v>
      </c>
      <c r="O307">
        <v>1</v>
      </c>
      <c r="P307">
        <v>2</v>
      </c>
      <c r="Q307">
        <v>0</v>
      </c>
      <c r="R307">
        <v>0</v>
      </c>
      <c r="S307">
        <v>0</v>
      </c>
      <c r="T307">
        <v>11</v>
      </c>
      <c r="U307" t="s">
        <v>101</v>
      </c>
      <c r="W307" s="4" t="str">
        <f t="shared" si="14"/>
        <v>&lt;tr&gt;&lt;td&gt;Avontay Williams&lt;/td&gt;&lt;td&gt;TVHS&lt;/td&gt;&lt;td&gt;3&lt;/td&gt;&lt;td&gt;1&lt;/td&gt;&lt;td&gt;0.333&lt;/td&gt;&lt;td&gt;0&lt;/td&gt;&lt;td&gt;0&lt;/td&gt;&lt;td&gt;0.000&lt;/td&gt;&lt;td&gt;0&lt;/td&gt;&lt;td&gt;0&lt;/td&gt;&lt;td&gt;0.000&lt;/td&gt;&lt;td&gt;1&lt;/td&gt;&lt;td&gt;2&lt;/td&gt;&lt;td&gt;0.500&lt;/td&gt;&lt;td&gt;1&lt;/td&gt;&lt;td&gt;3&lt;/td&gt;&lt;td&gt;4&lt;/td&gt;&lt;td&gt;1.333&lt;/td&gt;&lt;td&gt;1&lt;/td&gt;&lt;td&gt;0.333&lt;/td&gt;&lt;td&gt;0&lt;/td&gt;&lt;td&gt;0.000&lt;/td&gt;&lt;td&gt;0&lt;/td&gt;&lt;td&gt;0.000&lt;/td&gt;&lt;/tr&gt;</v>
      </c>
    </row>
    <row r="308" spans="1:23" x14ac:dyDescent="0.25">
      <c r="A308">
        <v>10</v>
      </c>
      <c r="B308" t="s">
        <v>475</v>
      </c>
      <c r="C308">
        <v>3</v>
      </c>
      <c r="D308">
        <v>0</v>
      </c>
      <c r="E308">
        <v>2</v>
      </c>
      <c r="F308">
        <v>0</v>
      </c>
      <c r="G308">
        <v>1</v>
      </c>
      <c r="H308">
        <v>1</v>
      </c>
      <c r="I308">
        <v>2</v>
      </c>
      <c r="J308">
        <f t="shared" si="12"/>
        <v>1</v>
      </c>
      <c r="K308">
        <v>0</v>
      </c>
      <c r="L308">
        <v>0</v>
      </c>
      <c r="M308">
        <f t="shared" si="13"/>
        <v>0</v>
      </c>
      <c r="N308">
        <v>1</v>
      </c>
      <c r="O308">
        <v>0</v>
      </c>
      <c r="P308">
        <v>2</v>
      </c>
      <c r="Q308">
        <v>0</v>
      </c>
      <c r="R308">
        <v>0</v>
      </c>
      <c r="S308">
        <v>0</v>
      </c>
      <c r="T308">
        <v>9</v>
      </c>
      <c r="U308" t="s">
        <v>68</v>
      </c>
      <c r="W308" s="4" t="str">
        <f t="shared" si="14"/>
        <v>&lt;tr&gt;&lt;td&gt;Jaillan Gajes&lt;/td&gt;&lt;td&gt;JHB&lt;/td&gt;&lt;td&gt;3&lt;/td&gt;&lt;td&gt;1&lt;/td&gt;&lt;td&gt;0.333&lt;/td&gt;&lt;td&gt;0&lt;/td&gt;&lt;td&gt;2&lt;/td&gt;&lt;td&gt;0.000&lt;/td&gt;&lt;td&gt;0&lt;/td&gt;&lt;td&gt;1&lt;/td&gt;&lt;td&gt;0.000&lt;/td&gt;&lt;td&gt;1&lt;/td&gt;&lt;td&gt;2&lt;/td&gt;&lt;td&gt;0.500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309" spans="1:23" x14ac:dyDescent="0.25">
      <c r="A309">
        <v>12</v>
      </c>
      <c r="B309" t="s">
        <v>359</v>
      </c>
      <c r="C309">
        <v>9</v>
      </c>
      <c r="D309">
        <v>0</v>
      </c>
      <c r="E309">
        <v>5</v>
      </c>
      <c r="F309">
        <v>0</v>
      </c>
      <c r="G309">
        <v>0</v>
      </c>
      <c r="H309">
        <v>0</v>
      </c>
      <c r="I309">
        <v>2</v>
      </c>
      <c r="J309">
        <f t="shared" si="12"/>
        <v>0</v>
      </c>
      <c r="K309">
        <v>7</v>
      </c>
      <c r="L309">
        <v>12</v>
      </c>
      <c r="M309">
        <f t="shared" si="13"/>
        <v>19</v>
      </c>
      <c r="N309">
        <v>10</v>
      </c>
      <c r="O309">
        <v>1</v>
      </c>
      <c r="P309">
        <v>15</v>
      </c>
      <c r="Q309">
        <v>0</v>
      </c>
      <c r="R309">
        <v>3</v>
      </c>
      <c r="S309">
        <v>0</v>
      </c>
      <c r="T309">
        <v>151</v>
      </c>
      <c r="U309" t="s">
        <v>70</v>
      </c>
      <c r="W309" s="4" t="str">
        <f t="shared" si="14"/>
        <v>&lt;tr&gt;&lt;td&gt;Charn Brar&lt;/td&gt;&lt;td&gt;SJR&lt;/td&gt;&lt;td&gt;9&lt;/td&gt;&lt;td&gt;0&lt;/td&gt;&lt;td&gt;0.000&lt;/td&gt;&lt;td&gt;0&lt;/td&gt;&lt;td&gt;5&lt;/td&gt;&lt;td&gt;0.000&lt;/td&gt;&lt;td&gt;0&lt;/td&gt;&lt;td&gt;0&lt;/td&gt;&lt;td&gt;0.000&lt;/td&gt;&lt;td&gt;0&lt;/td&gt;&lt;td&gt;2&lt;/td&gt;&lt;td&gt;0.000&lt;/td&gt;&lt;td&gt;7&lt;/td&gt;&lt;td&gt;12&lt;/td&gt;&lt;td&gt;19&lt;/td&gt;&lt;td&gt;2.111&lt;/td&gt;&lt;td&gt;1&lt;/td&gt;&lt;td&gt;0.111&lt;/td&gt;&lt;td&gt;3&lt;/td&gt;&lt;td&gt;0.333&lt;/td&gt;&lt;td&gt;0&lt;/td&gt;&lt;td&gt;0.000&lt;/td&gt;&lt;/tr&gt;</v>
      </c>
    </row>
    <row r="310" spans="1:23" x14ac:dyDescent="0.25">
      <c r="A310">
        <v>6</v>
      </c>
      <c r="B310" t="s">
        <v>495</v>
      </c>
      <c r="C310">
        <v>5</v>
      </c>
      <c r="D310">
        <v>0</v>
      </c>
      <c r="E310">
        <v>7</v>
      </c>
      <c r="F310">
        <v>0</v>
      </c>
      <c r="G310">
        <v>0</v>
      </c>
      <c r="H310">
        <v>0</v>
      </c>
      <c r="I310">
        <v>0</v>
      </c>
      <c r="J310">
        <f t="shared" si="12"/>
        <v>0</v>
      </c>
      <c r="K310">
        <v>0</v>
      </c>
      <c r="L310">
        <v>3</v>
      </c>
      <c r="M310">
        <f t="shared" si="13"/>
        <v>3</v>
      </c>
      <c r="N310">
        <v>6</v>
      </c>
      <c r="O310">
        <v>0</v>
      </c>
      <c r="P310">
        <v>7</v>
      </c>
      <c r="Q310">
        <v>0</v>
      </c>
      <c r="R310">
        <v>2</v>
      </c>
      <c r="S310">
        <v>0</v>
      </c>
      <c r="T310">
        <v>64</v>
      </c>
      <c r="U310" t="s">
        <v>103</v>
      </c>
      <c r="W310" s="4" t="str">
        <f t="shared" si="14"/>
        <v>&lt;tr&gt;&lt;td&gt;Augustine Laranang&lt;/td&gt;&lt;td&gt;WWC&lt;/td&gt;&lt;td&gt;5&lt;/td&gt;&lt;td&gt;0&lt;/td&gt;&lt;td&gt;0.000&lt;/td&gt;&lt;td&gt;0&lt;/td&gt;&lt;td&gt;7&lt;/td&gt;&lt;td&gt;0.000&lt;/td&gt;&lt;td&gt;0&lt;/td&gt;&lt;td&gt;0&lt;/td&gt;&lt;td&gt;0.000&lt;/td&gt;&lt;td&gt;0&lt;/td&gt;&lt;td&gt;0&lt;/td&gt;&lt;td&gt;0.000&lt;/td&gt;&lt;td&gt;0&lt;/td&gt;&lt;td&gt;3&lt;/td&gt;&lt;td&gt;3&lt;/td&gt;&lt;td&gt;0.600&lt;/td&gt;&lt;td&gt;0&lt;/td&gt;&lt;td&gt;0.000&lt;/td&gt;&lt;td&gt;2&lt;/td&gt;&lt;td&gt;0.400&lt;/td&gt;&lt;td&gt;0&lt;/td&gt;&lt;td&gt;0.000&lt;/td&gt;&lt;/tr&gt;</v>
      </c>
    </row>
    <row r="311" spans="1:23" x14ac:dyDescent="0.25">
      <c r="A311">
        <v>4</v>
      </c>
      <c r="B311" t="s">
        <v>272</v>
      </c>
      <c r="C311">
        <v>5</v>
      </c>
      <c r="D311">
        <v>0</v>
      </c>
      <c r="E311">
        <v>15</v>
      </c>
      <c r="F311">
        <v>0</v>
      </c>
      <c r="G311">
        <v>4</v>
      </c>
      <c r="H311">
        <v>0</v>
      </c>
      <c r="I311">
        <v>0</v>
      </c>
      <c r="J311">
        <f t="shared" si="12"/>
        <v>0</v>
      </c>
      <c r="K311">
        <v>3</v>
      </c>
      <c r="L311">
        <v>8</v>
      </c>
      <c r="M311">
        <f t="shared" si="13"/>
        <v>11</v>
      </c>
      <c r="N311">
        <v>5</v>
      </c>
      <c r="O311">
        <v>4</v>
      </c>
      <c r="P311">
        <v>4</v>
      </c>
      <c r="Q311">
        <v>0</v>
      </c>
      <c r="R311">
        <v>4</v>
      </c>
      <c r="S311">
        <v>0</v>
      </c>
      <c r="T311">
        <v>57</v>
      </c>
      <c r="U311" t="s">
        <v>97</v>
      </c>
      <c r="W311" s="4" t="str">
        <f t="shared" si="14"/>
        <v>&lt;tr&gt;&lt;td&gt;Nathaniel Laurea&lt;/td&gt;&lt;td&gt;SJHS&lt;/td&gt;&lt;td&gt;5&lt;/td&gt;&lt;td&gt;0&lt;/td&gt;&lt;td&gt;0.000&lt;/td&gt;&lt;td&gt;0&lt;/td&gt;&lt;td&gt;15&lt;/td&gt;&lt;td&gt;0.000&lt;/td&gt;&lt;td&gt;0&lt;/td&gt;&lt;td&gt;4&lt;/td&gt;&lt;td&gt;0.000&lt;/td&gt;&lt;td&gt;0&lt;/td&gt;&lt;td&gt;0&lt;/td&gt;&lt;td&gt;0.000&lt;/td&gt;&lt;td&gt;3&lt;/td&gt;&lt;td&gt;8&lt;/td&gt;&lt;td&gt;11&lt;/td&gt;&lt;td&gt;2.200&lt;/td&gt;&lt;td&gt;4&lt;/td&gt;&lt;td&gt;0.800&lt;/td&gt;&lt;td&gt;4&lt;/td&gt;&lt;td&gt;0.800&lt;/td&gt;&lt;td&gt;0&lt;/td&gt;&lt;td&gt;0.000&lt;/td&gt;&lt;/tr&gt;</v>
      </c>
    </row>
    <row r="312" spans="1:23" x14ac:dyDescent="0.25">
      <c r="A312">
        <v>2</v>
      </c>
      <c r="B312" t="s">
        <v>453</v>
      </c>
      <c r="C312">
        <v>7</v>
      </c>
      <c r="D312">
        <v>0</v>
      </c>
      <c r="E312">
        <v>10</v>
      </c>
      <c r="F312">
        <v>0</v>
      </c>
      <c r="G312">
        <v>8</v>
      </c>
      <c r="H312">
        <v>0</v>
      </c>
      <c r="I312">
        <v>0</v>
      </c>
      <c r="J312">
        <f t="shared" si="12"/>
        <v>0</v>
      </c>
      <c r="K312">
        <v>0</v>
      </c>
      <c r="L312">
        <v>1</v>
      </c>
      <c r="M312">
        <f t="shared" si="13"/>
        <v>1</v>
      </c>
      <c r="N312">
        <v>6</v>
      </c>
      <c r="O312">
        <v>2</v>
      </c>
      <c r="P312">
        <v>3</v>
      </c>
      <c r="Q312">
        <v>0</v>
      </c>
      <c r="R312">
        <v>1</v>
      </c>
      <c r="S312">
        <v>0</v>
      </c>
      <c r="T312">
        <v>39</v>
      </c>
      <c r="U312" t="s">
        <v>101</v>
      </c>
      <c r="W312" s="4" t="str">
        <f t="shared" si="14"/>
        <v>&lt;tr&gt;&lt;td&gt;Knu Justine Vedua&lt;/td&gt;&lt;td&gt;TVHS&lt;/td&gt;&lt;td&gt;7&lt;/td&gt;&lt;td&gt;0&lt;/td&gt;&lt;td&gt;0.000&lt;/td&gt;&lt;td&gt;0&lt;/td&gt;&lt;td&gt;10&lt;/td&gt;&lt;td&gt;0.000&lt;/td&gt;&lt;td&gt;0&lt;/td&gt;&lt;td&gt;8&lt;/td&gt;&lt;td&gt;0.000&lt;/td&gt;&lt;td&gt;0&lt;/td&gt;&lt;td&gt;0&lt;/td&gt;&lt;td&gt;0.000&lt;/td&gt;&lt;td&gt;0&lt;/td&gt;&lt;td&gt;1&lt;/td&gt;&lt;td&gt;1&lt;/td&gt;&lt;td&gt;0.143&lt;/td&gt;&lt;td&gt;2&lt;/td&gt;&lt;td&gt;0.286&lt;/td&gt;&lt;td&gt;1&lt;/td&gt;&lt;td&gt;0.143&lt;/td&gt;&lt;td&gt;0&lt;/td&gt;&lt;td&gt;0.000&lt;/td&gt;&lt;/tr&gt;</v>
      </c>
    </row>
    <row r="313" spans="1:23" x14ac:dyDescent="0.25">
      <c r="A313">
        <v>12</v>
      </c>
      <c r="B313" t="s">
        <v>673</v>
      </c>
      <c r="C313">
        <v>3</v>
      </c>
      <c r="D313">
        <v>0</v>
      </c>
      <c r="E313">
        <v>3</v>
      </c>
      <c r="F313">
        <v>0</v>
      </c>
      <c r="G313">
        <v>1</v>
      </c>
      <c r="H313">
        <v>0</v>
      </c>
      <c r="I313">
        <v>0</v>
      </c>
      <c r="J313">
        <f t="shared" si="12"/>
        <v>0</v>
      </c>
      <c r="K313">
        <v>0</v>
      </c>
      <c r="L313">
        <v>1</v>
      </c>
      <c r="M313">
        <f t="shared" si="13"/>
        <v>1</v>
      </c>
      <c r="N313">
        <v>0</v>
      </c>
      <c r="O313">
        <v>2</v>
      </c>
      <c r="P313">
        <v>6</v>
      </c>
      <c r="Q313">
        <v>0</v>
      </c>
      <c r="R313">
        <v>0</v>
      </c>
      <c r="S313">
        <v>0</v>
      </c>
      <c r="T313">
        <v>37</v>
      </c>
      <c r="U313" t="s">
        <v>99</v>
      </c>
      <c r="W313" s="4" t="str">
        <f t="shared" si="14"/>
        <v>&lt;tr&gt;&lt;td&gt;Kyle Jansen&lt;/td&gt;&lt;td&gt;SHC&lt;/td&gt;&lt;td&gt;3&lt;/td&gt;&lt;td&gt;0&lt;/td&gt;&lt;td&gt;0.000&lt;/td&gt;&lt;td&gt;0&lt;/td&gt;&lt;td&gt;3&lt;/td&gt;&lt;td&gt;0.000&lt;/td&gt;&lt;td&gt;0&lt;/td&gt;&lt;td&gt;1&lt;/td&gt;&lt;td&gt;0.000&lt;/td&gt;&lt;td&gt;0&lt;/td&gt;&lt;td&gt;0&lt;/td&gt;&lt;td&gt;0.000&lt;/td&gt;&lt;td&gt;0&lt;/td&gt;&lt;td&gt;1&lt;/td&gt;&lt;td&gt;1&lt;/td&gt;&lt;td&gt;0.333&lt;/td&gt;&lt;td&gt;2&lt;/td&gt;&lt;td&gt;0.667&lt;/td&gt;&lt;td&gt;0&lt;/td&gt;&lt;td&gt;0.000&lt;/td&gt;&lt;td&gt;0&lt;/td&gt;&lt;td&gt;0.000&lt;/td&gt;&lt;/tr&gt;</v>
      </c>
    </row>
    <row r="314" spans="1:23" x14ac:dyDescent="0.25">
      <c r="A314">
        <v>1</v>
      </c>
      <c r="B314" t="s">
        <v>382</v>
      </c>
      <c r="C314">
        <v>5</v>
      </c>
      <c r="D314">
        <v>0</v>
      </c>
      <c r="E314">
        <v>3</v>
      </c>
      <c r="F314">
        <v>0</v>
      </c>
      <c r="G314">
        <v>1</v>
      </c>
      <c r="H314">
        <v>0</v>
      </c>
      <c r="I314">
        <v>0</v>
      </c>
      <c r="J314">
        <f t="shared" si="12"/>
        <v>0</v>
      </c>
      <c r="K314">
        <v>0</v>
      </c>
      <c r="L314">
        <v>2</v>
      </c>
      <c r="M314">
        <f t="shared" si="13"/>
        <v>2</v>
      </c>
      <c r="N314">
        <v>5</v>
      </c>
      <c r="O314">
        <v>0</v>
      </c>
      <c r="P314">
        <v>1</v>
      </c>
      <c r="Q314">
        <v>0</v>
      </c>
      <c r="R314">
        <v>2</v>
      </c>
      <c r="S314">
        <v>0</v>
      </c>
      <c r="T314">
        <v>35</v>
      </c>
      <c r="U314" t="s">
        <v>105</v>
      </c>
      <c r="W314" s="4" t="str">
        <f t="shared" si="14"/>
        <v>&lt;tr&gt;&lt;td&gt;Seth Black&lt;/td&gt;&lt;td&gt;CPRS&lt;/td&gt;&lt;td&gt;5&lt;/td&gt;&lt;td&gt;0&lt;/td&gt;&lt;td&gt;0.000&lt;/td&gt;&lt;td&gt;0&lt;/td&gt;&lt;td&gt;3&lt;/td&gt;&lt;td&gt;0.000&lt;/td&gt;&lt;td&gt;0&lt;/td&gt;&lt;td&gt;1&lt;/td&gt;&lt;td&gt;0.000&lt;/td&gt;&lt;td&gt;0&lt;/td&gt;&lt;td&gt;0&lt;/td&gt;&lt;td&gt;0.000&lt;/td&gt;&lt;td&gt;0&lt;/td&gt;&lt;td&gt;2&lt;/td&gt;&lt;td&gt;2&lt;/td&gt;&lt;td&gt;0.400&lt;/td&gt;&lt;td&gt;0&lt;/td&gt;&lt;td&gt;0.000&lt;/td&gt;&lt;td&gt;2&lt;/td&gt;&lt;td&gt;0.400&lt;/td&gt;&lt;td&gt;0&lt;/td&gt;&lt;td&gt;0.000&lt;/td&gt;&lt;/tr&gt;</v>
      </c>
    </row>
    <row r="315" spans="1:23" x14ac:dyDescent="0.25">
      <c r="A315">
        <v>15</v>
      </c>
      <c r="B315" t="s">
        <v>360</v>
      </c>
      <c r="C315">
        <v>4</v>
      </c>
      <c r="D315">
        <v>0</v>
      </c>
      <c r="E315">
        <v>3</v>
      </c>
      <c r="F315">
        <v>0</v>
      </c>
      <c r="G315">
        <v>0</v>
      </c>
      <c r="H315">
        <v>0</v>
      </c>
      <c r="I315">
        <v>0</v>
      </c>
      <c r="J315">
        <f t="shared" si="12"/>
        <v>0</v>
      </c>
      <c r="K315">
        <v>3</v>
      </c>
      <c r="L315">
        <v>3</v>
      </c>
      <c r="M315">
        <f t="shared" si="13"/>
        <v>6</v>
      </c>
      <c r="N315">
        <v>1</v>
      </c>
      <c r="O315">
        <v>0</v>
      </c>
      <c r="P315">
        <v>0</v>
      </c>
      <c r="Q315">
        <v>0</v>
      </c>
      <c r="R315">
        <v>1</v>
      </c>
      <c r="S315">
        <v>0</v>
      </c>
      <c r="T315">
        <v>23</v>
      </c>
      <c r="U315" t="s">
        <v>70</v>
      </c>
      <c r="W315" s="4" t="str">
        <f t="shared" si="14"/>
        <v>&lt;tr&gt;&lt;td&gt;Brendan Boswick&lt;/td&gt;&lt;td&gt;SJR&lt;/td&gt;&lt;td&gt;4&lt;/td&gt;&lt;td&gt;0&lt;/td&gt;&lt;td&gt;0.000&lt;/td&gt;&lt;td&gt;0&lt;/td&gt;&lt;td&gt;3&lt;/td&gt;&lt;td&gt;0.000&lt;/td&gt;&lt;td&gt;0&lt;/td&gt;&lt;td&gt;0&lt;/td&gt;&lt;td&gt;0.000&lt;/td&gt;&lt;td&gt;0&lt;/td&gt;&lt;td&gt;0&lt;/td&gt;&lt;td&gt;0.000&lt;/td&gt;&lt;td&gt;3&lt;/td&gt;&lt;td&gt;3&lt;/td&gt;&lt;td&gt;6&lt;/td&gt;&lt;td&gt;1.500&lt;/td&gt;&lt;td&gt;0&lt;/td&gt;&lt;td&gt;0.000&lt;/td&gt;&lt;td&gt;1&lt;/td&gt;&lt;td&gt;0.250&lt;/td&gt;&lt;td&gt;0&lt;/td&gt;&lt;td&gt;0.000&lt;/td&gt;&lt;/tr&gt;</v>
      </c>
    </row>
    <row r="316" spans="1:23" x14ac:dyDescent="0.25">
      <c r="A316">
        <v>1</v>
      </c>
      <c r="B316" t="s">
        <v>430</v>
      </c>
      <c r="C316">
        <v>6</v>
      </c>
      <c r="D316">
        <v>0</v>
      </c>
      <c r="E316">
        <v>3</v>
      </c>
      <c r="F316">
        <v>0</v>
      </c>
      <c r="G316">
        <v>2</v>
      </c>
      <c r="H316">
        <v>0</v>
      </c>
      <c r="I316">
        <v>0</v>
      </c>
      <c r="J316">
        <f t="shared" si="12"/>
        <v>0</v>
      </c>
      <c r="K316">
        <v>0</v>
      </c>
      <c r="L316">
        <v>0</v>
      </c>
      <c r="M316">
        <f t="shared" si="13"/>
        <v>0</v>
      </c>
      <c r="N316">
        <v>2</v>
      </c>
      <c r="O316">
        <v>0</v>
      </c>
      <c r="P316">
        <v>2</v>
      </c>
      <c r="Q316">
        <v>1</v>
      </c>
      <c r="R316">
        <v>0</v>
      </c>
      <c r="S316">
        <v>0</v>
      </c>
      <c r="T316">
        <v>21</v>
      </c>
      <c r="U316" t="s">
        <v>58</v>
      </c>
      <c r="W316" s="4" t="str">
        <f t="shared" si="14"/>
        <v>&lt;tr&gt;&lt;td&gt;Cole Scobbie&lt;/td&gt;&lt;td&gt;LS&lt;/td&gt;&lt;td&gt;6&lt;/td&gt;&lt;td&gt;0&lt;/td&gt;&lt;td&gt;0.000&lt;/td&gt;&lt;td&gt;0&lt;/td&gt;&lt;td&gt;3&lt;/td&gt;&lt;td&gt;0.000&lt;/td&gt;&lt;td&gt;0&lt;/td&gt;&lt;td&gt;2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1&lt;/td&gt;&lt;td&gt;0.167&lt;/td&gt;&lt;/tr&gt;</v>
      </c>
    </row>
    <row r="317" spans="1:23" x14ac:dyDescent="0.25">
      <c r="A317">
        <v>12</v>
      </c>
      <c r="B317" t="s">
        <v>691</v>
      </c>
      <c r="C317">
        <v>5</v>
      </c>
      <c r="D317">
        <v>0</v>
      </c>
      <c r="E317">
        <v>5</v>
      </c>
      <c r="F317">
        <v>0</v>
      </c>
      <c r="G317">
        <v>0</v>
      </c>
      <c r="H317">
        <v>0</v>
      </c>
      <c r="I317">
        <v>0</v>
      </c>
      <c r="J317">
        <f t="shared" si="12"/>
        <v>0</v>
      </c>
      <c r="K317">
        <v>0</v>
      </c>
      <c r="L317">
        <v>0</v>
      </c>
      <c r="M317">
        <f t="shared" si="13"/>
        <v>0</v>
      </c>
      <c r="N317">
        <v>2</v>
      </c>
      <c r="O317">
        <v>0</v>
      </c>
      <c r="P317">
        <v>1</v>
      </c>
      <c r="Q317">
        <v>0</v>
      </c>
      <c r="R317">
        <v>2</v>
      </c>
      <c r="S317">
        <v>0</v>
      </c>
      <c r="T317">
        <v>19</v>
      </c>
      <c r="U317" t="s">
        <v>87</v>
      </c>
      <c r="W317" s="4" t="str">
        <f t="shared" si="14"/>
        <v>&lt;tr&gt;&lt;td&gt;Brandon Arano&lt;/td&gt;&lt;td&gt;DMCI&lt;/td&gt;&lt;td&gt;5&lt;/td&gt;&lt;td&gt;0&lt;/td&gt;&lt;td&gt;0.000&lt;/td&gt;&lt;td&gt;0&lt;/td&gt;&lt;td&gt;5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2&lt;/td&gt;&lt;td&gt;0.400&lt;/td&gt;&lt;td&gt;0&lt;/td&gt;&lt;td&gt;0.000&lt;/td&gt;&lt;/tr&gt;</v>
      </c>
    </row>
    <row r="318" spans="1:23" x14ac:dyDescent="0.25">
      <c r="A318">
        <v>33</v>
      </c>
      <c r="B318" t="s">
        <v>282</v>
      </c>
      <c r="C318">
        <v>3</v>
      </c>
      <c r="D318">
        <v>0</v>
      </c>
      <c r="E318">
        <v>2</v>
      </c>
      <c r="F318">
        <v>0</v>
      </c>
      <c r="G318">
        <v>0</v>
      </c>
      <c r="H318">
        <v>0</v>
      </c>
      <c r="I318">
        <v>0</v>
      </c>
      <c r="J318">
        <f t="shared" si="12"/>
        <v>0</v>
      </c>
      <c r="K318">
        <v>0</v>
      </c>
      <c r="L318">
        <v>1</v>
      </c>
      <c r="M318">
        <f t="shared" si="13"/>
        <v>1</v>
      </c>
      <c r="N318">
        <v>4</v>
      </c>
      <c r="O318">
        <v>0</v>
      </c>
      <c r="P318">
        <v>4</v>
      </c>
      <c r="Q318">
        <v>0</v>
      </c>
      <c r="R318">
        <v>2</v>
      </c>
      <c r="S318">
        <v>0</v>
      </c>
      <c r="T318">
        <v>19</v>
      </c>
      <c r="U318" t="s">
        <v>97</v>
      </c>
      <c r="W318" s="4" t="str">
        <f t="shared" si="14"/>
        <v>&lt;tr&gt;&lt;td&gt;Julian Swirsky&lt;/td&gt;&lt;td&gt;SJHS&lt;/td&gt;&lt;td&gt;3&lt;/td&gt;&lt;td&gt;0&lt;/td&gt;&lt;td&gt;0.000&lt;/td&gt;&lt;td&gt;0&lt;/td&gt;&lt;td&gt;2&lt;/td&gt;&lt;td&gt;0.000&lt;/td&gt;&lt;td&gt;0&lt;/td&gt;&lt;td&gt;0&lt;/td&gt;&lt;td&gt;0.000&lt;/td&gt;&lt;td&gt;0&lt;/td&gt;&lt;td&gt;0&lt;/td&gt;&lt;td&gt;0.000&lt;/td&gt;&lt;td&gt;0&lt;/td&gt;&lt;td&gt;1&lt;/td&gt;&lt;td&gt;1&lt;/td&gt;&lt;td&gt;0.333&lt;/td&gt;&lt;td&gt;0&lt;/td&gt;&lt;td&gt;0.000&lt;/td&gt;&lt;td&gt;2&lt;/td&gt;&lt;td&gt;0.667&lt;/td&gt;&lt;td&gt;0&lt;/td&gt;&lt;td&gt;0.000&lt;/td&gt;&lt;/tr&gt;</v>
      </c>
    </row>
    <row r="319" spans="1:23" x14ac:dyDescent="0.25">
      <c r="A319">
        <v>1</v>
      </c>
      <c r="B319" t="s">
        <v>468</v>
      </c>
      <c r="C319">
        <v>2</v>
      </c>
      <c r="D319">
        <v>0</v>
      </c>
      <c r="E319">
        <v>5</v>
      </c>
      <c r="F319">
        <v>0</v>
      </c>
      <c r="G319">
        <v>1</v>
      </c>
      <c r="H319">
        <v>0</v>
      </c>
      <c r="I319">
        <v>2</v>
      </c>
      <c r="J319">
        <f t="shared" si="12"/>
        <v>0</v>
      </c>
      <c r="K319">
        <v>2</v>
      </c>
      <c r="L319">
        <v>0</v>
      </c>
      <c r="M319">
        <f t="shared" si="13"/>
        <v>2</v>
      </c>
      <c r="N319">
        <v>2</v>
      </c>
      <c r="O319">
        <v>0</v>
      </c>
      <c r="P319">
        <v>4</v>
      </c>
      <c r="Q319">
        <v>0</v>
      </c>
      <c r="R319">
        <v>3</v>
      </c>
      <c r="S319">
        <v>0</v>
      </c>
      <c r="T319">
        <v>17</v>
      </c>
      <c r="U319" t="s">
        <v>68</v>
      </c>
      <c r="W319" s="4" t="str">
        <f t="shared" si="14"/>
        <v>&lt;tr&gt;&lt;td&gt;Bryce Litke&lt;/td&gt;&lt;td&gt;JHB&lt;/td&gt;&lt;td&gt;2&lt;/td&gt;&lt;td&gt;0&lt;/td&gt;&lt;td&gt;0.000&lt;/td&gt;&lt;td&gt;0&lt;/td&gt;&lt;td&gt;5&lt;/td&gt;&lt;td&gt;0.000&lt;/td&gt;&lt;td&gt;0&lt;/td&gt;&lt;td&gt;1&lt;/td&gt;&lt;td&gt;0.000&lt;/td&gt;&lt;td&gt;0&lt;/td&gt;&lt;td&gt;2&lt;/td&gt;&lt;td&gt;0.000&lt;/td&gt;&lt;td&gt;2&lt;/td&gt;&lt;td&gt;0&lt;/td&gt;&lt;td&gt;2&lt;/td&gt;&lt;td&gt;1.000&lt;/td&gt;&lt;td&gt;0&lt;/td&gt;&lt;td&gt;0.000&lt;/td&gt;&lt;td&gt;3&lt;/td&gt;&lt;td&gt;1.500&lt;/td&gt;&lt;td&gt;0&lt;/td&gt;&lt;td&gt;0.000&lt;/td&gt;&lt;/tr&gt;</v>
      </c>
    </row>
    <row r="320" spans="1:23" x14ac:dyDescent="0.25">
      <c r="A320">
        <v>25</v>
      </c>
      <c r="B320" t="s">
        <v>646</v>
      </c>
      <c r="C320">
        <v>3</v>
      </c>
      <c r="D320">
        <v>0</v>
      </c>
      <c r="E320">
        <v>2</v>
      </c>
      <c r="F320">
        <v>0</v>
      </c>
      <c r="G320">
        <v>1</v>
      </c>
      <c r="H320">
        <v>0</v>
      </c>
      <c r="I320">
        <v>0</v>
      </c>
      <c r="J320">
        <f t="shared" si="12"/>
        <v>0</v>
      </c>
      <c r="K320">
        <v>0</v>
      </c>
      <c r="L320">
        <v>2</v>
      </c>
      <c r="M320">
        <f t="shared" si="13"/>
        <v>2</v>
      </c>
      <c r="N320">
        <v>2</v>
      </c>
      <c r="O320">
        <v>0</v>
      </c>
      <c r="P320">
        <v>4</v>
      </c>
      <c r="Q320">
        <v>0</v>
      </c>
      <c r="R320">
        <v>0</v>
      </c>
      <c r="S320">
        <v>0</v>
      </c>
      <c r="T320">
        <v>15</v>
      </c>
      <c r="U320" t="s">
        <v>77</v>
      </c>
      <c r="W320" s="4" t="str">
        <f t="shared" si="14"/>
        <v>&lt;tr&gt;&lt;td&gt;Renaer Villapane&lt;/td&gt;&lt;td&gt;KHS&lt;/td&gt;&lt;td&gt;3&lt;/td&gt;&lt;td&gt;0&lt;/td&gt;&lt;td&gt;0.000&lt;/td&gt;&lt;td&gt;0&lt;/td&gt;&lt;td&gt;2&lt;/td&gt;&lt;td&gt;0.000&lt;/td&gt;&lt;td&gt;0&lt;/td&gt;&lt;td&gt;1&lt;/td&gt;&lt;td&gt;0.000&lt;/td&gt;&lt;td&gt;0&lt;/td&gt;&lt;td&gt;0&lt;/td&gt;&lt;td&gt;0.000&lt;/td&gt;&lt;td&gt;0&lt;/td&gt;&lt;td&gt;2&lt;/td&gt;&lt;td&gt;2&lt;/td&gt;&lt;td&gt;0.667&lt;/td&gt;&lt;td&gt;0&lt;/td&gt;&lt;td&gt;0.000&lt;/td&gt;&lt;td&gt;0&lt;/td&gt;&lt;td&gt;0.000&lt;/td&gt;&lt;td&gt;0&lt;/td&gt;&lt;td&gt;0.000&lt;/td&gt;&lt;/tr&gt;</v>
      </c>
    </row>
    <row r="321" spans="1:23" x14ac:dyDescent="0.25">
      <c r="A321">
        <v>32</v>
      </c>
      <c r="B321" t="s">
        <v>281</v>
      </c>
      <c r="C321">
        <v>3</v>
      </c>
      <c r="D321">
        <v>0</v>
      </c>
      <c r="E321">
        <v>2</v>
      </c>
      <c r="F321">
        <v>0</v>
      </c>
      <c r="G321">
        <v>0</v>
      </c>
      <c r="H321">
        <v>0</v>
      </c>
      <c r="I321">
        <v>2</v>
      </c>
      <c r="J321">
        <f t="shared" si="12"/>
        <v>0</v>
      </c>
      <c r="K321">
        <v>2</v>
      </c>
      <c r="L321">
        <v>1</v>
      </c>
      <c r="M321">
        <f t="shared" si="13"/>
        <v>3</v>
      </c>
      <c r="N321">
        <v>8</v>
      </c>
      <c r="O321">
        <v>0</v>
      </c>
      <c r="P321">
        <v>1</v>
      </c>
      <c r="Q321">
        <v>0</v>
      </c>
      <c r="R321">
        <v>2</v>
      </c>
      <c r="S321">
        <v>0</v>
      </c>
      <c r="T321">
        <v>15</v>
      </c>
      <c r="U321" t="s">
        <v>97</v>
      </c>
      <c r="W321" s="4" t="str">
        <f t="shared" si="14"/>
        <v>&lt;tr&gt;&lt;td&gt;Dino Jou&lt;/td&gt;&lt;td&gt;SJHS&lt;/td&gt;&lt;td&gt;3&lt;/td&gt;&lt;td&gt;0&lt;/td&gt;&lt;td&gt;0.000&lt;/td&gt;&lt;td&gt;0&lt;/td&gt;&lt;td&gt;2&lt;/td&gt;&lt;td&gt;0.000&lt;/td&gt;&lt;td&gt;0&lt;/td&gt;&lt;td&gt;0&lt;/td&gt;&lt;td&gt;0.000&lt;/td&gt;&lt;td&gt;0&lt;/td&gt;&lt;td&gt;2&lt;/td&gt;&lt;td&gt;0.000&lt;/td&gt;&lt;td&gt;2&lt;/td&gt;&lt;td&gt;1&lt;/td&gt;&lt;td&gt;3&lt;/td&gt;&lt;td&gt;1.000&lt;/td&gt;&lt;td&gt;0&lt;/td&gt;&lt;td&gt;0.000&lt;/td&gt;&lt;td&gt;2&lt;/td&gt;&lt;td&gt;0.667&lt;/td&gt;&lt;td&gt;0&lt;/td&gt;&lt;td&gt;0.000&lt;/td&gt;&lt;/tr&gt;</v>
      </c>
    </row>
    <row r="322" spans="1:23" x14ac:dyDescent="0.25">
      <c r="A322">
        <v>23</v>
      </c>
      <c r="B322" t="s">
        <v>346</v>
      </c>
      <c r="C322">
        <v>1</v>
      </c>
      <c r="D322">
        <v>0</v>
      </c>
      <c r="E322">
        <v>3</v>
      </c>
      <c r="F322">
        <v>0</v>
      </c>
      <c r="G322">
        <v>0</v>
      </c>
      <c r="H322">
        <v>0</v>
      </c>
      <c r="I322">
        <v>0</v>
      </c>
      <c r="J322">
        <f t="shared" ref="J322:J332" si="15">D322*2+F322+H322</f>
        <v>0</v>
      </c>
      <c r="K322">
        <v>0</v>
      </c>
      <c r="L322">
        <v>2</v>
      </c>
      <c r="M322">
        <f t="shared" ref="M322:M332" si="16">K322+L322</f>
        <v>2</v>
      </c>
      <c r="N322">
        <v>2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14</v>
      </c>
      <c r="U322" t="s">
        <v>81</v>
      </c>
      <c r="W322" s="4" t="str">
        <f t="shared" si="14"/>
        <v>&lt;tr&gt;&lt;td&gt;Dylan Charles-Cabral&lt;/td&gt;&lt;td&gt;SiHS&lt;/td&gt;&lt;td&gt;1&lt;/td&gt;&lt;td&gt;0&lt;/td&gt;&lt;td&gt;0.000&lt;/td&gt;&lt;td&gt;0&lt;/td&gt;&lt;td&gt;3&lt;/td&gt;&lt;td&gt;0.000&lt;/td&gt;&lt;td&gt;0&lt;/td&gt;&lt;td&gt;0&lt;/td&gt;&lt;td&gt;0.000&lt;/td&gt;&lt;td&gt;0&lt;/td&gt;&lt;td&gt;0&lt;/td&gt;&lt;td&gt;0.000&lt;/td&gt;&lt;td&gt;0&lt;/td&gt;&lt;td&gt;2&lt;/td&gt;&lt;td&gt;2&lt;/td&gt;&lt;td&gt;2.000&lt;/td&gt;&lt;td&gt;0&lt;/td&gt;&lt;td&gt;0.000&lt;/td&gt;&lt;td&gt;0&lt;/td&gt;&lt;td&gt;0.000&lt;/td&gt;&lt;td&gt;0&lt;/td&gt;&lt;td&gt;0.000&lt;/td&gt;&lt;/tr&gt;</v>
      </c>
    </row>
    <row r="323" spans="1:23" x14ac:dyDescent="0.25">
      <c r="A323">
        <v>22</v>
      </c>
      <c r="B323" t="s">
        <v>480</v>
      </c>
      <c r="C323">
        <v>3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f t="shared" si="15"/>
        <v>0</v>
      </c>
      <c r="K323">
        <v>0</v>
      </c>
      <c r="L323">
        <v>0</v>
      </c>
      <c r="M323">
        <f t="shared" si="16"/>
        <v>0</v>
      </c>
      <c r="N323">
        <v>0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11</v>
      </c>
      <c r="U323" t="s">
        <v>68</v>
      </c>
      <c r="W323" s="4" t="str">
        <f t="shared" si="14"/>
        <v>&lt;tr&gt;&lt;td&gt;Riley Unrau&lt;/td&gt;&lt;td&gt;JHB&lt;/td&gt;&lt;td&gt;3&lt;/td&gt;&lt;td&gt;0&lt;/td&gt;&lt;td&gt;0.000&lt;/td&gt;&lt;td&gt;0&lt;/td&gt;&lt;td&gt;1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324" spans="1:23" x14ac:dyDescent="0.25">
      <c r="A324">
        <v>34</v>
      </c>
      <c r="B324" t="s">
        <v>283</v>
      </c>
      <c r="C324">
        <v>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f t="shared" si="15"/>
        <v>0</v>
      </c>
      <c r="K324">
        <v>0</v>
      </c>
      <c r="L324">
        <v>0</v>
      </c>
      <c r="M324">
        <f t="shared" si="16"/>
        <v>0</v>
      </c>
      <c r="N324">
        <v>2</v>
      </c>
      <c r="O324">
        <v>0</v>
      </c>
      <c r="P324">
        <v>1</v>
      </c>
      <c r="Q324">
        <v>0</v>
      </c>
      <c r="R324">
        <v>0</v>
      </c>
      <c r="S324">
        <v>0</v>
      </c>
      <c r="T324">
        <v>9</v>
      </c>
      <c r="U324" t="s">
        <v>97</v>
      </c>
      <c r="W324" s="4" t="str">
        <f t="shared" si="14"/>
        <v>&lt;tr&gt;&lt;td&gt;Thomas Ternent&lt;/td&gt;&lt;td&gt;SJHS&lt;/td&gt;&lt;td&gt;2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325" spans="1:23" x14ac:dyDescent="0.25">
      <c r="A325">
        <v>23</v>
      </c>
      <c r="B325" t="s">
        <v>678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f t="shared" si="15"/>
        <v>0</v>
      </c>
      <c r="K325">
        <v>0</v>
      </c>
      <c r="L325">
        <v>0</v>
      </c>
      <c r="M325">
        <f t="shared" si="16"/>
        <v>0</v>
      </c>
      <c r="N325">
        <v>1</v>
      </c>
      <c r="O325">
        <v>0</v>
      </c>
      <c r="P325">
        <v>1</v>
      </c>
      <c r="Q325">
        <v>0</v>
      </c>
      <c r="R325">
        <v>1</v>
      </c>
      <c r="S325">
        <v>0</v>
      </c>
      <c r="T325">
        <v>8</v>
      </c>
      <c r="U325" t="s">
        <v>99</v>
      </c>
      <c r="W325" s="4" t="str">
        <f t="shared" si="14"/>
        <v>&lt;tr&gt;&lt;td&gt;Zach Taylor&lt;/td&gt;&lt;td&gt;SHC&lt;/td&gt;&lt;td&gt;1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1&lt;/td&gt;&lt;td&gt;1.000&lt;/td&gt;&lt;td&gt;0&lt;/td&gt;&lt;td&gt;0.000&lt;/td&gt;&lt;/tr&gt;</v>
      </c>
    </row>
    <row r="326" spans="1:23" x14ac:dyDescent="0.25">
      <c r="A326">
        <v>4</v>
      </c>
      <c r="B326" t="s">
        <v>455</v>
      </c>
      <c r="C326">
        <v>2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f t="shared" si="15"/>
        <v>0</v>
      </c>
      <c r="K326">
        <v>0</v>
      </c>
      <c r="L326">
        <v>0</v>
      </c>
      <c r="M326">
        <f t="shared" si="16"/>
        <v>0</v>
      </c>
      <c r="N326">
        <v>2</v>
      </c>
      <c r="O326">
        <v>0</v>
      </c>
      <c r="P326">
        <v>1</v>
      </c>
      <c r="Q326">
        <v>0</v>
      </c>
      <c r="R326">
        <v>0</v>
      </c>
      <c r="S326">
        <v>0</v>
      </c>
      <c r="T326">
        <v>8</v>
      </c>
      <c r="U326" t="s">
        <v>101</v>
      </c>
      <c r="W326" s="4" t="str">
        <f t="shared" si="14"/>
        <v>&lt;tr&gt;&lt;td&gt;Diego Dominguez&lt;/td&gt;&lt;td&gt;TVHS&lt;/td&gt;&lt;td&gt;2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327" spans="1:23" x14ac:dyDescent="0.25">
      <c r="A327">
        <v>6</v>
      </c>
      <c r="B327" t="s">
        <v>386</v>
      </c>
      <c r="C327">
        <v>1</v>
      </c>
      <c r="D327">
        <v>0</v>
      </c>
      <c r="E327">
        <v>1</v>
      </c>
      <c r="F327">
        <v>0</v>
      </c>
      <c r="G327">
        <v>1</v>
      </c>
      <c r="H327">
        <v>0</v>
      </c>
      <c r="I327">
        <v>0</v>
      </c>
      <c r="J327">
        <f t="shared" si="15"/>
        <v>0</v>
      </c>
      <c r="K327">
        <v>0</v>
      </c>
      <c r="L327">
        <v>0</v>
      </c>
      <c r="M327">
        <f t="shared" si="16"/>
        <v>0</v>
      </c>
      <c r="N327">
        <v>3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6</v>
      </c>
      <c r="U327" t="s">
        <v>105</v>
      </c>
      <c r="W327" s="4" t="str">
        <f t="shared" si="14"/>
        <v>&lt;tr&gt;&lt;td&gt;Shawn Eisler&lt;/td&gt;&lt;td&gt;CPRS&lt;/td&gt;&lt;td&gt;1&lt;/td&gt;&lt;td&gt;0&lt;/td&gt;&lt;td&gt;0.000&lt;/td&gt;&lt;td&gt;0&lt;/td&gt;&lt;td&gt;1&lt;/td&gt;&lt;td&gt;0.000&lt;/td&gt;&lt;td&gt;0&lt;/td&gt;&lt;td&gt;1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328" spans="1:23" x14ac:dyDescent="0.25">
      <c r="A328">
        <v>7</v>
      </c>
      <c r="B328" t="s">
        <v>697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f t="shared" si="15"/>
        <v>0</v>
      </c>
      <c r="K328">
        <v>1</v>
      </c>
      <c r="L328">
        <v>0</v>
      </c>
      <c r="M328">
        <f t="shared" si="16"/>
        <v>1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5</v>
      </c>
      <c r="U328" t="s">
        <v>87</v>
      </c>
      <c r="W328" s="4" t="str">
        <f t="shared" si="14"/>
        <v>&lt;tr&gt;&lt;td&gt;Alec Mojica&lt;/td&gt;&lt;td&gt;DMCI&lt;/td&gt;&lt;td&gt;1&lt;/td&gt;&lt;td&gt;0&lt;/td&gt;&lt;td&gt;0.000&lt;/td&gt;&lt;td&gt;0&lt;/td&gt;&lt;td&gt;1&lt;/td&gt;&lt;td&gt;0.000&lt;/td&gt;&lt;td&gt;0&lt;/td&gt;&lt;td&gt;0&lt;/td&gt;&lt;td&gt;0.000&lt;/td&gt;&lt;td&gt;0&lt;/td&gt;&lt;td&gt;0&lt;/td&gt;&lt;td&gt;0.000&lt;/td&gt;&lt;td&gt;1&lt;/td&gt;&lt;td&gt;0&lt;/td&gt;&lt;td&gt;1&lt;/td&gt;&lt;td&gt;1.000&lt;/td&gt;&lt;td&gt;0&lt;/td&gt;&lt;td&gt;0.000&lt;/td&gt;&lt;td&gt;1&lt;/td&gt;&lt;td&gt;1.000&lt;/td&gt;&lt;td&gt;0&lt;/td&gt;&lt;td&gt;0.000&lt;/td&gt;&lt;/tr&gt;</v>
      </c>
    </row>
    <row r="329" spans="1:23" x14ac:dyDescent="0.25">
      <c r="A329">
        <v>14</v>
      </c>
      <c r="B329" t="s">
        <v>270</v>
      </c>
      <c r="C329">
        <v>3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f t="shared" si="15"/>
        <v>0</v>
      </c>
      <c r="K329">
        <v>0</v>
      </c>
      <c r="L329">
        <v>1</v>
      </c>
      <c r="M329">
        <f t="shared" si="16"/>
        <v>1</v>
      </c>
      <c r="N329">
        <v>1</v>
      </c>
      <c r="O329">
        <v>0</v>
      </c>
      <c r="P329">
        <v>4</v>
      </c>
      <c r="Q329">
        <v>0</v>
      </c>
      <c r="R329">
        <v>1</v>
      </c>
      <c r="S329">
        <v>0</v>
      </c>
      <c r="T329">
        <v>5</v>
      </c>
      <c r="U329" t="s">
        <v>75</v>
      </c>
      <c r="W329" s="4" t="str">
        <f t="shared" si="14"/>
        <v>&lt;tr&gt;&lt;td&gt;Tae Won Kim&lt;/td&gt;&lt;td&gt;JTC&lt;/td&gt;&lt;td&gt;3&lt;/td&gt;&lt;td&gt;0&lt;/td&gt;&lt;td&gt;0.000&lt;/td&gt;&lt;td&gt;0&lt;/td&gt;&lt;td&gt;1&lt;/td&gt;&lt;td&gt;0.000&lt;/td&gt;&lt;td&gt;0&lt;/td&gt;&lt;td&gt;0&lt;/td&gt;&lt;td&gt;0.000&lt;/td&gt;&lt;td&gt;0&lt;/td&gt;&lt;td&gt;0&lt;/td&gt;&lt;td&gt;0.000&lt;/td&gt;&lt;td&gt;0&lt;/td&gt;&lt;td&gt;1&lt;/td&gt;&lt;td&gt;1&lt;/td&gt;&lt;td&gt;0.333&lt;/td&gt;&lt;td&gt;0&lt;/td&gt;&lt;td&gt;0.000&lt;/td&gt;&lt;td&gt;1&lt;/td&gt;&lt;td&gt;0.333&lt;/td&gt;&lt;td&gt;0&lt;/td&gt;&lt;td&gt;0.000&lt;/td&gt;&lt;/tr&gt;</v>
      </c>
    </row>
    <row r="330" spans="1:23" x14ac:dyDescent="0.25">
      <c r="A330">
        <v>11</v>
      </c>
      <c r="B330" t="s">
        <v>690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f t="shared" si="15"/>
        <v>0</v>
      </c>
      <c r="K330">
        <v>0</v>
      </c>
      <c r="L330">
        <v>0</v>
      </c>
      <c r="M330">
        <f t="shared" si="16"/>
        <v>0</v>
      </c>
      <c r="N330">
        <v>1</v>
      </c>
      <c r="O330">
        <v>0</v>
      </c>
      <c r="P330">
        <v>2</v>
      </c>
      <c r="Q330">
        <v>0</v>
      </c>
      <c r="R330">
        <v>0</v>
      </c>
      <c r="S330">
        <v>0</v>
      </c>
      <c r="T330">
        <v>4</v>
      </c>
      <c r="U330" t="s">
        <v>64</v>
      </c>
      <c r="W330" s="4" t="str">
        <f t="shared" si="14"/>
        <v>&lt;tr&gt;&lt;td&gt;Noah Buhr&lt;/td&gt;&lt;td&gt;DCI&lt;/td&gt;&lt;td&gt;1&lt;/td&gt;&lt;td&gt;0&lt;/td&gt;&lt;td&gt;0.000&lt;/td&gt;&lt;td&gt;0&lt;/td&gt;&lt;td&gt;1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331" spans="1:23" x14ac:dyDescent="0.25">
      <c r="A331">
        <v>14</v>
      </c>
      <c r="B331" t="s">
        <v>416</v>
      </c>
      <c r="C331">
        <v>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f t="shared" si="15"/>
        <v>0</v>
      </c>
      <c r="K331">
        <v>0</v>
      </c>
      <c r="L331">
        <v>2</v>
      </c>
      <c r="M331">
        <f t="shared" si="16"/>
        <v>2</v>
      </c>
      <c r="N331">
        <v>0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3</v>
      </c>
      <c r="U331" t="s">
        <v>85</v>
      </c>
      <c r="W331" s="4" t="str">
        <f t="shared" si="14"/>
        <v>&lt;tr&gt;&lt;td&gt;Amninder Bajwa&lt;/td&gt;&lt;td&gt;VMC&lt;/td&gt;&lt;td&gt;2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2&lt;/td&gt;&lt;td&gt;2&lt;/td&gt;&lt;td&gt;1.000&lt;/td&gt;&lt;td&gt;0&lt;/td&gt;&lt;td&gt;0.000&lt;/td&gt;&lt;td&gt;0&lt;/td&gt;&lt;td&gt;0.000&lt;/td&gt;&lt;td&gt;0&lt;/td&gt;&lt;td&gt;0.000&lt;/td&gt;&lt;/tr&gt;</v>
      </c>
    </row>
    <row r="332" spans="1:23" x14ac:dyDescent="0.25">
      <c r="A332">
        <v>18</v>
      </c>
      <c r="B332" t="s">
        <v>698</v>
      </c>
      <c r="C332">
        <v>1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f t="shared" si="15"/>
        <v>0</v>
      </c>
      <c r="K332">
        <v>0</v>
      </c>
      <c r="L332">
        <v>0</v>
      </c>
      <c r="M332">
        <f t="shared" si="16"/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2</v>
      </c>
      <c r="U332" t="s">
        <v>49</v>
      </c>
      <c r="W332" s="4" t="str">
        <f t="shared" si="14"/>
        <v>&lt;tr&gt;&lt;td&gt;Nico Maitland&lt;/td&gt;&lt;td&gt;MC&lt;/td&gt;&lt;td&gt;1&lt;/td&gt;&lt;td&gt;0&lt;/td&gt;&lt;td&gt;0.000&lt;/td&gt;&lt;td&gt;0&lt;/td&gt;&lt;td&gt;1&lt;/td&gt;&lt;td&gt;0.000&lt;/td&gt;&lt;td&gt;0&lt;/td&gt;&lt;td&gt;1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</sheetData>
  <sortState ref="A2:U332">
    <sortCondition descending="1" ref="J2:J332"/>
    <sortCondition descending="1" ref="T2:T332"/>
    <sortCondition ref="U2:U332"/>
    <sortCondition ref="A2:A3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" bestFit="1" customWidth="1"/>
    <col min="2" max="2" width="24.42578125" bestFit="1" customWidth="1"/>
    <col min="3" max="3" width="3" bestFit="1" customWidth="1"/>
    <col min="4" max="4" width="5" bestFit="1" customWidth="1"/>
    <col min="5" max="5" width="4.5703125" bestFit="1" customWidth="1"/>
    <col min="6" max="6" width="4.85546875" bestFit="1" customWidth="1"/>
    <col min="7" max="7" width="4.42578125" bestFit="1" customWidth="1"/>
    <col min="8" max="8" width="4.7109375" bestFit="1" customWidth="1"/>
    <col min="9" max="9" width="4.28515625" bestFit="1" customWidth="1"/>
    <col min="10" max="10" width="4.140625" bestFit="1" customWidth="1"/>
    <col min="11" max="11" width="4.7109375" bestFit="1" customWidth="1"/>
    <col min="12" max="12" width="4.5703125" bestFit="1" customWidth="1"/>
    <col min="13" max="13" width="4" bestFit="1" customWidth="1"/>
    <col min="14" max="14" width="3.140625" bestFit="1" customWidth="1"/>
    <col min="15" max="15" width="4.28515625" bestFit="1" customWidth="1"/>
    <col min="16" max="16" width="3.42578125" bestFit="1" customWidth="1"/>
    <col min="17" max="17" width="3.140625" bestFit="1" customWidth="1"/>
    <col min="18" max="18" width="3" bestFit="1" customWidth="1"/>
    <col min="19" max="19" width="3.5703125" bestFit="1" customWidth="1"/>
    <col min="20" max="20" width="4.7109375" bestFit="1" customWidth="1"/>
    <col min="21" max="21" width="5.85546875" bestFit="1" customWidth="1"/>
    <col min="23" max="23" width="1.7109375" customWidth="1"/>
  </cols>
  <sheetData>
    <row r="1" spans="1:23" x14ac:dyDescent="0.25">
      <c r="A1" s="4" t="s">
        <v>123</v>
      </c>
      <c r="B1" s="4" t="s">
        <v>124</v>
      </c>
      <c r="C1" s="4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4" t="s">
        <v>132</v>
      </c>
      <c r="K1" s="4" t="s">
        <v>133</v>
      </c>
      <c r="L1" s="4" t="s">
        <v>134</v>
      </c>
      <c r="M1" s="4" t="s">
        <v>135</v>
      </c>
      <c r="N1" s="4" t="s">
        <v>136</v>
      </c>
      <c r="O1" s="4" t="s">
        <v>137</v>
      </c>
      <c r="P1" s="4" t="s">
        <v>138</v>
      </c>
      <c r="Q1" s="4" t="s">
        <v>139</v>
      </c>
      <c r="R1" s="4" t="s">
        <v>140</v>
      </c>
      <c r="S1" s="4" t="s">
        <v>141</v>
      </c>
      <c r="T1" s="4" t="s">
        <v>142</v>
      </c>
      <c r="U1" s="4" t="s">
        <v>0</v>
      </c>
    </row>
    <row r="2" spans="1:23" x14ac:dyDescent="0.25">
      <c r="A2">
        <v>9</v>
      </c>
      <c r="B2" t="s">
        <v>601</v>
      </c>
      <c r="C2">
        <v>6</v>
      </c>
      <c r="D2">
        <v>58</v>
      </c>
      <c r="E2">
        <v>133</v>
      </c>
      <c r="F2">
        <v>5</v>
      </c>
      <c r="G2">
        <v>18</v>
      </c>
      <c r="H2">
        <v>38</v>
      </c>
      <c r="I2">
        <v>49</v>
      </c>
      <c r="J2">
        <f t="shared" ref="J2:J65" si="0">D2*2+F2+H2</f>
        <v>159</v>
      </c>
      <c r="K2">
        <v>23</v>
      </c>
      <c r="L2">
        <v>27</v>
      </c>
      <c r="M2">
        <f t="shared" ref="M2:M65" si="1">K2+L2</f>
        <v>50</v>
      </c>
      <c r="N2">
        <v>17</v>
      </c>
      <c r="O2">
        <v>18</v>
      </c>
      <c r="P2">
        <v>28</v>
      </c>
      <c r="Q2">
        <v>9</v>
      </c>
      <c r="R2">
        <v>18</v>
      </c>
      <c r="S2">
        <v>0</v>
      </c>
      <c r="T2">
        <v>201</v>
      </c>
      <c r="U2" t="s">
        <v>79</v>
      </c>
      <c r="W2" s="4" t="str">
        <f>"&lt;tr&gt;&lt;td&gt;"&amp;B2&amp;"&lt;/td&gt;&lt;td&gt;"&amp;U2&amp;"&lt;/td&gt;&lt;td&gt;"&amp;C2&amp;"&lt;/td&gt;&lt;td&gt;"&amp;J2&amp;"&lt;/td&gt;&lt;td&gt;"&amp;IF(OR(C2=0,J2=0),"0.000",IF(ROUND(J2/C2,3)=1,"1.000",TEXT(ROUND(J2/C2,3),"0.000")))&amp;"&lt;/td&gt;&lt;td&gt;"&amp;D2&amp;"&lt;/td&gt;&lt;td&gt;"&amp;E2&amp;"&lt;/td&gt;&lt;td&gt;"&amp;IF(OR(D2=0,E2=0),"0.000",IF(ROUND(D2/E2,3)=1,"1.000",TEXT(ROUND(D2/E2,3),"0.000")))&amp;"&lt;/td&gt;&lt;td&gt;"&amp;F2&amp;"&lt;/td&gt;&lt;td&gt;"&amp;G2&amp;"&lt;/td&gt;&lt;td&gt;"&amp;IF(OR(F2=0,G2=0),"0.000",IF(ROUND(F2/G2,3)=1,"1.000",TEXT(ROUND(F2/G2,3),"0.000")))&amp;"&lt;/td&gt;&lt;td&gt;"&amp;H2&amp;"&lt;/td&gt;&lt;td&gt;"&amp;I2&amp;"&lt;/td&gt;&lt;td&gt;"&amp;IF(OR(H2=0,I2=0),"0.000",IF(ROUND(H2/I2,3)=1,"1.000",TEXT(ROUND(H2/I2,3),"0.000")))&amp;"&lt;/td&gt;&lt;td&gt;"&amp;K2&amp;"&lt;/td&gt;&lt;td&gt;"&amp;L2&amp;"&lt;/td&gt;&lt;td&gt;"&amp;M2&amp;"&lt;/td&gt;&lt;td&gt;"&amp;IF(OR(M2=0,C2=0),"0.000",IF(ROUND(M2/C2,3)=1,"1.000",TEXT(ROUND(M2/C2,3),"0.000")))&amp;"&lt;/td&gt;&lt;td&gt;"&amp;O2&amp;"&lt;/td&gt;&lt;td&gt;"&amp;IF(OR(O2=0,C2=0),"0.000",IF(ROUND(O2/C2,3)=1,"1.000",TEXT(ROUND(O2/C2,3),"0.000")))&amp;"&lt;/td&gt;&lt;td&gt;"&amp;R2&amp;"&lt;/td&gt;&lt;td&gt;"&amp;IF(OR(R2=0,C2=0),"0.000",IF(ROUND(R2/C2,3)=1,"1.000",TEXT(ROUND(R2/C2,3),"0.000")))&amp;"&lt;/td&gt;&lt;td&gt;"&amp;Q2&amp;"&lt;/td&gt;&lt;td&gt;"&amp;IF(OR(Q2=0,C2=0),"0.000",IF(ROUND(Q2/C2,3)=1,"1.000",TEXT(ROUND(Q2/C2,3),"0.000")))&amp;"&lt;/td&gt;&lt;/tr&gt;"</f>
        <v>&lt;tr&gt;&lt;td&gt;Jordan Tully&lt;/td&gt;&lt;td&gt;OPHS&lt;/td&gt;&lt;td&gt;6&lt;/td&gt;&lt;td&gt;159&lt;/td&gt;&lt;td&gt;26.500&lt;/td&gt;&lt;td&gt;58&lt;/td&gt;&lt;td&gt;133&lt;/td&gt;&lt;td&gt;0.436&lt;/td&gt;&lt;td&gt;5&lt;/td&gt;&lt;td&gt;18&lt;/td&gt;&lt;td&gt;0.278&lt;/td&gt;&lt;td&gt;38&lt;/td&gt;&lt;td&gt;49&lt;/td&gt;&lt;td&gt;0.776&lt;/td&gt;&lt;td&gt;23&lt;/td&gt;&lt;td&gt;27&lt;/td&gt;&lt;td&gt;50&lt;/td&gt;&lt;td&gt;8.333&lt;/td&gt;&lt;td&gt;18&lt;/td&gt;&lt;td&gt;3.000&lt;/td&gt;&lt;td&gt;18&lt;/td&gt;&lt;td&gt;3.000&lt;/td&gt;&lt;td&gt;9&lt;/td&gt;&lt;td&gt;1.500&lt;/td&gt;&lt;/tr&gt;</v>
      </c>
    </row>
    <row r="3" spans="1:23" x14ac:dyDescent="0.25">
      <c r="A3">
        <v>7</v>
      </c>
      <c r="B3" t="s">
        <v>156</v>
      </c>
      <c r="C3">
        <v>10</v>
      </c>
      <c r="D3">
        <v>57</v>
      </c>
      <c r="E3">
        <v>214</v>
      </c>
      <c r="F3">
        <v>15</v>
      </c>
      <c r="G3">
        <v>97</v>
      </c>
      <c r="H3">
        <v>11</v>
      </c>
      <c r="I3">
        <v>29</v>
      </c>
      <c r="J3">
        <f t="shared" si="0"/>
        <v>140</v>
      </c>
      <c r="K3">
        <v>26</v>
      </c>
      <c r="L3">
        <v>37</v>
      </c>
      <c r="M3">
        <f t="shared" si="1"/>
        <v>63</v>
      </c>
      <c r="N3">
        <v>17</v>
      </c>
      <c r="O3">
        <v>21</v>
      </c>
      <c r="P3">
        <v>53</v>
      </c>
      <c r="Q3">
        <v>0</v>
      </c>
      <c r="R3">
        <v>37</v>
      </c>
      <c r="S3">
        <v>0</v>
      </c>
      <c r="T3">
        <v>363</v>
      </c>
      <c r="U3" t="s">
        <v>87</v>
      </c>
      <c r="W3" s="4" t="str">
        <f t="shared" ref="W3:W221" si="2">"&lt;tr&gt;&lt;td&gt;"&amp;B3&amp;"&lt;/td&gt;&lt;td&gt;"&amp;U3&amp;"&lt;/td&gt;&lt;td&gt;"&amp;C3&amp;"&lt;/td&gt;&lt;td&gt;"&amp;J3&amp;"&lt;/td&gt;&lt;td&gt;"&amp;IF(OR(C3=0,J3=0),"0.000",IF(ROUND(J3/C3,3)=1,"1.000",TEXT(ROUND(J3/C3,3),"0.000")))&amp;"&lt;/td&gt;&lt;td&gt;"&amp;D3&amp;"&lt;/td&gt;&lt;td&gt;"&amp;E3&amp;"&lt;/td&gt;&lt;td&gt;"&amp;IF(OR(D3=0,E3=0),"0.000",IF(ROUND(D3/E3,3)=1,"1.000",TEXT(ROUND(D3/E3,3),"0.000")))&amp;"&lt;/td&gt;&lt;td&gt;"&amp;F3&amp;"&lt;/td&gt;&lt;td&gt;"&amp;G3&amp;"&lt;/td&gt;&lt;td&gt;"&amp;IF(OR(F3=0,G3=0),"0.000",IF(ROUND(F3/G3,3)=1,"1.000",TEXT(ROUND(F3/G3,3),"0.000")))&amp;"&lt;/td&gt;&lt;td&gt;"&amp;H3&amp;"&lt;/td&gt;&lt;td&gt;"&amp;I3&amp;"&lt;/td&gt;&lt;td&gt;"&amp;IF(OR(H3=0,I3=0),"0.000",IF(ROUND(H3/I3,3)=1,"1.000",TEXT(ROUND(H3/I3,3),"0.000")))&amp;"&lt;/td&gt;&lt;td&gt;"&amp;K3&amp;"&lt;/td&gt;&lt;td&gt;"&amp;L3&amp;"&lt;/td&gt;&lt;td&gt;"&amp;M3&amp;"&lt;/td&gt;&lt;td&gt;"&amp;IF(OR(M3=0,C3=0),"0.000",IF(ROUND(M3/C3,3)=1,"1.000",TEXT(ROUND(M3/C3,3),"0.000")))&amp;"&lt;/td&gt;&lt;td&gt;"&amp;O3&amp;"&lt;/td&gt;&lt;td&gt;"&amp;IF(OR(O3=0,C3=0),"0.000",IF(ROUND(O3/C3,3)=1,"1.000",TEXT(ROUND(O3/C3,3),"0.000")))&amp;"&lt;/td&gt;&lt;td&gt;"&amp;R3&amp;"&lt;/td&gt;&lt;td&gt;"&amp;IF(OR(R3=0,C3=0),"0.000",IF(ROUND(R3/C3,3)=1,"1.000",TEXT(ROUND(R3/C3,3),"0.000")))&amp;"&lt;/td&gt;&lt;td&gt;"&amp;Q3&amp;"&lt;/td&gt;&lt;td&gt;"&amp;IF(OR(Q3=0,C3=0),"0.000",IF(ROUND(Q3/C3,3)=1,"1.000",TEXT(ROUND(Q3/C3,3),"0.000")))&amp;"&lt;/td&gt;&lt;/tr&gt;"</f>
        <v>&lt;tr&gt;&lt;td&gt;Jayvee Altasin&lt;/td&gt;&lt;td&gt;DMCI&lt;/td&gt;&lt;td&gt;10&lt;/td&gt;&lt;td&gt;140&lt;/td&gt;&lt;td&gt;14.000&lt;/td&gt;&lt;td&gt;57&lt;/td&gt;&lt;td&gt;214&lt;/td&gt;&lt;td&gt;0.266&lt;/td&gt;&lt;td&gt;15&lt;/td&gt;&lt;td&gt;97&lt;/td&gt;&lt;td&gt;0.155&lt;/td&gt;&lt;td&gt;11&lt;/td&gt;&lt;td&gt;29&lt;/td&gt;&lt;td&gt;0.379&lt;/td&gt;&lt;td&gt;26&lt;/td&gt;&lt;td&gt;37&lt;/td&gt;&lt;td&gt;63&lt;/td&gt;&lt;td&gt;6.300&lt;/td&gt;&lt;td&gt;21&lt;/td&gt;&lt;td&gt;2.100&lt;/td&gt;&lt;td&gt;37&lt;/td&gt;&lt;td&gt;3.700&lt;/td&gt;&lt;td&gt;0&lt;/td&gt;&lt;td&gt;0.000&lt;/td&gt;&lt;/tr&gt;</v>
      </c>
    </row>
    <row r="4" spans="1:23" x14ac:dyDescent="0.25">
      <c r="A4">
        <v>11</v>
      </c>
      <c r="B4" t="s">
        <v>191</v>
      </c>
      <c r="C4">
        <v>10</v>
      </c>
      <c r="D4">
        <v>51</v>
      </c>
      <c r="E4">
        <v>196</v>
      </c>
      <c r="F4">
        <v>14</v>
      </c>
      <c r="G4">
        <v>77</v>
      </c>
      <c r="H4">
        <v>21</v>
      </c>
      <c r="I4">
        <v>30</v>
      </c>
      <c r="J4">
        <f t="shared" si="0"/>
        <v>137</v>
      </c>
      <c r="K4">
        <v>20</v>
      </c>
      <c r="L4">
        <v>53</v>
      </c>
      <c r="M4">
        <f t="shared" si="1"/>
        <v>73</v>
      </c>
      <c r="N4">
        <v>27</v>
      </c>
      <c r="O4">
        <v>30</v>
      </c>
      <c r="P4">
        <v>65</v>
      </c>
      <c r="Q4">
        <v>2</v>
      </c>
      <c r="R4">
        <v>48</v>
      </c>
      <c r="S4">
        <v>0</v>
      </c>
      <c r="T4">
        <v>366</v>
      </c>
      <c r="U4" t="s">
        <v>47</v>
      </c>
      <c r="W4" s="4" t="str">
        <f t="shared" si="2"/>
        <v>&lt;tr&gt;&lt;td&gt;Martina Akot&lt;/td&gt;&lt;td&gt;KEC&lt;/td&gt;&lt;td&gt;10&lt;/td&gt;&lt;td&gt;137&lt;/td&gt;&lt;td&gt;13.700&lt;/td&gt;&lt;td&gt;51&lt;/td&gt;&lt;td&gt;196&lt;/td&gt;&lt;td&gt;0.260&lt;/td&gt;&lt;td&gt;14&lt;/td&gt;&lt;td&gt;77&lt;/td&gt;&lt;td&gt;0.182&lt;/td&gt;&lt;td&gt;21&lt;/td&gt;&lt;td&gt;30&lt;/td&gt;&lt;td&gt;0.700&lt;/td&gt;&lt;td&gt;20&lt;/td&gt;&lt;td&gt;53&lt;/td&gt;&lt;td&gt;73&lt;/td&gt;&lt;td&gt;7.300&lt;/td&gt;&lt;td&gt;30&lt;/td&gt;&lt;td&gt;3.000&lt;/td&gt;&lt;td&gt;48&lt;/td&gt;&lt;td&gt;4.800&lt;/td&gt;&lt;td&gt;2&lt;/td&gt;&lt;td&gt;0.200&lt;/td&gt;&lt;/tr&gt;</v>
      </c>
    </row>
    <row r="5" spans="1:23" x14ac:dyDescent="0.25">
      <c r="A5">
        <v>5</v>
      </c>
      <c r="B5" t="s">
        <v>145</v>
      </c>
      <c r="C5">
        <v>10</v>
      </c>
      <c r="D5">
        <v>56</v>
      </c>
      <c r="E5">
        <v>174</v>
      </c>
      <c r="F5">
        <v>9</v>
      </c>
      <c r="G5">
        <v>62</v>
      </c>
      <c r="H5">
        <v>13</v>
      </c>
      <c r="I5">
        <v>24</v>
      </c>
      <c r="J5">
        <f t="shared" si="0"/>
        <v>134</v>
      </c>
      <c r="K5">
        <v>11</v>
      </c>
      <c r="L5">
        <v>57</v>
      </c>
      <c r="M5">
        <f t="shared" si="1"/>
        <v>68</v>
      </c>
      <c r="N5">
        <v>7</v>
      </c>
      <c r="O5">
        <v>41</v>
      </c>
      <c r="P5">
        <v>45</v>
      </c>
      <c r="Q5">
        <v>12</v>
      </c>
      <c r="R5">
        <v>57</v>
      </c>
      <c r="S5">
        <v>0</v>
      </c>
      <c r="T5">
        <v>384</v>
      </c>
      <c r="U5" t="s">
        <v>45</v>
      </c>
      <c r="W5" s="4" t="str">
        <f t="shared" si="2"/>
        <v>&lt;tr&gt;&lt;td&gt;Haley Lavarias&lt;/td&gt;&lt;td&gt;GCC&lt;/td&gt;&lt;td&gt;10&lt;/td&gt;&lt;td&gt;134&lt;/td&gt;&lt;td&gt;13.400&lt;/td&gt;&lt;td&gt;56&lt;/td&gt;&lt;td&gt;174&lt;/td&gt;&lt;td&gt;0.322&lt;/td&gt;&lt;td&gt;9&lt;/td&gt;&lt;td&gt;62&lt;/td&gt;&lt;td&gt;0.145&lt;/td&gt;&lt;td&gt;13&lt;/td&gt;&lt;td&gt;24&lt;/td&gt;&lt;td&gt;0.542&lt;/td&gt;&lt;td&gt;11&lt;/td&gt;&lt;td&gt;57&lt;/td&gt;&lt;td&gt;68&lt;/td&gt;&lt;td&gt;6.800&lt;/td&gt;&lt;td&gt;41&lt;/td&gt;&lt;td&gt;4.100&lt;/td&gt;&lt;td&gt;57&lt;/td&gt;&lt;td&gt;5.700&lt;/td&gt;&lt;td&gt;12&lt;/td&gt;&lt;td&gt;1.200&lt;/td&gt;&lt;/tr&gt;</v>
      </c>
    </row>
    <row r="6" spans="1:23" x14ac:dyDescent="0.25">
      <c r="A6">
        <v>1</v>
      </c>
      <c r="B6" t="s">
        <v>143</v>
      </c>
      <c r="C6">
        <v>10</v>
      </c>
      <c r="D6">
        <v>56</v>
      </c>
      <c r="E6">
        <v>167</v>
      </c>
      <c r="F6">
        <v>7</v>
      </c>
      <c r="G6">
        <v>36</v>
      </c>
      <c r="H6">
        <v>9</v>
      </c>
      <c r="I6">
        <v>22</v>
      </c>
      <c r="J6">
        <f t="shared" si="0"/>
        <v>128</v>
      </c>
      <c r="K6">
        <v>19</v>
      </c>
      <c r="L6">
        <v>24</v>
      </c>
      <c r="M6">
        <f t="shared" si="1"/>
        <v>43</v>
      </c>
      <c r="N6">
        <v>14</v>
      </c>
      <c r="O6">
        <v>13</v>
      </c>
      <c r="P6">
        <v>25</v>
      </c>
      <c r="Q6">
        <v>2</v>
      </c>
      <c r="R6">
        <v>39</v>
      </c>
      <c r="S6">
        <v>0</v>
      </c>
      <c r="T6">
        <v>289</v>
      </c>
      <c r="U6" t="s">
        <v>45</v>
      </c>
      <c r="W6" s="4" t="str">
        <f t="shared" si="2"/>
        <v>&lt;tr&gt;&lt;td&gt;Princess Arceo&lt;/td&gt;&lt;td&gt;GCC&lt;/td&gt;&lt;td&gt;10&lt;/td&gt;&lt;td&gt;128&lt;/td&gt;&lt;td&gt;12.800&lt;/td&gt;&lt;td&gt;56&lt;/td&gt;&lt;td&gt;167&lt;/td&gt;&lt;td&gt;0.335&lt;/td&gt;&lt;td&gt;7&lt;/td&gt;&lt;td&gt;36&lt;/td&gt;&lt;td&gt;0.194&lt;/td&gt;&lt;td&gt;9&lt;/td&gt;&lt;td&gt;22&lt;/td&gt;&lt;td&gt;0.409&lt;/td&gt;&lt;td&gt;19&lt;/td&gt;&lt;td&gt;24&lt;/td&gt;&lt;td&gt;43&lt;/td&gt;&lt;td&gt;4.300&lt;/td&gt;&lt;td&gt;13&lt;/td&gt;&lt;td&gt;1.300&lt;/td&gt;&lt;td&gt;39&lt;/td&gt;&lt;td&gt;3.900&lt;/td&gt;&lt;td&gt;2&lt;/td&gt;&lt;td&gt;0.200&lt;/td&gt;&lt;/tr&gt;</v>
      </c>
    </row>
    <row r="7" spans="1:23" x14ac:dyDescent="0.25">
      <c r="A7">
        <v>13</v>
      </c>
      <c r="B7" t="s">
        <v>591</v>
      </c>
      <c r="C7">
        <v>6</v>
      </c>
      <c r="D7">
        <v>60</v>
      </c>
      <c r="E7">
        <v>119</v>
      </c>
      <c r="F7">
        <v>0</v>
      </c>
      <c r="G7">
        <v>0</v>
      </c>
      <c r="H7">
        <v>8</v>
      </c>
      <c r="I7">
        <v>23</v>
      </c>
      <c r="J7">
        <f t="shared" si="0"/>
        <v>128</v>
      </c>
      <c r="K7">
        <v>43</v>
      </c>
      <c r="L7">
        <v>47</v>
      </c>
      <c r="M7">
        <f t="shared" si="1"/>
        <v>90</v>
      </c>
      <c r="N7">
        <v>15</v>
      </c>
      <c r="O7">
        <v>12</v>
      </c>
      <c r="P7">
        <v>22</v>
      </c>
      <c r="Q7">
        <v>9</v>
      </c>
      <c r="R7">
        <v>16</v>
      </c>
      <c r="S7">
        <v>0</v>
      </c>
      <c r="T7">
        <v>190</v>
      </c>
      <c r="U7" t="s">
        <v>85</v>
      </c>
      <c r="W7" s="4" t="str">
        <f t="shared" si="2"/>
        <v>&lt;tr&gt;&lt;td&gt;Keylyn Filewich&lt;/td&gt;&lt;td&gt;VMC&lt;/td&gt;&lt;td&gt;6&lt;/td&gt;&lt;td&gt;128&lt;/td&gt;&lt;td&gt;21.333&lt;/td&gt;&lt;td&gt;60&lt;/td&gt;&lt;td&gt;119&lt;/td&gt;&lt;td&gt;0.504&lt;/td&gt;&lt;td&gt;0&lt;/td&gt;&lt;td&gt;0&lt;/td&gt;&lt;td&gt;0.000&lt;/td&gt;&lt;td&gt;8&lt;/td&gt;&lt;td&gt;23&lt;/td&gt;&lt;td&gt;0.348&lt;/td&gt;&lt;td&gt;43&lt;/td&gt;&lt;td&gt;47&lt;/td&gt;&lt;td&gt;90&lt;/td&gt;&lt;td&gt;15.000&lt;/td&gt;&lt;td&gt;12&lt;/td&gt;&lt;td&gt;2.000&lt;/td&gt;&lt;td&gt;16&lt;/td&gt;&lt;td&gt;2.667&lt;/td&gt;&lt;td&gt;9&lt;/td&gt;&lt;td&gt;1.500&lt;/td&gt;&lt;/tr&gt;</v>
      </c>
    </row>
    <row r="8" spans="1:23" x14ac:dyDescent="0.25">
      <c r="A8">
        <v>14</v>
      </c>
      <c r="B8" t="s">
        <v>149</v>
      </c>
      <c r="C8">
        <v>10</v>
      </c>
      <c r="D8">
        <v>42</v>
      </c>
      <c r="E8">
        <v>147</v>
      </c>
      <c r="F8">
        <v>18</v>
      </c>
      <c r="G8">
        <v>93</v>
      </c>
      <c r="H8">
        <v>7</v>
      </c>
      <c r="I8">
        <v>15</v>
      </c>
      <c r="J8">
        <f t="shared" si="0"/>
        <v>109</v>
      </c>
      <c r="K8">
        <v>15</v>
      </c>
      <c r="L8">
        <v>66</v>
      </c>
      <c r="M8">
        <f t="shared" si="1"/>
        <v>81</v>
      </c>
      <c r="N8">
        <v>18</v>
      </c>
      <c r="O8">
        <v>42</v>
      </c>
      <c r="P8">
        <v>28</v>
      </c>
      <c r="Q8">
        <v>11</v>
      </c>
      <c r="R8">
        <v>34</v>
      </c>
      <c r="S8">
        <v>0</v>
      </c>
      <c r="T8">
        <v>357</v>
      </c>
      <c r="U8" t="s">
        <v>45</v>
      </c>
      <c r="W8" s="4" t="str">
        <f t="shared" ref="W8" si="3">"&lt;tr&gt;&lt;td&gt;"&amp;B8&amp;"&lt;/td&gt;&lt;td&gt;"&amp;U8&amp;"&lt;/td&gt;&lt;td&gt;"&amp;C8&amp;"&lt;/td&gt;&lt;td&gt;"&amp;J8&amp;"&lt;/td&gt;&lt;td&gt;"&amp;IF(OR(C8=0,J8=0),"0.000",IF(ROUND(J8/C8,3)=1,"1.000",TEXT(ROUND(J8/C8,3),"0.000")))&amp;"&lt;/td&gt;&lt;td&gt;"&amp;D8&amp;"&lt;/td&gt;&lt;td&gt;"&amp;E8&amp;"&lt;/td&gt;&lt;td&gt;"&amp;IF(OR(D8=0,E8=0),"0.000",IF(ROUND(D8/E8,3)=1,"1.000",TEXT(ROUND(D8/E8,3),"0.000")))&amp;"&lt;/td&gt;&lt;td&gt;"&amp;F8&amp;"&lt;/td&gt;&lt;td&gt;"&amp;G8&amp;"&lt;/td&gt;&lt;td&gt;"&amp;IF(OR(F8=0,G8=0),"0.000",IF(ROUND(F8/G8,3)=1,"1.000",TEXT(ROUND(F8/G8,3),"0.000")))&amp;"&lt;/td&gt;&lt;td&gt;"&amp;H8&amp;"&lt;/td&gt;&lt;td&gt;"&amp;I8&amp;"&lt;/td&gt;&lt;td&gt;"&amp;IF(OR(H8=0,I8=0),"0.000",IF(ROUND(H8/I8,3)=1,"1.000",TEXT(ROUND(H8/I8,3),"0.000")))&amp;"&lt;/td&gt;&lt;td&gt;"&amp;K8&amp;"&lt;/td&gt;&lt;td&gt;"&amp;L8&amp;"&lt;/td&gt;&lt;td&gt;"&amp;M8&amp;"&lt;/td&gt;&lt;td&gt;"&amp;IF(OR(M8=0,C8=0),"0.000",IF(ROUND(M8/C8,3)=1,"1.000",TEXT(ROUND(M8/C8,3),"0.000")))&amp;"&lt;/td&gt;&lt;td&gt;"&amp;O8&amp;"&lt;/td&gt;&lt;td&gt;"&amp;IF(OR(O8=0,C8=0),"0.000",IF(ROUND(O8/C8,3)=1,"1.000",TEXT(ROUND(O8/C8,3),"0.000")))&amp;"&lt;/td&gt;&lt;td&gt;"&amp;R8&amp;"&lt;/td&gt;&lt;td&gt;"&amp;IF(OR(R8=0,C8=0),"0.000",IF(ROUND(R8/C8,3)=1,"1.000",TEXT(ROUND(R8/C8,3),"0.000")))&amp;"&lt;/td&gt;&lt;td&gt;"&amp;Q8&amp;"&lt;/td&gt;&lt;td&gt;"&amp;IF(OR(Q8=0,C8=0),"0.000",IF(ROUND(Q8/C8,3)=1,"1.000",TEXT(ROUND(Q8/C8,3),"0.000")))&amp;"&lt;/td&gt;&lt;/tr&gt;"</f>
        <v>&lt;tr&gt;&lt;td&gt;Brittanie Parisien&lt;/td&gt;&lt;td&gt;GCC&lt;/td&gt;&lt;td&gt;10&lt;/td&gt;&lt;td&gt;109&lt;/td&gt;&lt;td&gt;10.900&lt;/td&gt;&lt;td&gt;42&lt;/td&gt;&lt;td&gt;147&lt;/td&gt;&lt;td&gt;0.286&lt;/td&gt;&lt;td&gt;18&lt;/td&gt;&lt;td&gt;93&lt;/td&gt;&lt;td&gt;0.194&lt;/td&gt;&lt;td&gt;7&lt;/td&gt;&lt;td&gt;15&lt;/td&gt;&lt;td&gt;0.467&lt;/td&gt;&lt;td&gt;15&lt;/td&gt;&lt;td&gt;66&lt;/td&gt;&lt;td&gt;81&lt;/td&gt;&lt;td&gt;8.100&lt;/td&gt;&lt;td&gt;42&lt;/td&gt;&lt;td&gt;4.200&lt;/td&gt;&lt;td&gt;34&lt;/td&gt;&lt;td&gt;3.400&lt;/td&gt;&lt;td&gt;11&lt;/td&gt;&lt;td&gt;1.100&lt;/td&gt;&lt;/tr&gt;</v>
      </c>
    </row>
    <row r="9" spans="1:23" x14ac:dyDescent="0.25">
      <c r="A9">
        <v>21</v>
      </c>
      <c r="B9" t="s">
        <v>193</v>
      </c>
      <c r="C9">
        <v>10</v>
      </c>
      <c r="D9">
        <v>43</v>
      </c>
      <c r="E9">
        <v>124</v>
      </c>
      <c r="F9">
        <v>1</v>
      </c>
      <c r="G9">
        <v>6</v>
      </c>
      <c r="H9">
        <v>15</v>
      </c>
      <c r="I9">
        <v>44</v>
      </c>
      <c r="J9">
        <f t="shared" si="0"/>
        <v>102</v>
      </c>
      <c r="K9">
        <v>15</v>
      </c>
      <c r="L9">
        <v>49</v>
      </c>
      <c r="M9">
        <f t="shared" si="1"/>
        <v>64</v>
      </c>
      <c r="N9">
        <v>18</v>
      </c>
      <c r="O9">
        <v>9</v>
      </c>
      <c r="P9">
        <v>56</v>
      </c>
      <c r="Q9">
        <v>7</v>
      </c>
      <c r="R9">
        <v>45</v>
      </c>
      <c r="S9">
        <v>0</v>
      </c>
      <c r="T9">
        <v>330</v>
      </c>
      <c r="U9" t="s">
        <v>47</v>
      </c>
      <c r="W9" s="4" t="str">
        <f t="shared" ref="W9:W10" si="4">"&lt;tr&gt;&lt;td&gt;"&amp;B9&amp;"&lt;/td&gt;&lt;td&gt;"&amp;U9&amp;"&lt;/td&gt;&lt;td&gt;"&amp;C9&amp;"&lt;/td&gt;&lt;td&gt;"&amp;J9&amp;"&lt;/td&gt;&lt;td&gt;"&amp;IF(OR(C9=0,J9=0),"0.000",IF(ROUND(J9/C9,3)=1,"1.000",TEXT(ROUND(J9/C9,3),"0.000")))&amp;"&lt;/td&gt;&lt;td&gt;"&amp;D9&amp;"&lt;/td&gt;&lt;td&gt;"&amp;E9&amp;"&lt;/td&gt;&lt;td&gt;"&amp;IF(OR(D9=0,E9=0),"0.000",IF(ROUND(D9/E9,3)=1,"1.000",TEXT(ROUND(D9/E9,3),"0.000")))&amp;"&lt;/td&gt;&lt;td&gt;"&amp;F9&amp;"&lt;/td&gt;&lt;td&gt;"&amp;G9&amp;"&lt;/td&gt;&lt;td&gt;"&amp;IF(OR(F9=0,G9=0),"0.000",IF(ROUND(F9/G9,3)=1,"1.000",TEXT(ROUND(F9/G9,3),"0.000")))&amp;"&lt;/td&gt;&lt;td&gt;"&amp;H9&amp;"&lt;/td&gt;&lt;td&gt;"&amp;I9&amp;"&lt;/td&gt;&lt;td&gt;"&amp;IF(OR(H9=0,I9=0),"0.000",IF(ROUND(H9/I9,3)=1,"1.000",TEXT(ROUND(H9/I9,3),"0.000")))&amp;"&lt;/td&gt;&lt;td&gt;"&amp;K9&amp;"&lt;/td&gt;&lt;td&gt;"&amp;L9&amp;"&lt;/td&gt;&lt;td&gt;"&amp;M9&amp;"&lt;/td&gt;&lt;td&gt;"&amp;IF(OR(M9=0,C9=0),"0.000",IF(ROUND(M9/C9,3)=1,"1.000",TEXT(ROUND(M9/C9,3),"0.000")))&amp;"&lt;/td&gt;&lt;td&gt;"&amp;O9&amp;"&lt;/td&gt;&lt;td&gt;"&amp;IF(OR(O9=0,C9=0),"0.000",IF(ROUND(O9/C9,3)=1,"1.000",TEXT(ROUND(O9/C9,3),"0.000")))&amp;"&lt;/td&gt;&lt;td&gt;"&amp;R9&amp;"&lt;/td&gt;&lt;td&gt;"&amp;IF(OR(R9=0,C9=0),"0.000",IF(ROUND(R9/C9,3)=1,"1.000",TEXT(ROUND(R9/C9,3),"0.000")))&amp;"&lt;/td&gt;&lt;td&gt;"&amp;Q9&amp;"&lt;/td&gt;&lt;td&gt;"&amp;IF(OR(Q9=0,C9=0),"0.000",IF(ROUND(Q9/C9,3)=1,"1.000",TEXT(ROUND(Q9/C9,3),"0.000")))&amp;"&lt;/td&gt;&lt;/tr&gt;"</f>
        <v>&lt;tr&gt;&lt;td&gt;Jade Vilela&lt;/td&gt;&lt;td&gt;KEC&lt;/td&gt;&lt;td&gt;10&lt;/td&gt;&lt;td&gt;102&lt;/td&gt;&lt;td&gt;10.200&lt;/td&gt;&lt;td&gt;43&lt;/td&gt;&lt;td&gt;124&lt;/td&gt;&lt;td&gt;0.347&lt;/td&gt;&lt;td&gt;1&lt;/td&gt;&lt;td&gt;6&lt;/td&gt;&lt;td&gt;0.167&lt;/td&gt;&lt;td&gt;15&lt;/td&gt;&lt;td&gt;44&lt;/td&gt;&lt;td&gt;0.341&lt;/td&gt;&lt;td&gt;15&lt;/td&gt;&lt;td&gt;49&lt;/td&gt;&lt;td&gt;64&lt;/td&gt;&lt;td&gt;6.400&lt;/td&gt;&lt;td&gt;9&lt;/td&gt;&lt;td&gt;0.900&lt;/td&gt;&lt;td&gt;45&lt;/td&gt;&lt;td&gt;4.500&lt;/td&gt;&lt;td&gt;7&lt;/td&gt;&lt;td&gt;0.700&lt;/td&gt;&lt;/tr&gt;</v>
      </c>
    </row>
    <row r="10" spans="1:23" x14ac:dyDescent="0.25">
      <c r="A10">
        <v>15</v>
      </c>
      <c r="B10" t="s">
        <v>216</v>
      </c>
      <c r="C10">
        <v>8</v>
      </c>
      <c r="D10">
        <v>37</v>
      </c>
      <c r="E10">
        <v>150</v>
      </c>
      <c r="F10">
        <v>17</v>
      </c>
      <c r="G10">
        <v>79</v>
      </c>
      <c r="H10">
        <v>10</v>
      </c>
      <c r="I10">
        <v>25</v>
      </c>
      <c r="J10">
        <f t="shared" si="0"/>
        <v>101</v>
      </c>
      <c r="K10">
        <v>18</v>
      </c>
      <c r="L10">
        <v>41</v>
      </c>
      <c r="M10">
        <f t="shared" si="1"/>
        <v>59</v>
      </c>
      <c r="N10">
        <v>9</v>
      </c>
      <c r="O10">
        <v>11</v>
      </c>
      <c r="P10">
        <v>44</v>
      </c>
      <c r="Q10">
        <v>12</v>
      </c>
      <c r="R10">
        <v>34</v>
      </c>
      <c r="S10">
        <v>0</v>
      </c>
      <c r="T10">
        <v>258</v>
      </c>
      <c r="U10" t="s">
        <v>99</v>
      </c>
      <c r="W10" s="4" t="str">
        <f t="shared" si="4"/>
        <v>&lt;tr&gt;&lt;td&gt;Robelie Aaron&lt;/td&gt;&lt;td&gt;SHC&lt;/td&gt;&lt;td&gt;8&lt;/td&gt;&lt;td&gt;101&lt;/td&gt;&lt;td&gt;12.625&lt;/td&gt;&lt;td&gt;37&lt;/td&gt;&lt;td&gt;150&lt;/td&gt;&lt;td&gt;0.247&lt;/td&gt;&lt;td&gt;17&lt;/td&gt;&lt;td&gt;79&lt;/td&gt;&lt;td&gt;0.215&lt;/td&gt;&lt;td&gt;10&lt;/td&gt;&lt;td&gt;25&lt;/td&gt;&lt;td&gt;0.400&lt;/td&gt;&lt;td&gt;18&lt;/td&gt;&lt;td&gt;41&lt;/td&gt;&lt;td&gt;59&lt;/td&gt;&lt;td&gt;7.375&lt;/td&gt;&lt;td&gt;11&lt;/td&gt;&lt;td&gt;1.375&lt;/td&gt;&lt;td&gt;34&lt;/td&gt;&lt;td&gt;4.250&lt;/td&gt;&lt;td&gt;12&lt;/td&gt;&lt;td&gt;1.500&lt;/td&gt;&lt;/tr&gt;</v>
      </c>
    </row>
    <row r="11" spans="1:23" x14ac:dyDescent="0.25">
      <c r="A11">
        <v>6</v>
      </c>
      <c r="B11" t="s">
        <v>146</v>
      </c>
      <c r="C11">
        <v>10</v>
      </c>
      <c r="D11">
        <v>45</v>
      </c>
      <c r="E11">
        <v>138</v>
      </c>
      <c r="F11">
        <v>1</v>
      </c>
      <c r="G11">
        <v>6</v>
      </c>
      <c r="H11">
        <v>9</v>
      </c>
      <c r="I11">
        <v>11</v>
      </c>
      <c r="J11">
        <f t="shared" si="0"/>
        <v>100</v>
      </c>
      <c r="K11">
        <v>45</v>
      </c>
      <c r="L11">
        <v>36</v>
      </c>
      <c r="M11">
        <f t="shared" si="1"/>
        <v>81</v>
      </c>
      <c r="N11">
        <v>25</v>
      </c>
      <c r="O11">
        <v>8</v>
      </c>
      <c r="P11">
        <v>27</v>
      </c>
      <c r="Q11">
        <v>4</v>
      </c>
      <c r="R11">
        <v>14</v>
      </c>
      <c r="S11">
        <v>0</v>
      </c>
      <c r="T11">
        <v>347</v>
      </c>
      <c r="U11" t="s">
        <v>45</v>
      </c>
      <c r="W11" s="4" t="str">
        <f t="shared" si="2"/>
        <v>&lt;tr&gt;&lt;td&gt;Jessica Ruggles&lt;/td&gt;&lt;td&gt;GCC&lt;/td&gt;&lt;td&gt;10&lt;/td&gt;&lt;td&gt;100&lt;/td&gt;&lt;td&gt;10.000&lt;/td&gt;&lt;td&gt;45&lt;/td&gt;&lt;td&gt;138&lt;/td&gt;&lt;td&gt;0.326&lt;/td&gt;&lt;td&gt;1&lt;/td&gt;&lt;td&gt;6&lt;/td&gt;&lt;td&gt;0.167&lt;/td&gt;&lt;td&gt;9&lt;/td&gt;&lt;td&gt;11&lt;/td&gt;&lt;td&gt;0.818&lt;/td&gt;&lt;td&gt;45&lt;/td&gt;&lt;td&gt;36&lt;/td&gt;&lt;td&gt;81&lt;/td&gt;&lt;td&gt;8.100&lt;/td&gt;&lt;td&gt;8&lt;/td&gt;&lt;td&gt;0.800&lt;/td&gt;&lt;td&gt;14&lt;/td&gt;&lt;td&gt;1.400&lt;/td&gt;&lt;td&gt;4&lt;/td&gt;&lt;td&gt;0.400&lt;/td&gt;&lt;/tr&gt;</v>
      </c>
    </row>
    <row r="12" spans="1:23" x14ac:dyDescent="0.25">
      <c r="A12">
        <v>9</v>
      </c>
      <c r="B12" t="s">
        <v>190</v>
      </c>
      <c r="C12">
        <v>10</v>
      </c>
      <c r="D12">
        <v>39</v>
      </c>
      <c r="E12">
        <v>106</v>
      </c>
      <c r="F12">
        <v>1</v>
      </c>
      <c r="G12">
        <v>6</v>
      </c>
      <c r="H12">
        <v>16</v>
      </c>
      <c r="I12">
        <v>32</v>
      </c>
      <c r="J12">
        <f t="shared" si="0"/>
        <v>95</v>
      </c>
      <c r="K12">
        <v>57</v>
      </c>
      <c r="L12">
        <v>61</v>
      </c>
      <c r="M12">
        <f t="shared" si="1"/>
        <v>118</v>
      </c>
      <c r="N12">
        <v>11</v>
      </c>
      <c r="O12">
        <v>9</v>
      </c>
      <c r="P12">
        <v>30</v>
      </c>
      <c r="Q12">
        <v>2</v>
      </c>
      <c r="R12">
        <v>15</v>
      </c>
      <c r="S12">
        <v>0</v>
      </c>
      <c r="T12">
        <v>335</v>
      </c>
      <c r="U12" t="s">
        <v>47</v>
      </c>
      <c r="W12" s="4" t="str">
        <f t="shared" si="2"/>
        <v>&lt;tr&gt;&lt;td&gt;Rhoda Oteno&lt;/td&gt;&lt;td&gt;KEC&lt;/td&gt;&lt;td&gt;10&lt;/td&gt;&lt;td&gt;95&lt;/td&gt;&lt;td&gt;9.500&lt;/td&gt;&lt;td&gt;39&lt;/td&gt;&lt;td&gt;106&lt;/td&gt;&lt;td&gt;0.368&lt;/td&gt;&lt;td&gt;1&lt;/td&gt;&lt;td&gt;6&lt;/td&gt;&lt;td&gt;0.167&lt;/td&gt;&lt;td&gt;16&lt;/td&gt;&lt;td&gt;32&lt;/td&gt;&lt;td&gt;0.500&lt;/td&gt;&lt;td&gt;57&lt;/td&gt;&lt;td&gt;61&lt;/td&gt;&lt;td&gt;118&lt;/td&gt;&lt;td&gt;11.800&lt;/td&gt;&lt;td&gt;9&lt;/td&gt;&lt;td&gt;0.900&lt;/td&gt;&lt;td&gt;15&lt;/td&gt;&lt;td&gt;1.500&lt;/td&gt;&lt;td&gt;2&lt;/td&gt;&lt;td&gt;0.200&lt;/td&gt;&lt;/tr&gt;</v>
      </c>
    </row>
    <row r="13" spans="1:23" x14ac:dyDescent="0.25">
      <c r="A13">
        <v>15</v>
      </c>
      <c r="B13" t="s">
        <v>164</v>
      </c>
      <c r="C13">
        <v>10</v>
      </c>
      <c r="D13">
        <v>36</v>
      </c>
      <c r="E13">
        <v>137</v>
      </c>
      <c r="F13">
        <v>3</v>
      </c>
      <c r="G13">
        <v>29</v>
      </c>
      <c r="H13">
        <v>18</v>
      </c>
      <c r="I13">
        <v>36</v>
      </c>
      <c r="J13">
        <f t="shared" si="0"/>
        <v>93</v>
      </c>
      <c r="K13">
        <v>39</v>
      </c>
      <c r="L13">
        <v>76</v>
      </c>
      <c r="M13">
        <f t="shared" si="1"/>
        <v>115</v>
      </c>
      <c r="N13">
        <v>28</v>
      </c>
      <c r="O13">
        <v>1</v>
      </c>
      <c r="P13">
        <v>42</v>
      </c>
      <c r="Q13">
        <v>2</v>
      </c>
      <c r="R13">
        <v>15</v>
      </c>
      <c r="S13">
        <v>0</v>
      </c>
      <c r="T13">
        <v>335</v>
      </c>
      <c r="U13" t="s">
        <v>87</v>
      </c>
      <c r="W13" s="4" t="str">
        <f t="shared" si="2"/>
        <v>&lt;tr&gt;&lt;td&gt;Abigail Ramos&lt;/td&gt;&lt;td&gt;DMCI&lt;/td&gt;&lt;td&gt;10&lt;/td&gt;&lt;td&gt;93&lt;/td&gt;&lt;td&gt;9.300&lt;/td&gt;&lt;td&gt;36&lt;/td&gt;&lt;td&gt;137&lt;/td&gt;&lt;td&gt;0.263&lt;/td&gt;&lt;td&gt;3&lt;/td&gt;&lt;td&gt;29&lt;/td&gt;&lt;td&gt;0.103&lt;/td&gt;&lt;td&gt;18&lt;/td&gt;&lt;td&gt;36&lt;/td&gt;&lt;td&gt;0.500&lt;/td&gt;&lt;td&gt;39&lt;/td&gt;&lt;td&gt;76&lt;/td&gt;&lt;td&gt;115&lt;/td&gt;&lt;td&gt;11.500&lt;/td&gt;&lt;td&gt;1&lt;/td&gt;&lt;td&gt;0.100&lt;/td&gt;&lt;td&gt;15&lt;/td&gt;&lt;td&gt;1.500&lt;/td&gt;&lt;td&gt;2&lt;/td&gt;&lt;td&gt;0.200&lt;/td&gt;&lt;/tr&gt;</v>
      </c>
    </row>
    <row r="14" spans="1:23" x14ac:dyDescent="0.25">
      <c r="A14">
        <v>9</v>
      </c>
      <c r="B14" t="s">
        <v>566</v>
      </c>
      <c r="C14">
        <v>6</v>
      </c>
      <c r="D14">
        <v>32</v>
      </c>
      <c r="E14">
        <v>77</v>
      </c>
      <c r="F14">
        <v>8</v>
      </c>
      <c r="G14">
        <v>21</v>
      </c>
      <c r="H14">
        <v>17</v>
      </c>
      <c r="I14">
        <v>40</v>
      </c>
      <c r="J14">
        <f t="shared" si="0"/>
        <v>89</v>
      </c>
      <c r="K14">
        <v>28</v>
      </c>
      <c r="L14">
        <v>21</v>
      </c>
      <c r="M14">
        <f t="shared" si="1"/>
        <v>49</v>
      </c>
      <c r="N14">
        <v>12</v>
      </c>
      <c r="O14">
        <v>5</v>
      </c>
      <c r="P14">
        <v>21</v>
      </c>
      <c r="Q14">
        <v>2</v>
      </c>
      <c r="R14">
        <v>12</v>
      </c>
      <c r="S14">
        <v>0</v>
      </c>
      <c r="T14">
        <v>198</v>
      </c>
      <c r="U14" t="s">
        <v>49</v>
      </c>
      <c r="W14" s="4" t="str">
        <f t="shared" si="2"/>
        <v>&lt;tr&gt;&lt;td&gt;Kristin Manibo&lt;/td&gt;&lt;td&gt;MC&lt;/td&gt;&lt;td&gt;6&lt;/td&gt;&lt;td&gt;89&lt;/td&gt;&lt;td&gt;14.833&lt;/td&gt;&lt;td&gt;32&lt;/td&gt;&lt;td&gt;77&lt;/td&gt;&lt;td&gt;0.416&lt;/td&gt;&lt;td&gt;8&lt;/td&gt;&lt;td&gt;21&lt;/td&gt;&lt;td&gt;0.381&lt;/td&gt;&lt;td&gt;17&lt;/td&gt;&lt;td&gt;40&lt;/td&gt;&lt;td&gt;0.425&lt;/td&gt;&lt;td&gt;28&lt;/td&gt;&lt;td&gt;21&lt;/td&gt;&lt;td&gt;49&lt;/td&gt;&lt;td&gt;8.167&lt;/td&gt;&lt;td&gt;5&lt;/td&gt;&lt;td&gt;0.833&lt;/td&gt;&lt;td&gt;12&lt;/td&gt;&lt;td&gt;2.000&lt;/td&gt;&lt;td&gt;2&lt;/td&gt;&lt;td&gt;0.333&lt;/td&gt;&lt;/tr&gt;</v>
      </c>
    </row>
    <row r="15" spans="1:23" x14ac:dyDescent="0.25">
      <c r="A15">
        <v>14</v>
      </c>
      <c r="B15" t="s">
        <v>215</v>
      </c>
      <c r="C15">
        <v>8</v>
      </c>
      <c r="D15">
        <v>37</v>
      </c>
      <c r="E15">
        <v>121</v>
      </c>
      <c r="F15">
        <v>1</v>
      </c>
      <c r="G15">
        <v>5</v>
      </c>
      <c r="H15">
        <v>8</v>
      </c>
      <c r="I15">
        <v>27</v>
      </c>
      <c r="J15">
        <f t="shared" si="0"/>
        <v>83</v>
      </c>
      <c r="K15">
        <v>20</v>
      </c>
      <c r="L15">
        <v>47</v>
      </c>
      <c r="M15">
        <f t="shared" si="1"/>
        <v>67</v>
      </c>
      <c r="N15">
        <v>14</v>
      </c>
      <c r="O15">
        <v>6</v>
      </c>
      <c r="P15">
        <v>51</v>
      </c>
      <c r="Q15">
        <v>3</v>
      </c>
      <c r="R15">
        <v>31</v>
      </c>
      <c r="S15">
        <v>0</v>
      </c>
      <c r="T15">
        <v>248</v>
      </c>
      <c r="U15" t="s">
        <v>99</v>
      </c>
      <c r="W15" s="4" t="str">
        <f t="shared" si="2"/>
        <v>&lt;tr&gt;&lt;td&gt;Coral Moss&lt;/td&gt;&lt;td&gt;SHC&lt;/td&gt;&lt;td&gt;8&lt;/td&gt;&lt;td&gt;83&lt;/td&gt;&lt;td&gt;10.375&lt;/td&gt;&lt;td&gt;37&lt;/td&gt;&lt;td&gt;121&lt;/td&gt;&lt;td&gt;0.306&lt;/td&gt;&lt;td&gt;1&lt;/td&gt;&lt;td&gt;5&lt;/td&gt;&lt;td&gt;0.200&lt;/td&gt;&lt;td&gt;8&lt;/td&gt;&lt;td&gt;27&lt;/td&gt;&lt;td&gt;0.296&lt;/td&gt;&lt;td&gt;20&lt;/td&gt;&lt;td&gt;47&lt;/td&gt;&lt;td&gt;67&lt;/td&gt;&lt;td&gt;8.375&lt;/td&gt;&lt;td&gt;6&lt;/td&gt;&lt;td&gt;0.750&lt;/td&gt;&lt;td&gt;31&lt;/td&gt;&lt;td&gt;3.875&lt;/td&gt;&lt;td&gt;3&lt;/td&gt;&lt;td&gt;0.375&lt;/td&gt;&lt;/tr&gt;</v>
      </c>
    </row>
    <row r="16" spans="1:23" x14ac:dyDescent="0.25">
      <c r="A16">
        <v>16</v>
      </c>
      <c r="B16" t="s">
        <v>150</v>
      </c>
      <c r="C16">
        <v>10</v>
      </c>
      <c r="D16">
        <v>35</v>
      </c>
      <c r="E16">
        <v>85</v>
      </c>
      <c r="F16">
        <v>0</v>
      </c>
      <c r="G16">
        <v>0</v>
      </c>
      <c r="H16">
        <v>1</v>
      </c>
      <c r="I16">
        <v>2</v>
      </c>
      <c r="J16">
        <f t="shared" si="0"/>
        <v>71</v>
      </c>
      <c r="K16">
        <v>51</v>
      </c>
      <c r="L16">
        <v>70</v>
      </c>
      <c r="M16">
        <f t="shared" si="1"/>
        <v>121</v>
      </c>
      <c r="N16">
        <v>6</v>
      </c>
      <c r="O16">
        <v>7</v>
      </c>
      <c r="P16">
        <v>28</v>
      </c>
      <c r="Q16">
        <v>2</v>
      </c>
      <c r="R16">
        <v>8</v>
      </c>
      <c r="S16">
        <v>0</v>
      </c>
      <c r="T16">
        <v>353</v>
      </c>
      <c r="U16" t="s">
        <v>45</v>
      </c>
      <c r="W16" s="4" t="str">
        <f t="shared" si="2"/>
        <v>&lt;tr&gt;&lt;td&gt;Kyla Balfour&lt;/td&gt;&lt;td&gt;GCC&lt;/td&gt;&lt;td&gt;10&lt;/td&gt;&lt;td&gt;71&lt;/td&gt;&lt;td&gt;7.100&lt;/td&gt;&lt;td&gt;35&lt;/td&gt;&lt;td&gt;85&lt;/td&gt;&lt;td&gt;0.412&lt;/td&gt;&lt;td&gt;0&lt;/td&gt;&lt;td&gt;0&lt;/td&gt;&lt;td&gt;0.000&lt;/td&gt;&lt;td&gt;1&lt;/td&gt;&lt;td&gt;2&lt;/td&gt;&lt;td&gt;0.500&lt;/td&gt;&lt;td&gt;51&lt;/td&gt;&lt;td&gt;70&lt;/td&gt;&lt;td&gt;121&lt;/td&gt;&lt;td&gt;12.100&lt;/td&gt;&lt;td&gt;7&lt;/td&gt;&lt;td&gt;0.700&lt;/td&gt;&lt;td&gt;8&lt;/td&gt;&lt;td&gt;0.800&lt;/td&gt;&lt;td&gt;2&lt;/td&gt;&lt;td&gt;0.200&lt;/td&gt;&lt;/tr&gt;</v>
      </c>
    </row>
    <row r="17" spans="1:23" x14ac:dyDescent="0.25">
      <c r="A17">
        <v>3</v>
      </c>
      <c r="B17" t="s">
        <v>581</v>
      </c>
      <c r="C17">
        <v>6</v>
      </c>
      <c r="D17">
        <v>29</v>
      </c>
      <c r="E17">
        <v>87</v>
      </c>
      <c r="F17">
        <v>7</v>
      </c>
      <c r="G17">
        <v>27</v>
      </c>
      <c r="H17">
        <v>3</v>
      </c>
      <c r="I17">
        <v>12</v>
      </c>
      <c r="J17">
        <f t="shared" si="0"/>
        <v>68</v>
      </c>
      <c r="K17">
        <v>9</v>
      </c>
      <c r="L17">
        <v>15</v>
      </c>
      <c r="M17">
        <f t="shared" si="1"/>
        <v>24</v>
      </c>
      <c r="N17">
        <v>10</v>
      </c>
      <c r="O17">
        <v>11</v>
      </c>
      <c r="P17">
        <v>13</v>
      </c>
      <c r="Q17">
        <v>9</v>
      </c>
      <c r="R17">
        <v>24</v>
      </c>
      <c r="S17">
        <v>0</v>
      </c>
      <c r="T17">
        <v>199</v>
      </c>
      <c r="U17" t="s">
        <v>85</v>
      </c>
      <c r="W17" s="4" t="str">
        <f t="shared" si="2"/>
        <v>&lt;tr&gt;&lt;td&gt;Rhianna Nelson&lt;/td&gt;&lt;td&gt;VMC&lt;/td&gt;&lt;td&gt;6&lt;/td&gt;&lt;td&gt;68&lt;/td&gt;&lt;td&gt;11.333&lt;/td&gt;&lt;td&gt;29&lt;/td&gt;&lt;td&gt;87&lt;/td&gt;&lt;td&gt;0.333&lt;/td&gt;&lt;td&gt;7&lt;/td&gt;&lt;td&gt;27&lt;/td&gt;&lt;td&gt;0.259&lt;/td&gt;&lt;td&gt;3&lt;/td&gt;&lt;td&gt;12&lt;/td&gt;&lt;td&gt;0.250&lt;/td&gt;&lt;td&gt;9&lt;/td&gt;&lt;td&gt;15&lt;/td&gt;&lt;td&gt;24&lt;/td&gt;&lt;td&gt;4.000&lt;/td&gt;&lt;td&gt;11&lt;/td&gt;&lt;td&gt;1.833&lt;/td&gt;&lt;td&gt;24&lt;/td&gt;&lt;td&gt;4.000&lt;/td&gt;&lt;td&gt;9&lt;/td&gt;&lt;td&gt;1.500&lt;/td&gt;&lt;/tr&gt;</v>
      </c>
    </row>
    <row r="18" spans="1:23" x14ac:dyDescent="0.25">
      <c r="A18">
        <v>6</v>
      </c>
      <c r="B18" t="s">
        <v>570</v>
      </c>
      <c r="C18">
        <v>6</v>
      </c>
      <c r="D18">
        <v>27</v>
      </c>
      <c r="E18">
        <v>70</v>
      </c>
      <c r="F18">
        <v>11</v>
      </c>
      <c r="G18">
        <v>34</v>
      </c>
      <c r="H18">
        <v>3</v>
      </c>
      <c r="I18">
        <v>4</v>
      </c>
      <c r="J18">
        <f t="shared" si="0"/>
        <v>68</v>
      </c>
      <c r="K18">
        <v>7</v>
      </c>
      <c r="L18">
        <v>11</v>
      </c>
      <c r="M18">
        <f t="shared" si="1"/>
        <v>18</v>
      </c>
      <c r="N18">
        <v>3</v>
      </c>
      <c r="O18">
        <v>9</v>
      </c>
      <c r="P18">
        <v>12</v>
      </c>
      <c r="Q18">
        <v>3</v>
      </c>
      <c r="R18">
        <v>13</v>
      </c>
      <c r="S18">
        <v>0</v>
      </c>
      <c r="T18">
        <v>148</v>
      </c>
      <c r="U18" t="s">
        <v>52</v>
      </c>
      <c r="W18" s="4" t="str">
        <f t="shared" si="2"/>
        <v>&lt;tr&gt;&lt;td&gt;Mac Scherger&lt;/td&gt;&lt;td&gt;MMC&lt;/td&gt;&lt;td&gt;6&lt;/td&gt;&lt;td&gt;68&lt;/td&gt;&lt;td&gt;11.333&lt;/td&gt;&lt;td&gt;27&lt;/td&gt;&lt;td&gt;70&lt;/td&gt;&lt;td&gt;0.386&lt;/td&gt;&lt;td&gt;11&lt;/td&gt;&lt;td&gt;34&lt;/td&gt;&lt;td&gt;0.324&lt;/td&gt;&lt;td&gt;3&lt;/td&gt;&lt;td&gt;4&lt;/td&gt;&lt;td&gt;0.750&lt;/td&gt;&lt;td&gt;7&lt;/td&gt;&lt;td&gt;11&lt;/td&gt;&lt;td&gt;18&lt;/td&gt;&lt;td&gt;3.000&lt;/td&gt;&lt;td&gt;9&lt;/td&gt;&lt;td&gt;1.500&lt;/td&gt;&lt;td&gt;13&lt;/td&gt;&lt;td&gt;2.167&lt;/td&gt;&lt;td&gt;3&lt;/td&gt;&lt;td&gt;0.500&lt;/td&gt;&lt;/tr&gt;</v>
      </c>
    </row>
    <row r="19" spans="1:23" x14ac:dyDescent="0.25">
      <c r="A19">
        <v>9</v>
      </c>
      <c r="B19" t="s">
        <v>572</v>
      </c>
      <c r="C19">
        <v>6</v>
      </c>
      <c r="D19">
        <v>29</v>
      </c>
      <c r="E19">
        <v>92</v>
      </c>
      <c r="F19">
        <v>1</v>
      </c>
      <c r="G19">
        <v>5</v>
      </c>
      <c r="H19">
        <v>8</v>
      </c>
      <c r="I19">
        <v>9</v>
      </c>
      <c r="J19">
        <f t="shared" si="0"/>
        <v>67</v>
      </c>
      <c r="K19">
        <v>31</v>
      </c>
      <c r="L19">
        <v>20</v>
      </c>
      <c r="M19">
        <f t="shared" si="1"/>
        <v>51</v>
      </c>
      <c r="N19">
        <v>8</v>
      </c>
      <c r="O19">
        <v>17</v>
      </c>
      <c r="P19">
        <v>22</v>
      </c>
      <c r="Q19">
        <v>0</v>
      </c>
      <c r="R19">
        <v>13</v>
      </c>
      <c r="S19">
        <v>0</v>
      </c>
      <c r="T19">
        <v>164</v>
      </c>
      <c r="U19" t="s">
        <v>52</v>
      </c>
      <c r="W19" s="4" t="str">
        <f t="shared" si="2"/>
        <v>&lt;tr&gt;&lt;td&gt;Lana Mackie&lt;/td&gt;&lt;td&gt;MMC&lt;/td&gt;&lt;td&gt;6&lt;/td&gt;&lt;td&gt;67&lt;/td&gt;&lt;td&gt;11.167&lt;/td&gt;&lt;td&gt;29&lt;/td&gt;&lt;td&gt;92&lt;/td&gt;&lt;td&gt;0.315&lt;/td&gt;&lt;td&gt;1&lt;/td&gt;&lt;td&gt;5&lt;/td&gt;&lt;td&gt;0.200&lt;/td&gt;&lt;td&gt;8&lt;/td&gt;&lt;td&gt;9&lt;/td&gt;&lt;td&gt;0.889&lt;/td&gt;&lt;td&gt;31&lt;/td&gt;&lt;td&gt;20&lt;/td&gt;&lt;td&gt;51&lt;/td&gt;&lt;td&gt;8.500&lt;/td&gt;&lt;td&gt;17&lt;/td&gt;&lt;td&gt;2.833&lt;/td&gt;&lt;td&gt;13&lt;/td&gt;&lt;td&gt;2.167&lt;/td&gt;&lt;td&gt;0&lt;/td&gt;&lt;td&gt;0.000&lt;/td&gt;&lt;/tr&gt;</v>
      </c>
    </row>
    <row r="20" spans="1:23" x14ac:dyDescent="0.25">
      <c r="A20">
        <v>22</v>
      </c>
      <c r="B20" t="s">
        <v>577</v>
      </c>
      <c r="C20">
        <v>6</v>
      </c>
      <c r="D20">
        <v>28</v>
      </c>
      <c r="E20">
        <v>69</v>
      </c>
      <c r="F20">
        <v>0</v>
      </c>
      <c r="G20">
        <v>0</v>
      </c>
      <c r="H20">
        <v>11</v>
      </c>
      <c r="I20">
        <v>17</v>
      </c>
      <c r="J20">
        <f t="shared" si="0"/>
        <v>67</v>
      </c>
      <c r="K20">
        <v>30</v>
      </c>
      <c r="L20">
        <v>37</v>
      </c>
      <c r="M20">
        <f t="shared" si="1"/>
        <v>67</v>
      </c>
      <c r="N20">
        <v>12</v>
      </c>
      <c r="O20">
        <v>7</v>
      </c>
      <c r="P20">
        <v>16</v>
      </c>
      <c r="Q20">
        <v>7</v>
      </c>
      <c r="R20">
        <v>17</v>
      </c>
      <c r="S20">
        <v>0</v>
      </c>
      <c r="T20">
        <v>135</v>
      </c>
      <c r="U20" t="s">
        <v>52</v>
      </c>
      <c r="W20" s="4" t="str">
        <f t="shared" si="2"/>
        <v>&lt;tr&gt;&lt;td&gt;Haille Bujan&lt;/td&gt;&lt;td&gt;MMC&lt;/td&gt;&lt;td&gt;6&lt;/td&gt;&lt;td&gt;67&lt;/td&gt;&lt;td&gt;11.167&lt;/td&gt;&lt;td&gt;28&lt;/td&gt;&lt;td&gt;69&lt;/td&gt;&lt;td&gt;0.406&lt;/td&gt;&lt;td&gt;0&lt;/td&gt;&lt;td&gt;0&lt;/td&gt;&lt;td&gt;0.000&lt;/td&gt;&lt;td&gt;11&lt;/td&gt;&lt;td&gt;17&lt;/td&gt;&lt;td&gt;0.647&lt;/td&gt;&lt;td&gt;30&lt;/td&gt;&lt;td&gt;37&lt;/td&gt;&lt;td&gt;67&lt;/td&gt;&lt;td&gt;11.167&lt;/td&gt;&lt;td&gt;7&lt;/td&gt;&lt;td&gt;1.167&lt;/td&gt;&lt;td&gt;17&lt;/td&gt;&lt;td&gt;2.833&lt;/td&gt;&lt;td&gt;7&lt;/td&gt;&lt;td&gt;1.167&lt;/td&gt;&lt;/tr&gt;</v>
      </c>
    </row>
    <row r="21" spans="1:23" x14ac:dyDescent="0.25">
      <c r="A21">
        <v>3</v>
      </c>
      <c r="B21" t="s">
        <v>595</v>
      </c>
      <c r="C21">
        <v>6</v>
      </c>
      <c r="D21">
        <v>24</v>
      </c>
      <c r="E21">
        <v>55</v>
      </c>
      <c r="F21">
        <v>7</v>
      </c>
      <c r="G21">
        <v>20</v>
      </c>
      <c r="H21">
        <v>10</v>
      </c>
      <c r="I21">
        <v>15</v>
      </c>
      <c r="J21">
        <f t="shared" si="0"/>
        <v>65</v>
      </c>
      <c r="K21">
        <v>10</v>
      </c>
      <c r="L21">
        <v>15</v>
      </c>
      <c r="M21">
        <f t="shared" si="1"/>
        <v>25</v>
      </c>
      <c r="N21">
        <v>6</v>
      </c>
      <c r="O21">
        <v>17</v>
      </c>
      <c r="P21">
        <v>18</v>
      </c>
      <c r="Q21">
        <v>0</v>
      </c>
      <c r="R21">
        <v>11</v>
      </c>
      <c r="S21">
        <v>0</v>
      </c>
      <c r="T21">
        <v>179</v>
      </c>
      <c r="U21" t="s">
        <v>79</v>
      </c>
      <c r="W21" s="4" t="str">
        <f t="shared" si="2"/>
        <v>&lt;tr&gt;&lt;td&gt;Deidre Bartlett&lt;/td&gt;&lt;td&gt;OPHS&lt;/td&gt;&lt;td&gt;6&lt;/td&gt;&lt;td&gt;65&lt;/td&gt;&lt;td&gt;10.833&lt;/td&gt;&lt;td&gt;24&lt;/td&gt;&lt;td&gt;55&lt;/td&gt;&lt;td&gt;0.436&lt;/td&gt;&lt;td&gt;7&lt;/td&gt;&lt;td&gt;20&lt;/td&gt;&lt;td&gt;0.350&lt;/td&gt;&lt;td&gt;10&lt;/td&gt;&lt;td&gt;15&lt;/td&gt;&lt;td&gt;0.667&lt;/td&gt;&lt;td&gt;10&lt;/td&gt;&lt;td&gt;15&lt;/td&gt;&lt;td&gt;25&lt;/td&gt;&lt;td&gt;4.167&lt;/td&gt;&lt;td&gt;17&lt;/td&gt;&lt;td&gt;2.833&lt;/td&gt;&lt;td&gt;11&lt;/td&gt;&lt;td&gt;1.833&lt;/td&gt;&lt;td&gt;0&lt;/td&gt;&lt;td&gt;0.000&lt;/td&gt;&lt;/tr&gt;</v>
      </c>
    </row>
    <row r="22" spans="1:23" x14ac:dyDescent="0.25">
      <c r="A22">
        <v>13</v>
      </c>
      <c r="B22" t="s">
        <v>556</v>
      </c>
      <c r="C22">
        <v>3</v>
      </c>
      <c r="D22">
        <v>21</v>
      </c>
      <c r="E22">
        <v>75</v>
      </c>
      <c r="F22">
        <v>5</v>
      </c>
      <c r="G22">
        <v>14</v>
      </c>
      <c r="H22">
        <v>17</v>
      </c>
      <c r="I22">
        <v>30</v>
      </c>
      <c r="J22">
        <f t="shared" si="0"/>
        <v>64</v>
      </c>
      <c r="K22">
        <v>14</v>
      </c>
      <c r="L22">
        <v>27</v>
      </c>
      <c r="M22">
        <f t="shared" si="1"/>
        <v>41</v>
      </c>
      <c r="N22">
        <v>11</v>
      </c>
      <c r="O22">
        <v>0</v>
      </c>
      <c r="P22">
        <v>12</v>
      </c>
      <c r="Q22">
        <v>2</v>
      </c>
      <c r="R22">
        <v>10</v>
      </c>
      <c r="S22">
        <v>0</v>
      </c>
      <c r="T22">
        <v>113</v>
      </c>
      <c r="U22" t="s">
        <v>103</v>
      </c>
      <c r="W22" s="4" t="str">
        <f t="shared" si="2"/>
        <v>&lt;tr&gt;&lt;td&gt;Brianna Hayward&lt;/td&gt;&lt;td&gt;WWC&lt;/td&gt;&lt;td&gt;3&lt;/td&gt;&lt;td&gt;64&lt;/td&gt;&lt;td&gt;21.333&lt;/td&gt;&lt;td&gt;21&lt;/td&gt;&lt;td&gt;75&lt;/td&gt;&lt;td&gt;0.280&lt;/td&gt;&lt;td&gt;5&lt;/td&gt;&lt;td&gt;14&lt;/td&gt;&lt;td&gt;0.357&lt;/td&gt;&lt;td&gt;17&lt;/td&gt;&lt;td&gt;30&lt;/td&gt;&lt;td&gt;0.567&lt;/td&gt;&lt;td&gt;14&lt;/td&gt;&lt;td&gt;27&lt;/td&gt;&lt;td&gt;41&lt;/td&gt;&lt;td&gt;13.667&lt;/td&gt;&lt;td&gt;0&lt;/td&gt;&lt;td&gt;0.000&lt;/td&gt;&lt;td&gt;10&lt;/td&gt;&lt;td&gt;3.333&lt;/td&gt;&lt;td&gt;2&lt;/td&gt;&lt;td&gt;0.667&lt;/td&gt;&lt;/tr&gt;</v>
      </c>
    </row>
    <row r="23" spans="1:23" x14ac:dyDescent="0.25">
      <c r="A23">
        <v>7</v>
      </c>
      <c r="B23" t="s">
        <v>610</v>
      </c>
      <c r="C23">
        <v>3</v>
      </c>
      <c r="D23">
        <v>25</v>
      </c>
      <c r="E23">
        <v>77</v>
      </c>
      <c r="F23">
        <v>0</v>
      </c>
      <c r="G23">
        <v>1</v>
      </c>
      <c r="H23">
        <v>12</v>
      </c>
      <c r="I23">
        <v>17</v>
      </c>
      <c r="J23">
        <f t="shared" si="0"/>
        <v>62</v>
      </c>
      <c r="K23">
        <v>15</v>
      </c>
      <c r="L23">
        <v>25</v>
      </c>
      <c r="M23">
        <f t="shared" si="1"/>
        <v>40</v>
      </c>
      <c r="N23">
        <v>4</v>
      </c>
      <c r="O23">
        <v>8</v>
      </c>
      <c r="P23">
        <v>17</v>
      </c>
      <c r="Q23">
        <v>3</v>
      </c>
      <c r="R23">
        <v>8</v>
      </c>
      <c r="S23">
        <v>0</v>
      </c>
      <c r="T23">
        <v>103</v>
      </c>
      <c r="U23" t="s">
        <v>66</v>
      </c>
      <c r="W23" s="4" t="str">
        <f t="shared" si="2"/>
        <v>&lt;tr&gt;&lt;td&gt;Addison Martin&lt;/td&gt;&lt;td&gt;GCI&lt;/td&gt;&lt;td&gt;3&lt;/td&gt;&lt;td&gt;62&lt;/td&gt;&lt;td&gt;20.667&lt;/td&gt;&lt;td&gt;25&lt;/td&gt;&lt;td&gt;77&lt;/td&gt;&lt;td&gt;0.325&lt;/td&gt;&lt;td&gt;0&lt;/td&gt;&lt;td&gt;1&lt;/td&gt;&lt;td&gt;0.000&lt;/td&gt;&lt;td&gt;12&lt;/td&gt;&lt;td&gt;17&lt;/td&gt;&lt;td&gt;0.706&lt;/td&gt;&lt;td&gt;15&lt;/td&gt;&lt;td&gt;25&lt;/td&gt;&lt;td&gt;40&lt;/td&gt;&lt;td&gt;13.333&lt;/td&gt;&lt;td&gt;8&lt;/td&gt;&lt;td&gt;2.667&lt;/td&gt;&lt;td&gt;8&lt;/td&gt;&lt;td&gt;2.667&lt;/td&gt;&lt;td&gt;3&lt;/td&gt;&lt;td&gt;1.000&lt;/td&gt;&lt;/tr&gt;</v>
      </c>
    </row>
    <row r="24" spans="1:23" x14ac:dyDescent="0.25">
      <c r="A24">
        <v>24</v>
      </c>
      <c r="B24" t="s">
        <v>578</v>
      </c>
      <c r="C24">
        <v>6</v>
      </c>
      <c r="D24">
        <v>25</v>
      </c>
      <c r="E24">
        <v>54</v>
      </c>
      <c r="F24">
        <v>0</v>
      </c>
      <c r="G24">
        <v>0</v>
      </c>
      <c r="H24">
        <v>11</v>
      </c>
      <c r="I24">
        <v>19</v>
      </c>
      <c r="J24">
        <f t="shared" si="0"/>
        <v>61</v>
      </c>
      <c r="K24">
        <v>29</v>
      </c>
      <c r="L24">
        <v>24</v>
      </c>
      <c r="M24">
        <f t="shared" si="1"/>
        <v>53</v>
      </c>
      <c r="N24">
        <v>6</v>
      </c>
      <c r="O24">
        <v>11</v>
      </c>
      <c r="P24">
        <v>12</v>
      </c>
      <c r="Q24">
        <v>3</v>
      </c>
      <c r="R24">
        <v>17</v>
      </c>
      <c r="S24">
        <v>0</v>
      </c>
      <c r="T24">
        <v>113</v>
      </c>
      <c r="U24" t="s">
        <v>52</v>
      </c>
      <c r="W24" s="4" t="str">
        <f t="shared" si="2"/>
        <v>&lt;tr&gt;&lt;td&gt;Cassandra Bienarz&lt;/td&gt;&lt;td&gt;MMC&lt;/td&gt;&lt;td&gt;6&lt;/td&gt;&lt;td&gt;61&lt;/td&gt;&lt;td&gt;10.167&lt;/td&gt;&lt;td&gt;25&lt;/td&gt;&lt;td&gt;54&lt;/td&gt;&lt;td&gt;0.463&lt;/td&gt;&lt;td&gt;0&lt;/td&gt;&lt;td&gt;0&lt;/td&gt;&lt;td&gt;0.000&lt;/td&gt;&lt;td&gt;11&lt;/td&gt;&lt;td&gt;19&lt;/td&gt;&lt;td&gt;0.579&lt;/td&gt;&lt;td&gt;29&lt;/td&gt;&lt;td&gt;24&lt;/td&gt;&lt;td&gt;53&lt;/td&gt;&lt;td&gt;8.833&lt;/td&gt;&lt;td&gt;11&lt;/td&gt;&lt;td&gt;1.833&lt;/td&gt;&lt;td&gt;17&lt;/td&gt;&lt;td&gt;2.833&lt;/td&gt;&lt;td&gt;3&lt;/td&gt;&lt;td&gt;0.500&lt;/td&gt;&lt;/tr&gt;</v>
      </c>
    </row>
    <row r="25" spans="1:23" x14ac:dyDescent="0.25">
      <c r="A25">
        <v>3</v>
      </c>
      <c r="B25" t="s">
        <v>153</v>
      </c>
      <c r="C25">
        <v>10</v>
      </c>
      <c r="D25">
        <v>24</v>
      </c>
      <c r="E25">
        <v>140</v>
      </c>
      <c r="F25">
        <v>6</v>
      </c>
      <c r="G25">
        <v>33</v>
      </c>
      <c r="H25">
        <v>5</v>
      </c>
      <c r="I25">
        <v>15</v>
      </c>
      <c r="J25">
        <f t="shared" si="0"/>
        <v>59</v>
      </c>
      <c r="K25">
        <v>9</v>
      </c>
      <c r="L25">
        <v>40</v>
      </c>
      <c r="M25">
        <f t="shared" si="1"/>
        <v>49</v>
      </c>
      <c r="N25">
        <v>20</v>
      </c>
      <c r="O25">
        <v>22</v>
      </c>
      <c r="P25">
        <v>57</v>
      </c>
      <c r="Q25">
        <v>0</v>
      </c>
      <c r="R25">
        <v>52</v>
      </c>
      <c r="S25">
        <v>0</v>
      </c>
      <c r="T25">
        <v>374</v>
      </c>
      <c r="U25" t="s">
        <v>87</v>
      </c>
      <c r="W25" s="4" t="str">
        <f t="shared" si="2"/>
        <v>&lt;tr&gt;&lt;td&gt;Charisse Ahmad&lt;/td&gt;&lt;td&gt;DMCI&lt;/td&gt;&lt;td&gt;10&lt;/td&gt;&lt;td&gt;59&lt;/td&gt;&lt;td&gt;5.900&lt;/td&gt;&lt;td&gt;24&lt;/td&gt;&lt;td&gt;140&lt;/td&gt;&lt;td&gt;0.171&lt;/td&gt;&lt;td&gt;6&lt;/td&gt;&lt;td&gt;33&lt;/td&gt;&lt;td&gt;0.182&lt;/td&gt;&lt;td&gt;5&lt;/td&gt;&lt;td&gt;15&lt;/td&gt;&lt;td&gt;0.333&lt;/td&gt;&lt;td&gt;9&lt;/td&gt;&lt;td&gt;40&lt;/td&gt;&lt;td&gt;49&lt;/td&gt;&lt;td&gt;4.900&lt;/td&gt;&lt;td&gt;22&lt;/td&gt;&lt;td&gt;2.200&lt;/td&gt;&lt;td&gt;52&lt;/td&gt;&lt;td&gt;5.200&lt;/td&gt;&lt;td&gt;0&lt;/td&gt;&lt;td&gt;0.000&lt;/td&gt;&lt;/tr&gt;</v>
      </c>
    </row>
    <row r="26" spans="1:23" x14ac:dyDescent="0.25">
      <c r="A26">
        <v>11</v>
      </c>
      <c r="B26" t="s">
        <v>169</v>
      </c>
      <c r="C26">
        <v>6</v>
      </c>
      <c r="D26">
        <v>23</v>
      </c>
      <c r="E26">
        <v>98</v>
      </c>
      <c r="F26">
        <v>4</v>
      </c>
      <c r="G26">
        <v>29</v>
      </c>
      <c r="H26">
        <v>7</v>
      </c>
      <c r="I26">
        <v>12</v>
      </c>
      <c r="J26">
        <f t="shared" si="0"/>
        <v>57</v>
      </c>
      <c r="K26">
        <v>10</v>
      </c>
      <c r="L26">
        <v>23</v>
      </c>
      <c r="M26">
        <f t="shared" si="1"/>
        <v>33</v>
      </c>
      <c r="N26">
        <v>10</v>
      </c>
      <c r="O26">
        <v>8</v>
      </c>
      <c r="P26">
        <v>32</v>
      </c>
      <c r="Q26">
        <v>1</v>
      </c>
      <c r="R26">
        <v>15</v>
      </c>
      <c r="S26">
        <v>0</v>
      </c>
      <c r="T26">
        <v>197</v>
      </c>
      <c r="U26" t="s">
        <v>56</v>
      </c>
      <c r="W26" s="4" t="str">
        <f t="shared" si="2"/>
        <v>&lt;tr&gt;&lt;td&gt;Kassy Parke-Wilson&lt;/td&gt;&lt;td&gt;REC&lt;/td&gt;&lt;td&gt;6&lt;/td&gt;&lt;td&gt;57&lt;/td&gt;&lt;td&gt;9.500&lt;/td&gt;&lt;td&gt;23&lt;/td&gt;&lt;td&gt;98&lt;/td&gt;&lt;td&gt;0.235&lt;/td&gt;&lt;td&gt;4&lt;/td&gt;&lt;td&gt;29&lt;/td&gt;&lt;td&gt;0.138&lt;/td&gt;&lt;td&gt;7&lt;/td&gt;&lt;td&gt;12&lt;/td&gt;&lt;td&gt;0.583&lt;/td&gt;&lt;td&gt;10&lt;/td&gt;&lt;td&gt;23&lt;/td&gt;&lt;td&gt;33&lt;/td&gt;&lt;td&gt;5.500&lt;/td&gt;&lt;td&gt;8&lt;/td&gt;&lt;td&gt;1.333&lt;/td&gt;&lt;td&gt;15&lt;/td&gt;&lt;td&gt;2.500&lt;/td&gt;&lt;td&gt;1&lt;/td&gt;&lt;td&gt;0.167&lt;/td&gt;&lt;/tr&gt;</v>
      </c>
    </row>
    <row r="27" spans="1:23" x14ac:dyDescent="0.25">
      <c r="A27">
        <v>4</v>
      </c>
      <c r="B27" t="s">
        <v>561</v>
      </c>
      <c r="C27">
        <v>6</v>
      </c>
      <c r="D27">
        <v>21</v>
      </c>
      <c r="E27">
        <v>88</v>
      </c>
      <c r="F27">
        <v>6</v>
      </c>
      <c r="G27">
        <v>39</v>
      </c>
      <c r="H27">
        <v>9</v>
      </c>
      <c r="I27">
        <v>25</v>
      </c>
      <c r="J27">
        <f t="shared" si="0"/>
        <v>57</v>
      </c>
      <c r="K27">
        <v>6</v>
      </c>
      <c r="L27">
        <v>10</v>
      </c>
      <c r="M27">
        <f t="shared" si="1"/>
        <v>16</v>
      </c>
      <c r="N27">
        <v>5</v>
      </c>
      <c r="O27">
        <v>6</v>
      </c>
      <c r="P27">
        <v>29</v>
      </c>
      <c r="Q27">
        <v>0</v>
      </c>
      <c r="R27">
        <v>14</v>
      </c>
      <c r="S27">
        <v>0</v>
      </c>
      <c r="T27">
        <v>141</v>
      </c>
      <c r="U27" t="s">
        <v>49</v>
      </c>
      <c r="W27" s="4" t="str">
        <f t="shared" si="2"/>
        <v>&lt;tr&gt;&lt;td&gt;Jenica Madrid&lt;/td&gt;&lt;td&gt;MC&lt;/td&gt;&lt;td&gt;6&lt;/td&gt;&lt;td&gt;57&lt;/td&gt;&lt;td&gt;9.500&lt;/td&gt;&lt;td&gt;21&lt;/td&gt;&lt;td&gt;88&lt;/td&gt;&lt;td&gt;0.239&lt;/td&gt;&lt;td&gt;6&lt;/td&gt;&lt;td&gt;39&lt;/td&gt;&lt;td&gt;0.154&lt;/td&gt;&lt;td&gt;9&lt;/td&gt;&lt;td&gt;25&lt;/td&gt;&lt;td&gt;0.360&lt;/td&gt;&lt;td&gt;6&lt;/td&gt;&lt;td&gt;10&lt;/td&gt;&lt;td&gt;16&lt;/td&gt;&lt;td&gt;2.667&lt;/td&gt;&lt;td&gt;6&lt;/td&gt;&lt;td&gt;1.000&lt;/td&gt;&lt;td&gt;14&lt;/td&gt;&lt;td&gt;2.333&lt;/td&gt;&lt;td&gt;0&lt;/td&gt;&lt;td&gt;0.000&lt;/td&gt;&lt;/tr&gt;</v>
      </c>
    </row>
    <row r="28" spans="1:23" x14ac:dyDescent="0.25">
      <c r="A28">
        <v>10</v>
      </c>
      <c r="B28" t="s">
        <v>201</v>
      </c>
      <c r="C28">
        <v>3</v>
      </c>
      <c r="D28">
        <v>22</v>
      </c>
      <c r="E28">
        <v>70</v>
      </c>
      <c r="F28">
        <v>2</v>
      </c>
      <c r="G28">
        <v>12</v>
      </c>
      <c r="H28">
        <v>9</v>
      </c>
      <c r="I28">
        <v>15</v>
      </c>
      <c r="J28">
        <f t="shared" si="0"/>
        <v>55</v>
      </c>
      <c r="K28">
        <v>30</v>
      </c>
      <c r="L28">
        <v>14</v>
      </c>
      <c r="M28">
        <f t="shared" si="1"/>
        <v>44</v>
      </c>
      <c r="N28">
        <v>9</v>
      </c>
      <c r="O28">
        <v>6</v>
      </c>
      <c r="P28">
        <v>23</v>
      </c>
      <c r="Q28">
        <v>3</v>
      </c>
      <c r="R28">
        <v>17</v>
      </c>
      <c r="S28">
        <v>0</v>
      </c>
      <c r="T28">
        <v>90</v>
      </c>
      <c r="U28" t="s">
        <v>116</v>
      </c>
      <c r="W28" s="4" t="str">
        <f t="shared" si="2"/>
        <v>&lt;tr&gt;&lt;td&gt;Hannah Enns&lt;/td&gt;&lt;td&gt;WMC&lt;/td&gt;&lt;td&gt;3&lt;/td&gt;&lt;td&gt;55&lt;/td&gt;&lt;td&gt;18.333&lt;/td&gt;&lt;td&gt;22&lt;/td&gt;&lt;td&gt;70&lt;/td&gt;&lt;td&gt;0.314&lt;/td&gt;&lt;td&gt;2&lt;/td&gt;&lt;td&gt;12&lt;/td&gt;&lt;td&gt;0.167&lt;/td&gt;&lt;td&gt;9&lt;/td&gt;&lt;td&gt;15&lt;/td&gt;&lt;td&gt;0.600&lt;/td&gt;&lt;td&gt;30&lt;/td&gt;&lt;td&gt;14&lt;/td&gt;&lt;td&gt;44&lt;/td&gt;&lt;td&gt;14.667&lt;/td&gt;&lt;td&gt;6&lt;/td&gt;&lt;td&gt;2.000&lt;/td&gt;&lt;td&gt;17&lt;/td&gt;&lt;td&gt;5.667&lt;/td&gt;&lt;td&gt;3&lt;/td&gt;&lt;td&gt;1.000&lt;/td&gt;&lt;/tr&gt;</v>
      </c>
    </row>
    <row r="29" spans="1:23" x14ac:dyDescent="0.25">
      <c r="A29">
        <v>20</v>
      </c>
      <c r="B29" t="s">
        <v>639</v>
      </c>
      <c r="C29">
        <v>6</v>
      </c>
      <c r="D29">
        <v>22</v>
      </c>
      <c r="E29">
        <v>73</v>
      </c>
      <c r="F29">
        <v>7</v>
      </c>
      <c r="G29">
        <v>33</v>
      </c>
      <c r="H29">
        <v>1</v>
      </c>
      <c r="I29">
        <v>10</v>
      </c>
      <c r="J29">
        <f t="shared" si="0"/>
        <v>52</v>
      </c>
      <c r="K29">
        <v>6</v>
      </c>
      <c r="L29">
        <v>24</v>
      </c>
      <c r="M29">
        <f t="shared" si="1"/>
        <v>30</v>
      </c>
      <c r="N29">
        <v>10</v>
      </c>
      <c r="O29">
        <v>3</v>
      </c>
      <c r="P29">
        <v>43</v>
      </c>
      <c r="Q29">
        <v>2</v>
      </c>
      <c r="R29">
        <v>12</v>
      </c>
      <c r="S29">
        <v>0</v>
      </c>
      <c r="T29">
        <v>164</v>
      </c>
      <c r="U29" t="s">
        <v>64</v>
      </c>
      <c r="W29" s="4" t="str">
        <f t="shared" si="2"/>
        <v>&lt;tr&gt;&lt;td&gt;Madiana Mondeh&lt;/td&gt;&lt;td&gt;DCI&lt;/td&gt;&lt;td&gt;6&lt;/td&gt;&lt;td&gt;52&lt;/td&gt;&lt;td&gt;8.667&lt;/td&gt;&lt;td&gt;22&lt;/td&gt;&lt;td&gt;73&lt;/td&gt;&lt;td&gt;0.301&lt;/td&gt;&lt;td&gt;7&lt;/td&gt;&lt;td&gt;33&lt;/td&gt;&lt;td&gt;0.212&lt;/td&gt;&lt;td&gt;1&lt;/td&gt;&lt;td&gt;10&lt;/td&gt;&lt;td&gt;0.100&lt;/td&gt;&lt;td&gt;6&lt;/td&gt;&lt;td&gt;24&lt;/td&gt;&lt;td&gt;30&lt;/td&gt;&lt;td&gt;5.000&lt;/td&gt;&lt;td&gt;3&lt;/td&gt;&lt;td&gt;0.500&lt;/td&gt;&lt;td&gt;12&lt;/td&gt;&lt;td&gt;2.000&lt;/td&gt;&lt;td&gt;2&lt;/td&gt;&lt;td&gt;0.333&lt;/td&gt;&lt;/tr&gt;</v>
      </c>
    </row>
    <row r="30" spans="1:23" x14ac:dyDescent="0.25">
      <c r="A30">
        <v>6</v>
      </c>
      <c r="B30" t="s">
        <v>155</v>
      </c>
      <c r="C30">
        <v>7</v>
      </c>
      <c r="D30">
        <v>19</v>
      </c>
      <c r="E30">
        <v>68</v>
      </c>
      <c r="F30">
        <v>4</v>
      </c>
      <c r="G30">
        <v>35</v>
      </c>
      <c r="H30">
        <v>8</v>
      </c>
      <c r="I30">
        <v>15</v>
      </c>
      <c r="J30">
        <f t="shared" si="0"/>
        <v>50</v>
      </c>
      <c r="K30">
        <v>8</v>
      </c>
      <c r="L30">
        <v>13</v>
      </c>
      <c r="M30">
        <f t="shared" si="1"/>
        <v>21</v>
      </c>
      <c r="N30">
        <v>2</v>
      </c>
      <c r="O30">
        <v>5</v>
      </c>
      <c r="P30">
        <v>20</v>
      </c>
      <c r="Q30">
        <v>1</v>
      </c>
      <c r="R30">
        <v>8</v>
      </c>
      <c r="S30">
        <v>0</v>
      </c>
      <c r="T30">
        <v>155</v>
      </c>
      <c r="U30" t="s">
        <v>87</v>
      </c>
      <c r="W30" s="4" t="str">
        <f t="shared" si="2"/>
        <v>&lt;tr&gt;&lt;td&gt;Sompong Sana&lt;/td&gt;&lt;td&gt;DMCI&lt;/td&gt;&lt;td&gt;7&lt;/td&gt;&lt;td&gt;50&lt;/td&gt;&lt;td&gt;7.143&lt;/td&gt;&lt;td&gt;19&lt;/td&gt;&lt;td&gt;68&lt;/td&gt;&lt;td&gt;0.279&lt;/td&gt;&lt;td&gt;4&lt;/td&gt;&lt;td&gt;35&lt;/td&gt;&lt;td&gt;0.114&lt;/td&gt;&lt;td&gt;8&lt;/td&gt;&lt;td&gt;15&lt;/td&gt;&lt;td&gt;0.533&lt;/td&gt;&lt;td&gt;8&lt;/td&gt;&lt;td&gt;13&lt;/td&gt;&lt;td&gt;21&lt;/td&gt;&lt;td&gt;3.000&lt;/td&gt;&lt;td&gt;5&lt;/td&gt;&lt;td&gt;0.714&lt;/td&gt;&lt;td&gt;8&lt;/td&gt;&lt;td&gt;1.143&lt;/td&gt;&lt;td&gt;1&lt;/td&gt;&lt;td&gt;0.143&lt;/td&gt;&lt;/tr&gt;</v>
      </c>
    </row>
    <row r="31" spans="1:23" x14ac:dyDescent="0.25">
      <c r="A31">
        <v>7</v>
      </c>
      <c r="B31" t="s">
        <v>538</v>
      </c>
      <c r="C31">
        <v>3</v>
      </c>
      <c r="D31">
        <v>22</v>
      </c>
      <c r="E31">
        <v>42</v>
      </c>
      <c r="F31">
        <v>2</v>
      </c>
      <c r="G31">
        <v>6</v>
      </c>
      <c r="H31">
        <v>4</v>
      </c>
      <c r="I31">
        <v>5</v>
      </c>
      <c r="J31">
        <f t="shared" si="0"/>
        <v>50</v>
      </c>
      <c r="K31">
        <v>4</v>
      </c>
      <c r="L31">
        <v>8</v>
      </c>
      <c r="M31">
        <f t="shared" si="1"/>
        <v>12</v>
      </c>
      <c r="N31">
        <v>2</v>
      </c>
      <c r="O31">
        <v>14</v>
      </c>
      <c r="P31">
        <v>6</v>
      </c>
      <c r="Q31">
        <v>1</v>
      </c>
      <c r="R31">
        <v>21</v>
      </c>
      <c r="S31">
        <v>0</v>
      </c>
      <c r="T31">
        <v>64</v>
      </c>
      <c r="U31" t="s">
        <v>81</v>
      </c>
      <c r="W31" s="4" t="str">
        <f t="shared" si="2"/>
        <v>&lt;tr&gt;&lt;td&gt;Kyia Giles&lt;/td&gt;&lt;td&gt;SiHS&lt;/td&gt;&lt;td&gt;3&lt;/td&gt;&lt;td&gt;50&lt;/td&gt;&lt;td&gt;16.667&lt;/td&gt;&lt;td&gt;22&lt;/td&gt;&lt;td&gt;42&lt;/td&gt;&lt;td&gt;0.524&lt;/td&gt;&lt;td&gt;2&lt;/td&gt;&lt;td&gt;6&lt;/td&gt;&lt;td&gt;0.333&lt;/td&gt;&lt;td&gt;4&lt;/td&gt;&lt;td&gt;5&lt;/td&gt;&lt;td&gt;0.800&lt;/td&gt;&lt;td&gt;4&lt;/td&gt;&lt;td&gt;8&lt;/td&gt;&lt;td&gt;12&lt;/td&gt;&lt;td&gt;4.000&lt;/td&gt;&lt;td&gt;14&lt;/td&gt;&lt;td&gt;4.667&lt;/td&gt;&lt;td&gt;21&lt;/td&gt;&lt;td&gt;7.000&lt;/td&gt;&lt;td&gt;1&lt;/td&gt;&lt;td&gt;0.333&lt;/td&gt;&lt;/tr&gt;</v>
      </c>
    </row>
    <row r="32" spans="1:23" x14ac:dyDescent="0.25">
      <c r="A32">
        <v>14</v>
      </c>
      <c r="B32" t="s">
        <v>592</v>
      </c>
      <c r="C32">
        <v>6</v>
      </c>
      <c r="D32">
        <v>19</v>
      </c>
      <c r="E32">
        <v>73</v>
      </c>
      <c r="F32">
        <v>6</v>
      </c>
      <c r="G32">
        <v>23</v>
      </c>
      <c r="H32">
        <v>5</v>
      </c>
      <c r="I32">
        <v>8</v>
      </c>
      <c r="J32">
        <f t="shared" si="0"/>
        <v>49</v>
      </c>
      <c r="K32">
        <v>15</v>
      </c>
      <c r="L32">
        <v>21</v>
      </c>
      <c r="M32">
        <f t="shared" si="1"/>
        <v>36</v>
      </c>
      <c r="N32">
        <v>17</v>
      </c>
      <c r="O32">
        <v>12</v>
      </c>
      <c r="P32">
        <v>19</v>
      </c>
      <c r="Q32">
        <v>2</v>
      </c>
      <c r="R32">
        <v>8</v>
      </c>
      <c r="S32">
        <v>0</v>
      </c>
      <c r="T32">
        <v>172</v>
      </c>
      <c r="U32" t="s">
        <v>85</v>
      </c>
      <c r="W32" s="4" t="str">
        <f t="shared" si="2"/>
        <v>&lt;tr&gt;&lt;td&gt;Carina Sosnowski&lt;/td&gt;&lt;td&gt;VMC&lt;/td&gt;&lt;td&gt;6&lt;/td&gt;&lt;td&gt;49&lt;/td&gt;&lt;td&gt;8.167&lt;/td&gt;&lt;td&gt;19&lt;/td&gt;&lt;td&gt;73&lt;/td&gt;&lt;td&gt;0.260&lt;/td&gt;&lt;td&gt;6&lt;/td&gt;&lt;td&gt;23&lt;/td&gt;&lt;td&gt;0.261&lt;/td&gt;&lt;td&gt;5&lt;/td&gt;&lt;td&gt;8&lt;/td&gt;&lt;td&gt;0.625&lt;/td&gt;&lt;td&gt;15&lt;/td&gt;&lt;td&gt;21&lt;/td&gt;&lt;td&gt;36&lt;/td&gt;&lt;td&gt;6.000&lt;/td&gt;&lt;td&gt;12&lt;/td&gt;&lt;td&gt;2.000&lt;/td&gt;&lt;td&gt;8&lt;/td&gt;&lt;td&gt;1.333&lt;/td&gt;&lt;td&gt;2&lt;/td&gt;&lt;td&gt;0.333&lt;/td&gt;&lt;/tr&gt;</v>
      </c>
    </row>
    <row r="33" spans="1:23" x14ac:dyDescent="0.25">
      <c r="A33">
        <v>33</v>
      </c>
      <c r="B33" t="s">
        <v>579</v>
      </c>
      <c r="C33">
        <v>6</v>
      </c>
      <c r="D33">
        <v>21</v>
      </c>
      <c r="E33">
        <v>51</v>
      </c>
      <c r="F33">
        <v>0</v>
      </c>
      <c r="G33">
        <v>1</v>
      </c>
      <c r="H33">
        <v>7</v>
      </c>
      <c r="I33">
        <v>19</v>
      </c>
      <c r="J33">
        <f t="shared" si="0"/>
        <v>49</v>
      </c>
      <c r="K33">
        <v>18</v>
      </c>
      <c r="L33">
        <v>24</v>
      </c>
      <c r="M33">
        <f t="shared" si="1"/>
        <v>42</v>
      </c>
      <c r="N33">
        <v>7</v>
      </c>
      <c r="O33">
        <v>5</v>
      </c>
      <c r="P33">
        <v>21</v>
      </c>
      <c r="Q33">
        <v>3</v>
      </c>
      <c r="R33">
        <v>19</v>
      </c>
      <c r="S33">
        <v>0</v>
      </c>
      <c r="T33">
        <v>108</v>
      </c>
      <c r="U33" t="s">
        <v>52</v>
      </c>
      <c r="W33" s="4" t="str">
        <f t="shared" si="2"/>
        <v>&lt;tr&gt;&lt;td&gt;Ariel Kiliwnik&lt;/td&gt;&lt;td&gt;MMC&lt;/td&gt;&lt;td&gt;6&lt;/td&gt;&lt;td&gt;49&lt;/td&gt;&lt;td&gt;8.167&lt;/td&gt;&lt;td&gt;21&lt;/td&gt;&lt;td&gt;51&lt;/td&gt;&lt;td&gt;0.412&lt;/td&gt;&lt;td&gt;0&lt;/td&gt;&lt;td&gt;1&lt;/td&gt;&lt;td&gt;0.000&lt;/td&gt;&lt;td&gt;7&lt;/td&gt;&lt;td&gt;19&lt;/td&gt;&lt;td&gt;0.368&lt;/td&gt;&lt;td&gt;18&lt;/td&gt;&lt;td&gt;24&lt;/td&gt;&lt;td&gt;42&lt;/td&gt;&lt;td&gt;7.000&lt;/td&gt;&lt;td&gt;5&lt;/td&gt;&lt;td&gt;0.833&lt;/td&gt;&lt;td&gt;19&lt;/td&gt;&lt;td&gt;3.167&lt;/td&gt;&lt;td&gt;3&lt;/td&gt;&lt;td&gt;0.500&lt;/td&gt;&lt;/tr&gt;</v>
      </c>
    </row>
    <row r="34" spans="1:23" x14ac:dyDescent="0.25">
      <c r="A34">
        <v>11</v>
      </c>
      <c r="B34" t="s">
        <v>542</v>
      </c>
      <c r="C34">
        <v>3</v>
      </c>
      <c r="D34">
        <v>19</v>
      </c>
      <c r="E34">
        <v>50</v>
      </c>
      <c r="F34">
        <v>6</v>
      </c>
      <c r="G34">
        <v>17</v>
      </c>
      <c r="H34">
        <v>5</v>
      </c>
      <c r="I34">
        <v>6</v>
      </c>
      <c r="J34">
        <f t="shared" si="0"/>
        <v>49</v>
      </c>
      <c r="K34">
        <v>9</v>
      </c>
      <c r="L34">
        <v>8</v>
      </c>
      <c r="M34">
        <f t="shared" si="1"/>
        <v>17</v>
      </c>
      <c r="N34">
        <v>4</v>
      </c>
      <c r="O34">
        <v>8</v>
      </c>
      <c r="P34">
        <v>4</v>
      </c>
      <c r="Q34">
        <v>2</v>
      </c>
      <c r="R34">
        <v>17</v>
      </c>
      <c r="S34">
        <v>0</v>
      </c>
      <c r="T34">
        <v>70</v>
      </c>
      <c r="U34" t="s">
        <v>81</v>
      </c>
      <c r="W34" s="4" t="str">
        <f t="shared" si="2"/>
        <v>&lt;tr&gt;&lt;td&gt;Kyanna Giles&lt;/td&gt;&lt;td&gt;SiHS&lt;/td&gt;&lt;td&gt;3&lt;/td&gt;&lt;td&gt;49&lt;/td&gt;&lt;td&gt;16.333&lt;/td&gt;&lt;td&gt;19&lt;/td&gt;&lt;td&gt;50&lt;/td&gt;&lt;td&gt;0.380&lt;/td&gt;&lt;td&gt;6&lt;/td&gt;&lt;td&gt;17&lt;/td&gt;&lt;td&gt;0.353&lt;/td&gt;&lt;td&gt;5&lt;/td&gt;&lt;td&gt;6&lt;/td&gt;&lt;td&gt;0.833&lt;/td&gt;&lt;td&gt;9&lt;/td&gt;&lt;td&gt;8&lt;/td&gt;&lt;td&gt;17&lt;/td&gt;&lt;td&gt;5.667&lt;/td&gt;&lt;td&gt;8&lt;/td&gt;&lt;td&gt;2.667&lt;/td&gt;&lt;td&gt;17&lt;/td&gt;&lt;td&gt;5.667&lt;/td&gt;&lt;td&gt;2&lt;/td&gt;&lt;td&gt;0.667&lt;/td&gt;&lt;/tr&gt;</v>
      </c>
    </row>
    <row r="35" spans="1:23" x14ac:dyDescent="0.25">
      <c r="A35">
        <v>14</v>
      </c>
      <c r="B35" t="s">
        <v>568</v>
      </c>
      <c r="C35">
        <v>6</v>
      </c>
      <c r="D35">
        <v>20</v>
      </c>
      <c r="E35">
        <v>60</v>
      </c>
      <c r="F35">
        <v>0</v>
      </c>
      <c r="G35">
        <v>0</v>
      </c>
      <c r="H35">
        <v>4</v>
      </c>
      <c r="I35">
        <v>9</v>
      </c>
      <c r="J35">
        <f t="shared" si="0"/>
        <v>44</v>
      </c>
      <c r="K35">
        <v>21</v>
      </c>
      <c r="L35">
        <v>48</v>
      </c>
      <c r="M35">
        <f t="shared" si="1"/>
        <v>69</v>
      </c>
      <c r="N35">
        <v>14</v>
      </c>
      <c r="O35">
        <v>5</v>
      </c>
      <c r="P35">
        <v>28</v>
      </c>
      <c r="Q35">
        <v>1</v>
      </c>
      <c r="R35">
        <v>17</v>
      </c>
      <c r="S35">
        <v>0</v>
      </c>
      <c r="T35">
        <v>197</v>
      </c>
      <c r="U35" t="s">
        <v>49</v>
      </c>
      <c r="W35" s="4" t="str">
        <f t="shared" si="2"/>
        <v>&lt;tr&gt;&lt;td&gt;Alyshia Da Silva&lt;/td&gt;&lt;td&gt;MC&lt;/td&gt;&lt;td&gt;6&lt;/td&gt;&lt;td&gt;44&lt;/td&gt;&lt;td&gt;7.333&lt;/td&gt;&lt;td&gt;20&lt;/td&gt;&lt;td&gt;60&lt;/td&gt;&lt;td&gt;0.333&lt;/td&gt;&lt;td&gt;0&lt;/td&gt;&lt;td&gt;0&lt;/td&gt;&lt;td&gt;0.000&lt;/td&gt;&lt;td&gt;4&lt;/td&gt;&lt;td&gt;9&lt;/td&gt;&lt;td&gt;0.444&lt;/td&gt;&lt;td&gt;21&lt;/td&gt;&lt;td&gt;48&lt;/td&gt;&lt;td&gt;69&lt;/td&gt;&lt;td&gt;11.500&lt;/td&gt;&lt;td&gt;5&lt;/td&gt;&lt;td&gt;0.833&lt;/td&gt;&lt;td&gt;17&lt;/td&gt;&lt;td&gt;2.833&lt;/td&gt;&lt;td&gt;1&lt;/td&gt;&lt;td&gt;0.167&lt;/td&gt;&lt;/tr&gt;</v>
      </c>
    </row>
    <row r="36" spans="1:23" x14ac:dyDescent="0.25">
      <c r="A36">
        <v>10</v>
      </c>
      <c r="B36" t="s">
        <v>588</v>
      </c>
      <c r="C36">
        <v>6</v>
      </c>
      <c r="D36">
        <v>17</v>
      </c>
      <c r="E36">
        <v>54</v>
      </c>
      <c r="F36">
        <v>0</v>
      </c>
      <c r="G36">
        <v>1</v>
      </c>
      <c r="H36">
        <v>10</v>
      </c>
      <c r="I36">
        <v>21</v>
      </c>
      <c r="J36">
        <f t="shared" si="0"/>
        <v>44</v>
      </c>
      <c r="K36">
        <v>23</v>
      </c>
      <c r="L36">
        <v>39</v>
      </c>
      <c r="M36">
        <f t="shared" si="1"/>
        <v>62</v>
      </c>
      <c r="N36">
        <v>8</v>
      </c>
      <c r="O36">
        <v>18</v>
      </c>
      <c r="P36">
        <v>28</v>
      </c>
      <c r="Q36">
        <v>2</v>
      </c>
      <c r="R36">
        <v>10</v>
      </c>
      <c r="S36">
        <v>0</v>
      </c>
      <c r="T36">
        <v>182</v>
      </c>
      <c r="U36" t="s">
        <v>85</v>
      </c>
      <c r="W36" s="4" t="str">
        <f t="shared" si="2"/>
        <v>&lt;tr&gt;&lt;td&gt;Kaelei Knutson&lt;/td&gt;&lt;td&gt;VMC&lt;/td&gt;&lt;td&gt;6&lt;/td&gt;&lt;td&gt;44&lt;/td&gt;&lt;td&gt;7.333&lt;/td&gt;&lt;td&gt;17&lt;/td&gt;&lt;td&gt;54&lt;/td&gt;&lt;td&gt;0.315&lt;/td&gt;&lt;td&gt;0&lt;/td&gt;&lt;td&gt;1&lt;/td&gt;&lt;td&gt;0.000&lt;/td&gt;&lt;td&gt;10&lt;/td&gt;&lt;td&gt;21&lt;/td&gt;&lt;td&gt;0.476&lt;/td&gt;&lt;td&gt;23&lt;/td&gt;&lt;td&gt;39&lt;/td&gt;&lt;td&gt;62&lt;/td&gt;&lt;td&gt;10.333&lt;/td&gt;&lt;td&gt;18&lt;/td&gt;&lt;td&gt;3.000&lt;/td&gt;&lt;td&gt;10&lt;/td&gt;&lt;td&gt;1.667&lt;/td&gt;&lt;td&gt;2&lt;/td&gt;&lt;td&gt;0.333&lt;/td&gt;&lt;/tr&gt;</v>
      </c>
    </row>
    <row r="37" spans="1:23" x14ac:dyDescent="0.25">
      <c r="A37">
        <v>25</v>
      </c>
      <c r="B37" t="s">
        <v>205</v>
      </c>
      <c r="C37">
        <v>3</v>
      </c>
      <c r="D37">
        <v>21</v>
      </c>
      <c r="E37">
        <v>57</v>
      </c>
      <c r="F37">
        <v>0</v>
      </c>
      <c r="G37">
        <v>0</v>
      </c>
      <c r="H37">
        <v>2</v>
      </c>
      <c r="I37">
        <v>5</v>
      </c>
      <c r="J37">
        <f t="shared" si="0"/>
        <v>44</v>
      </c>
      <c r="K37">
        <v>23</v>
      </c>
      <c r="L37">
        <v>13</v>
      </c>
      <c r="M37">
        <f t="shared" si="1"/>
        <v>36</v>
      </c>
      <c r="N37">
        <v>9</v>
      </c>
      <c r="O37">
        <v>3</v>
      </c>
      <c r="P37">
        <v>14</v>
      </c>
      <c r="Q37">
        <v>2</v>
      </c>
      <c r="R37">
        <v>6</v>
      </c>
      <c r="S37">
        <v>0</v>
      </c>
      <c r="T37">
        <v>89</v>
      </c>
      <c r="U37" t="s">
        <v>116</v>
      </c>
      <c r="W37" s="4" t="str">
        <f t="shared" si="2"/>
        <v>&lt;tr&gt;&lt;td&gt;Lydia Balsillie&lt;/td&gt;&lt;td&gt;WMC&lt;/td&gt;&lt;td&gt;3&lt;/td&gt;&lt;td&gt;44&lt;/td&gt;&lt;td&gt;14.667&lt;/td&gt;&lt;td&gt;21&lt;/td&gt;&lt;td&gt;57&lt;/td&gt;&lt;td&gt;0.368&lt;/td&gt;&lt;td&gt;0&lt;/td&gt;&lt;td&gt;0&lt;/td&gt;&lt;td&gt;0.000&lt;/td&gt;&lt;td&gt;2&lt;/td&gt;&lt;td&gt;5&lt;/td&gt;&lt;td&gt;0.400&lt;/td&gt;&lt;td&gt;23&lt;/td&gt;&lt;td&gt;13&lt;/td&gt;&lt;td&gt;36&lt;/td&gt;&lt;td&gt;12.000&lt;/td&gt;&lt;td&gt;3&lt;/td&gt;&lt;td&gt;1.000&lt;/td&gt;&lt;td&gt;6&lt;/td&gt;&lt;td&gt;2.000&lt;/td&gt;&lt;td&gt;2&lt;/td&gt;&lt;td&gt;0.667&lt;/td&gt;&lt;/tr&gt;</v>
      </c>
    </row>
    <row r="38" spans="1:23" x14ac:dyDescent="0.25">
      <c r="A38">
        <v>7</v>
      </c>
      <c r="B38" t="s">
        <v>210</v>
      </c>
      <c r="C38">
        <v>6</v>
      </c>
      <c r="D38">
        <v>19</v>
      </c>
      <c r="E38">
        <v>58</v>
      </c>
      <c r="F38">
        <v>0</v>
      </c>
      <c r="G38">
        <v>0</v>
      </c>
      <c r="H38">
        <v>5</v>
      </c>
      <c r="I38">
        <v>16</v>
      </c>
      <c r="J38">
        <f t="shared" si="0"/>
        <v>43</v>
      </c>
      <c r="K38">
        <v>25</v>
      </c>
      <c r="L38">
        <v>26</v>
      </c>
      <c r="M38">
        <f t="shared" si="1"/>
        <v>51</v>
      </c>
      <c r="N38">
        <v>14</v>
      </c>
      <c r="O38">
        <v>4</v>
      </c>
      <c r="P38">
        <v>23</v>
      </c>
      <c r="Q38">
        <v>5</v>
      </c>
      <c r="R38">
        <v>12</v>
      </c>
      <c r="S38">
        <v>0</v>
      </c>
      <c r="T38">
        <v>175</v>
      </c>
      <c r="U38" t="s">
        <v>99</v>
      </c>
      <c r="W38" s="4" t="str">
        <f t="shared" si="2"/>
        <v>&lt;tr&gt;&lt;td&gt;Jessica Ahmed&lt;/td&gt;&lt;td&gt;SHC&lt;/td&gt;&lt;td&gt;6&lt;/td&gt;&lt;td&gt;43&lt;/td&gt;&lt;td&gt;7.167&lt;/td&gt;&lt;td&gt;19&lt;/td&gt;&lt;td&gt;58&lt;/td&gt;&lt;td&gt;0.328&lt;/td&gt;&lt;td&gt;0&lt;/td&gt;&lt;td&gt;0&lt;/td&gt;&lt;td&gt;0.000&lt;/td&gt;&lt;td&gt;5&lt;/td&gt;&lt;td&gt;16&lt;/td&gt;&lt;td&gt;0.313&lt;/td&gt;&lt;td&gt;25&lt;/td&gt;&lt;td&gt;26&lt;/td&gt;&lt;td&gt;51&lt;/td&gt;&lt;td&gt;8.500&lt;/td&gt;&lt;td&gt;4&lt;/td&gt;&lt;td&gt;0.667&lt;/td&gt;&lt;td&gt;12&lt;/td&gt;&lt;td&gt;2.000&lt;/td&gt;&lt;td&gt;5&lt;/td&gt;&lt;td&gt;0.833&lt;/td&gt;&lt;/tr&gt;</v>
      </c>
    </row>
    <row r="39" spans="1:23" x14ac:dyDescent="0.25">
      <c r="A39">
        <v>15</v>
      </c>
      <c r="B39" t="s">
        <v>576</v>
      </c>
      <c r="C39">
        <v>6</v>
      </c>
      <c r="D39">
        <v>18</v>
      </c>
      <c r="E39">
        <v>62</v>
      </c>
      <c r="F39">
        <v>0</v>
      </c>
      <c r="G39">
        <v>0</v>
      </c>
      <c r="H39">
        <v>6</v>
      </c>
      <c r="I39">
        <v>12</v>
      </c>
      <c r="J39">
        <f t="shared" si="0"/>
        <v>42</v>
      </c>
      <c r="K39">
        <v>17</v>
      </c>
      <c r="L39">
        <v>33</v>
      </c>
      <c r="M39">
        <f t="shared" si="1"/>
        <v>50</v>
      </c>
      <c r="N39">
        <v>7</v>
      </c>
      <c r="O39">
        <v>22</v>
      </c>
      <c r="P39">
        <v>19</v>
      </c>
      <c r="Q39">
        <v>12</v>
      </c>
      <c r="R39">
        <v>11</v>
      </c>
      <c r="S39">
        <v>0</v>
      </c>
      <c r="T39">
        <v>133</v>
      </c>
      <c r="U39" t="s">
        <v>52</v>
      </c>
      <c r="W39" s="4" t="str">
        <f t="shared" si="2"/>
        <v>&lt;tr&gt;&lt;td&gt;Brita Enns-Kutcy&lt;/td&gt;&lt;td&gt;MMC&lt;/td&gt;&lt;td&gt;6&lt;/td&gt;&lt;td&gt;42&lt;/td&gt;&lt;td&gt;7.000&lt;/td&gt;&lt;td&gt;18&lt;/td&gt;&lt;td&gt;62&lt;/td&gt;&lt;td&gt;0.290&lt;/td&gt;&lt;td&gt;0&lt;/td&gt;&lt;td&gt;0&lt;/td&gt;&lt;td&gt;0.000&lt;/td&gt;&lt;td&gt;6&lt;/td&gt;&lt;td&gt;12&lt;/td&gt;&lt;td&gt;0.500&lt;/td&gt;&lt;td&gt;17&lt;/td&gt;&lt;td&gt;33&lt;/td&gt;&lt;td&gt;50&lt;/td&gt;&lt;td&gt;8.333&lt;/td&gt;&lt;td&gt;22&lt;/td&gt;&lt;td&gt;3.667&lt;/td&gt;&lt;td&gt;11&lt;/td&gt;&lt;td&gt;1.833&lt;/td&gt;&lt;td&gt;12&lt;/td&gt;&lt;td&gt;2.000&lt;/td&gt;&lt;/tr&gt;</v>
      </c>
    </row>
    <row r="40" spans="1:23" x14ac:dyDescent="0.25">
      <c r="A40">
        <v>40</v>
      </c>
      <c r="B40" t="s">
        <v>219</v>
      </c>
      <c r="C40">
        <v>7</v>
      </c>
      <c r="D40">
        <v>15</v>
      </c>
      <c r="E40">
        <v>77</v>
      </c>
      <c r="F40">
        <v>5</v>
      </c>
      <c r="G40">
        <v>36</v>
      </c>
      <c r="H40">
        <v>6</v>
      </c>
      <c r="I40">
        <v>11</v>
      </c>
      <c r="J40">
        <f t="shared" si="0"/>
        <v>41</v>
      </c>
      <c r="K40">
        <v>10</v>
      </c>
      <c r="L40">
        <v>28</v>
      </c>
      <c r="M40">
        <f t="shared" si="1"/>
        <v>38</v>
      </c>
      <c r="N40">
        <v>13</v>
      </c>
      <c r="O40">
        <v>3</v>
      </c>
      <c r="P40">
        <v>33</v>
      </c>
      <c r="Q40">
        <v>4</v>
      </c>
      <c r="R40">
        <v>19</v>
      </c>
      <c r="S40">
        <v>0</v>
      </c>
      <c r="T40">
        <v>168</v>
      </c>
      <c r="U40" t="s">
        <v>99</v>
      </c>
      <c r="W40" s="4" t="str">
        <f t="shared" si="2"/>
        <v>&lt;tr&gt;&lt;td&gt;Melissa Halfdanson&lt;/td&gt;&lt;td&gt;SHC&lt;/td&gt;&lt;td&gt;7&lt;/td&gt;&lt;td&gt;41&lt;/td&gt;&lt;td&gt;5.857&lt;/td&gt;&lt;td&gt;15&lt;/td&gt;&lt;td&gt;77&lt;/td&gt;&lt;td&gt;0.195&lt;/td&gt;&lt;td&gt;5&lt;/td&gt;&lt;td&gt;36&lt;/td&gt;&lt;td&gt;0.139&lt;/td&gt;&lt;td&gt;6&lt;/td&gt;&lt;td&gt;11&lt;/td&gt;&lt;td&gt;0.545&lt;/td&gt;&lt;td&gt;10&lt;/td&gt;&lt;td&gt;28&lt;/td&gt;&lt;td&gt;38&lt;/td&gt;&lt;td&gt;5.429&lt;/td&gt;&lt;td&gt;3&lt;/td&gt;&lt;td&gt;0.429&lt;/td&gt;&lt;td&gt;19&lt;/td&gt;&lt;td&gt;2.714&lt;/td&gt;&lt;td&gt;4&lt;/td&gt;&lt;td&gt;0.571&lt;/td&gt;&lt;/tr&gt;</v>
      </c>
    </row>
    <row r="41" spans="1:23" x14ac:dyDescent="0.25">
      <c r="A41">
        <v>8</v>
      </c>
      <c r="B41" t="s">
        <v>168</v>
      </c>
      <c r="C41">
        <v>6</v>
      </c>
      <c r="D41">
        <v>17</v>
      </c>
      <c r="E41">
        <v>64</v>
      </c>
      <c r="F41">
        <v>1</v>
      </c>
      <c r="G41">
        <v>1</v>
      </c>
      <c r="H41">
        <v>5</v>
      </c>
      <c r="I41">
        <v>13</v>
      </c>
      <c r="J41">
        <f t="shared" si="0"/>
        <v>40</v>
      </c>
      <c r="K41">
        <v>18</v>
      </c>
      <c r="L41">
        <v>18</v>
      </c>
      <c r="M41">
        <f t="shared" si="1"/>
        <v>36</v>
      </c>
      <c r="N41">
        <v>15</v>
      </c>
      <c r="O41">
        <v>3</v>
      </c>
      <c r="P41">
        <v>26</v>
      </c>
      <c r="Q41">
        <v>1</v>
      </c>
      <c r="R41">
        <v>12</v>
      </c>
      <c r="S41">
        <v>0</v>
      </c>
      <c r="T41">
        <v>152</v>
      </c>
      <c r="U41" t="s">
        <v>56</v>
      </c>
      <c r="W41" s="4" t="str">
        <f t="shared" si="2"/>
        <v>&lt;tr&gt;&lt;td&gt;Sara Fergus&lt;/td&gt;&lt;td&gt;REC&lt;/td&gt;&lt;td&gt;6&lt;/td&gt;&lt;td&gt;40&lt;/td&gt;&lt;td&gt;6.667&lt;/td&gt;&lt;td&gt;17&lt;/td&gt;&lt;td&gt;64&lt;/td&gt;&lt;td&gt;0.266&lt;/td&gt;&lt;td&gt;1&lt;/td&gt;&lt;td&gt;1&lt;/td&gt;&lt;td&gt;1.000&lt;/td&gt;&lt;td&gt;5&lt;/td&gt;&lt;td&gt;13&lt;/td&gt;&lt;td&gt;0.385&lt;/td&gt;&lt;td&gt;18&lt;/td&gt;&lt;td&gt;18&lt;/td&gt;&lt;td&gt;36&lt;/td&gt;&lt;td&gt;6.000&lt;/td&gt;&lt;td&gt;3&lt;/td&gt;&lt;td&gt;0.500&lt;/td&gt;&lt;td&gt;12&lt;/td&gt;&lt;td&gt;2.000&lt;/td&gt;&lt;td&gt;1&lt;/td&gt;&lt;td&gt;0.167&lt;/td&gt;&lt;/tr&gt;</v>
      </c>
    </row>
    <row r="42" spans="1:23" x14ac:dyDescent="0.25">
      <c r="A42">
        <v>1</v>
      </c>
      <c r="B42" t="s">
        <v>186</v>
      </c>
      <c r="C42">
        <v>10</v>
      </c>
      <c r="D42">
        <v>19</v>
      </c>
      <c r="E42">
        <v>67</v>
      </c>
      <c r="F42">
        <v>0</v>
      </c>
      <c r="G42">
        <v>13</v>
      </c>
      <c r="H42">
        <v>1</v>
      </c>
      <c r="I42">
        <v>2</v>
      </c>
      <c r="J42">
        <f t="shared" si="0"/>
        <v>39</v>
      </c>
      <c r="K42">
        <v>16</v>
      </c>
      <c r="L42">
        <v>24</v>
      </c>
      <c r="M42">
        <f t="shared" si="1"/>
        <v>40</v>
      </c>
      <c r="N42">
        <v>8</v>
      </c>
      <c r="O42">
        <v>11</v>
      </c>
      <c r="P42">
        <v>28</v>
      </c>
      <c r="Q42">
        <v>0</v>
      </c>
      <c r="R42">
        <v>12</v>
      </c>
      <c r="S42">
        <v>0</v>
      </c>
      <c r="T42">
        <v>215</v>
      </c>
      <c r="U42" t="s">
        <v>47</v>
      </c>
      <c r="W42" s="4" t="str">
        <f t="shared" si="2"/>
        <v>&lt;tr&gt;&lt;td&gt;Bailey Koop&lt;/td&gt;&lt;td&gt;KEC&lt;/td&gt;&lt;td&gt;10&lt;/td&gt;&lt;td&gt;39&lt;/td&gt;&lt;td&gt;3.900&lt;/td&gt;&lt;td&gt;19&lt;/td&gt;&lt;td&gt;67&lt;/td&gt;&lt;td&gt;0.284&lt;/td&gt;&lt;td&gt;0&lt;/td&gt;&lt;td&gt;13&lt;/td&gt;&lt;td&gt;0.000&lt;/td&gt;&lt;td&gt;1&lt;/td&gt;&lt;td&gt;2&lt;/td&gt;&lt;td&gt;0.500&lt;/td&gt;&lt;td&gt;16&lt;/td&gt;&lt;td&gt;24&lt;/td&gt;&lt;td&gt;40&lt;/td&gt;&lt;td&gt;4.000&lt;/td&gt;&lt;td&gt;11&lt;/td&gt;&lt;td&gt;1.100&lt;/td&gt;&lt;td&gt;12&lt;/td&gt;&lt;td&gt;1.200&lt;/td&gt;&lt;td&gt;0&lt;/td&gt;&lt;td&gt;0.000&lt;/td&gt;&lt;/tr&gt;</v>
      </c>
    </row>
    <row r="43" spans="1:23" x14ac:dyDescent="0.25">
      <c r="A43">
        <v>5</v>
      </c>
      <c r="B43" t="s">
        <v>220</v>
      </c>
      <c r="C43">
        <v>3</v>
      </c>
      <c r="D43">
        <v>14</v>
      </c>
      <c r="E43">
        <v>46</v>
      </c>
      <c r="F43">
        <v>0</v>
      </c>
      <c r="G43">
        <v>2</v>
      </c>
      <c r="H43">
        <v>11</v>
      </c>
      <c r="I43">
        <v>12</v>
      </c>
      <c r="J43">
        <f t="shared" si="0"/>
        <v>39</v>
      </c>
      <c r="K43">
        <v>8</v>
      </c>
      <c r="L43">
        <v>10</v>
      </c>
      <c r="M43">
        <f t="shared" si="1"/>
        <v>18</v>
      </c>
      <c r="N43">
        <v>2</v>
      </c>
      <c r="O43">
        <v>2</v>
      </c>
      <c r="P43">
        <v>25</v>
      </c>
      <c r="Q43">
        <v>3</v>
      </c>
      <c r="R43">
        <v>7</v>
      </c>
      <c r="S43">
        <v>0</v>
      </c>
      <c r="T43">
        <v>83</v>
      </c>
      <c r="U43" t="s">
        <v>8</v>
      </c>
      <c r="W43" s="4" t="str">
        <f t="shared" si="2"/>
        <v>&lt;tr&gt;&lt;td&gt;Erin Hare&lt;/td&gt;&lt;td&gt;MBCI&lt;/td&gt;&lt;td&gt;3&lt;/td&gt;&lt;td&gt;39&lt;/td&gt;&lt;td&gt;13.000&lt;/td&gt;&lt;td&gt;14&lt;/td&gt;&lt;td&gt;46&lt;/td&gt;&lt;td&gt;0.304&lt;/td&gt;&lt;td&gt;0&lt;/td&gt;&lt;td&gt;2&lt;/td&gt;&lt;td&gt;0.000&lt;/td&gt;&lt;td&gt;11&lt;/td&gt;&lt;td&gt;12&lt;/td&gt;&lt;td&gt;0.917&lt;/td&gt;&lt;td&gt;8&lt;/td&gt;&lt;td&gt;10&lt;/td&gt;&lt;td&gt;18&lt;/td&gt;&lt;td&gt;6.000&lt;/td&gt;&lt;td&gt;2&lt;/td&gt;&lt;td&gt;0.667&lt;/td&gt;&lt;td&gt;7&lt;/td&gt;&lt;td&gt;2.333&lt;/td&gt;&lt;td&gt;3&lt;/td&gt;&lt;td&gt;1.000&lt;/td&gt;&lt;/tr&gt;</v>
      </c>
    </row>
    <row r="44" spans="1:23" x14ac:dyDescent="0.25">
      <c r="A44">
        <v>5</v>
      </c>
      <c r="B44" t="s">
        <v>597</v>
      </c>
      <c r="C44">
        <v>6</v>
      </c>
      <c r="D44">
        <v>15</v>
      </c>
      <c r="E44">
        <v>57</v>
      </c>
      <c r="F44">
        <v>0</v>
      </c>
      <c r="G44">
        <v>3</v>
      </c>
      <c r="H44">
        <v>7</v>
      </c>
      <c r="I44">
        <v>11</v>
      </c>
      <c r="J44">
        <f t="shared" si="0"/>
        <v>37</v>
      </c>
      <c r="K44">
        <v>17</v>
      </c>
      <c r="L44">
        <v>39</v>
      </c>
      <c r="M44">
        <f t="shared" si="1"/>
        <v>56</v>
      </c>
      <c r="N44">
        <v>11</v>
      </c>
      <c r="O44">
        <v>18</v>
      </c>
      <c r="P44">
        <v>24</v>
      </c>
      <c r="Q44">
        <v>17</v>
      </c>
      <c r="R44">
        <v>12</v>
      </c>
      <c r="S44">
        <v>0</v>
      </c>
      <c r="T44">
        <v>169</v>
      </c>
      <c r="U44" t="s">
        <v>79</v>
      </c>
      <c r="W44" s="4" t="str">
        <f t="shared" si="2"/>
        <v>&lt;tr&gt;&lt;td&gt;Jessica Dyck&lt;/td&gt;&lt;td&gt;OPHS&lt;/td&gt;&lt;td&gt;6&lt;/td&gt;&lt;td&gt;37&lt;/td&gt;&lt;td&gt;6.167&lt;/td&gt;&lt;td&gt;15&lt;/td&gt;&lt;td&gt;57&lt;/td&gt;&lt;td&gt;0.263&lt;/td&gt;&lt;td&gt;0&lt;/td&gt;&lt;td&gt;3&lt;/td&gt;&lt;td&gt;0.000&lt;/td&gt;&lt;td&gt;7&lt;/td&gt;&lt;td&gt;11&lt;/td&gt;&lt;td&gt;0.636&lt;/td&gt;&lt;td&gt;17&lt;/td&gt;&lt;td&gt;39&lt;/td&gt;&lt;td&gt;56&lt;/td&gt;&lt;td&gt;9.333&lt;/td&gt;&lt;td&gt;18&lt;/td&gt;&lt;td&gt;3.000&lt;/td&gt;&lt;td&gt;12&lt;/td&gt;&lt;td&gt;2.000&lt;/td&gt;&lt;td&gt;17&lt;/td&gt;&lt;td&gt;2.833&lt;/td&gt;&lt;/tr&gt;</v>
      </c>
    </row>
    <row r="45" spans="1:23" x14ac:dyDescent="0.25">
      <c r="A45">
        <v>9</v>
      </c>
      <c r="B45" t="s">
        <v>158</v>
      </c>
      <c r="C45">
        <v>9</v>
      </c>
      <c r="D45">
        <v>15</v>
      </c>
      <c r="E45">
        <v>74</v>
      </c>
      <c r="F45">
        <v>2</v>
      </c>
      <c r="G45">
        <v>14</v>
      </c>
      <c r="H45">
        <v>4</v>
      </c>
      <c r="I45">
        <v>12</v>
      </c>
      <c r="J45">
        <f t="shared" si="0"/>
        <v>36</v>
      </c>
      <c r="K45">
        <v>17</v>
      </c>
      <c r="L45">
        <v>29</v>
      </c>
      <c r="M45">
        <f t="shared" si="1"/>
        <v>46</v>
      </c>
      <c r="N45">
        <v>16</v>
      </c>
      <c r="O45">
        <v>8</v>
      </c>
      <c r="P45">
        <v>33</v>
      </c>
      <c r="Q45">
        <v>0</v>
      </c>
      <c r="R45">
        <v>18</v>
      </c>
      <c r="S45">
        <v>0</v>
      </c>
      <c r="T45">
        <v>293</v>
      </c>
      <c r="U45" t="s">
        <v>87</v>
      </c>
      <c r="W45" s="4" t="str">
        <f t="shared" si="2"/>
        <v>&lt;tr&gt;&lt;td&gt;Angelique Marcial&lt;/td&gt;&lt;td&gt;DMCI&lt;/td&gt;&lt;td&gt;9&lt;/td&gt;&lt;td&gt;36&lt;/td&gt;&lt;td&gt;4.000&lt;/td&gt;&lt;td&gt;15&lt;/td&gt;&lt;td&gt;74&lt;/td&gt;&lt;td&gt;0.203&lt;/td&gt;&lt;td&gt;2&lt;/td&gt;&lt;td&gt;14&lt;/td&gt;&lt;td&gt;0.143&lt;/td&gt;&lt;td&gt;4&lt;/td&gt;&lt;td&gt;12&lt;/td&gt;&lt;td&gt;0.333&lt;/td&gt;&lt;td&gt;17&lt;/td&gt;&lt;td&gt;29&lt;/td&gt;&lt;td&gt;46&lt;/td&gt;&lt;td&gt;5.111&lt;/td&gt;&lt;td&gt;8&lt;/td&gt;&lt;td&gt;0.889&lt;/td&gt;&lt;td&gt;18&lt;/td&gt;&lt;td&gt;2.000&lt;/td&gt;&lt;td&gt;0&lt;/td&gt;&lt;td&gt;0.000&lt;/td&gt;&lt;/tr&gt;</v>
      </c>
    </row>
    <row r="46" spans="1:23" x14ac:dyDescent="0.25">
      <c r="A46">
        <v>13</v>
      </c>
      <c r="B46" t="s">
        <v>170</v>
      </c>
      <c r="C46">
        <v>6</v>
      </c>
      <c r="D46">
        <v>13</v>
      </c>
      <c r="E46">
        <v>64</v>
      </c>
      <c r="F46">
        <v>5</v>
      </c>
      <c r="G46">
        <v>26</v>
      </c>
      <c r="H46">
        <v>5</v>
      </c>
      <c r="I46">
        <v>13</v>
      </c>
      <c r="J46">
        <f t="shared" si="0"/>
        <v>36</v>
      </c>
      <c r="K46">
        <v>2</v>
      </c>
      <c r="L46">
        <v>15</v>
      </c>
      <c r="M46">
        <f t="shared" si="1"/>
        <v>17</v>
      </c>
      <c r="N46">
        <v>16</v>
      </c>
      <c r="O46">
        <v>8</v>
      </c>
      <c r="P46">
        <v>40</v>
      </c>
      <c r="Q46">
        <v>1</v>
      </c>
      <c r="R46">
        <v>17</v>
      </c>
      <c r="S46">
        <v>0</v>
      </c>
      <c r="T46">
        <v>226</v>
      </c>
      <c r="U46" t="s">
        <v>56</v>
      </c>
      <c r="W46" s="4" t="str">
        <f t="shared" si="2"/>
        <v>&lt;tr&gt;&lt;td&gt;Jeanelle Hauser&lt;/td&gt;&lt;td&gt;REC&lt;/td&gt;&lt;td&gt;6&lt;/td&gt;&lt;td&gt;36&lt;/td&gt;&lt;td&gt;6.000&lt;/td&gt;&lt;td&gt;13&lt;/td&gt;&lt;td&gt;64&lt;/td&gt;&lt;td&gt;0.203&lt;/td&gt;&lt;td&gt;5&lt;/td&gt;&lt;td&gt;26&lt;/td&gt;&lt;td&gt;0.192&lt;/td&gt;&lt;td&gt;5&lt;/td&gt;&lt;td&gt;13&lt;/td&gt;&lt;td&gt;0.385&lt;/td&gt;&lt;td&gt;2&lt;/td&gt;&lt;td&gt;15&lt;/td&gt;&lt;td&gt;17&lt;/td&gt;&lt;td&gt;2.833&lt;/td&gt;&lt;td&gt;8&lt;/td&gt;&lt;td&gt;1.333&lt;/td&gt;&lt;td&gt;17&lt;/td&gt;&lt;td&gt;2.833&lt;/td&gt;&lt;td&gt;1&lt;/td&gt;&lt;td&gt;0.167&lt;/td&gt;&lt;/tr&gt;</v>
      </c>
    </row>
    <row r="47" spans="1:23" x14ac:dyDescent="0.25">
      <c r="A47">
        <v>2</v>
      </c>
      <c r="B47" t="s">
        <v>547</v>
      </c>
      <c r="C47">
        <v>3</v>
      </c>
      <c r="D47">
        <v>12</v>
      </c>
      <c r="E47">
        <v>36</v>
      </c>
      <c r="F47">
        <v>0</v>
      </c>
      <c r="G47">
        <v>1</v>
      </c>
      <c r="H47">
        <v>12</v>
      </c>
      <c r="I47">
        <v>23</v>
      </c>
      <c r="J47">
        <f t="shared" si="0"/>
        <v>36</v>
      </c>
      <c r="K47">
        <v>17</v>
      </c>
      <c r="L47">
        <v>23</v>
      </c>
      <c r="M47">
        <f t="shared" si="1"/>
        <v>40</v>
      </c>
      <c r="N47">
        <v>7</v>
      </c>
      <c r="O47">
        <v>12</v>
      </c>
      <c r="P47">
        <v>12</v>
      </c>
      <c r="Q47">
        <v>3</v>
      </c>
      <c r="R47">
        <v>13</v>
      </c>
      <c r="S47">
        <v>0</v>
      </c>
      <c r="T47">
        <v>108</v>
      </c>
      <c r="U47" t="s">
        <v>103</v>
      </c>
      <c r="W47" s="4" t="str">
        <f t="shared" si="2"/>
        <v>&lt;tr&gt;&lt;td&gt;Jessica Marx-Houndle&lt;/td&gt;&lt;td&gt;WWC&lt;/td&gt;&lt;td&gt;3&lt;/td&gt;&lt;td&gt;36&lt;/td&gt;&lt;td&gt;12.000&lt;/td&gt;&lt;td&gt;12&lt;/td&gt;&lt;td&gt;36&lt;/td&gt;&lt;td&gt;0.333&lt;/td&gt;&lt;td&gt;0&lt;/td&gt;&lt;td&gt;1&lt;/td&gt;&lt;td&gt;0.000&lt;/td&gt;&lt;td&gt;12&lt;/td&gt;&lt;td&gt;23&lt;/td&gt;&lt;td&gt;0.522&lt;/td&gt;&lt;td&gt;17&lt;/td&gt;&lt;td&gt;23&lt;/td&gt;&lt;td&gt;40&lt;/td&gt;&lt;td&gt;13.333&lt;/td&gt;&lt;td&gt;12&lt;/td&gt;&lt;td&gt;4.000&lt;/td&gt;&lt;td&gt;13&lt;/td&gt;&lt;td&gt;4.333&lt;/td&gt;&lt;td&gt;3&lt;/td&gt;&lt;td&gt;1.000&lt;/td&gt;&lt;/tr&gt;</v>
      </c>
    </row>
    <row r="48" spans="1:23" x14ac:dyDescent="0.25">
      <c r="A48">
        <v>4</v>
      </c>
      <c r="B48" t="s">
        <v>175</v>
      </c>
      <c r="C48">
        <v>3</v>
      </c>
      <c r="D48">
        <v>16</v>
      </c>
      <c r="E48">
        <v>48</v>
      </c>
      <c r="F48">
        <v>0</v>
      </c>
      <c r="G48">
        <v>1</v>
      </c>
      <c r="H48">
        <v>4</v>
      </c>
      <c r="I48">
        <v>7</v>
      </c>
      <c r="J48">
        <f t="shared" si="0"/>
        <v>36</v>
      </c>
      <c r="K48">
        <v>14</v>
      </c>
      <c r="L48">
        <v>15</v>
      </c>
      <c r="M48">
        <f t="shared" si="1"/>
        <v>29</v>
      </c>
      <c r="N48">
        <v>6</v>
      </c>
      <c r="O48">
        <v>4</v>
      </c>
      <c r="P48">
        <v>15</v>
      </c>
      <c r="Q48">
        <v>3</v>
      </c>
      <c r="R48">
        <v>4</v>
      </c>
      <c r="S48">
        <v>0</v>
      </c>
      <c r="T48">
        <v>94</v>
      </c>
      <c r="U48" t="s">
        <v>118</v>
      </c>
      <c r="W48" s="4" t="str">
        <f t="shared" si="2"/>
        <v>&lt;tr&gt;&lt;td&gt;Lauren Niemen&lt;/td&gt;&lt;td&gt;SMA&lt;/td&gt;&lt;td&gt;3&lt;/td&gt;&lt;td&gt;36&lt;/td&gt;&lt;td&gt;12.000&lt;/td&gt;&lt;td&gt;16&lt;/td&gt;&lt;td&gt;48&lt;/td&gt;&lt;td&gt;0.333&lt;/td&gt;&lt;td&gt;0&lt;/td&gt;&lt;td&gt;1&lt;/td&gt;&lt;td&gt;0.000&lt;/td&gt;&lt;td&gt;4&lt;/td&gt;&lt;td&gt;7&lt;/td&gt;&lt;td&gt;0.571&lt;/td&gt;&lt;td&gt;14&lt;/td&gt;&lt;td&gt;15&lt;/td&gt;&lt;td&gt;29&lt;/td&gt;&lt;td&gt;9.667&lt;/td&gt;&lt;td&gt;4&lt;/td&gt;&lt;td&gt;1.333&lt;/td&gt;&lt;td&gt;4&lt;/td&gt;&lt;td&gt;1.333&lt;/td&gt;&lt;td&gt;3&lt;/td&gt;&lt;td&gt;1.000&lt;/td&gt;&lt;/tr&gt;</v>
      </c>
    </row>
    <row r="49" spans="1:23" x14ac:dyDescent="0.25">
      <c r="A49">
        <v>30</v>
      </c>
      <c r="B49" t="s">
        <v>196</v>
      </c>
      <c r="C49">
        <v>10</v>
      </c>
      <c r="D49">
        <v>15</v>
      </c>
      <c r="E49">
        <v>56</v>
      </c>
      <c r="F49">
        <v>0</v>
      </c>
      <c r="G49">
        <v>0</v>
      </c>
      <c r="H49">
        <v>4</v>
      </c>
      <c r="I49">
        <v>10</v>
      </c>
      <c r="J49">
        <f t="shared" si="0"/>
        <v>34</v>
      </c>
      <c r="K49">
        <v>15</v>
      </c>
      <c r="L49">
        <v>38</v>
      </c>
      <c r="M49">
        <f t="shared" si="1"/>
        <v>53</v>
      </c>
      <c r="N49">
        <v>22</v>
      </c>
      <c r="O49">
        <v>5</v>
      </c>
      <c r="P49">
        <v>40</v>
      </c>
      <c r="Q49">
        <v>1</v>
      </c>
      <c r="R49">
        <v>42</v>
      </c>
      <c r="S49">
        <v>0</v>
      </c>
      <c r="T49">
        <v>304</v>
      </c>
      <c r="U49" t="s">
        <v>47</v>
      </c>
      <c r="W49" s="4" t="str">
        <f t="shared" si="2"/>
        <v>&lt;tr&gt;&lt;td&gt;Sarah Klymchuck&lt;/td&gt;&lt;td&gt;KEC&lt;/td&gt;&lt;td&gt;10&lt;/td&gt;&lt;td&gt;34&lt;/td&gt;&lt;td&gt;3.400&lt;/td&gt;&lt;td&gt;15&lt;/td&gt;&lt;td&gt;56&lt;/td&gt;&lt;td&gt;0.268&lt;/td&gt;&lt;td&gt;0&lt;/td&gt;&lt;td&gt;0&lt;/td&gt;&lt;td&gt;0.000&lt;/td&gt;&lt;td&gt;4&lt;/td&gt;&lt;td&gt;10&lt;/td&gt;&lt;td&gt;0.400&lt;/td&gt;&lt;td&gt;15&lt;/td&gt;&lt;td&gt;38&lt;/td&gt;&lt;td&gt;53&lt;/td&gt;&lt;td&gt;5.300&lt;/td&gt;&lt;td&gt;5&lt;/td&gt;&lt;td&gt;0.500&lt;/td&gt;&lt;td&gt;42&lt;/td&gt;&lt;td&gt;4.200&lt;/td&gt;&lt;td&gt;1&lt;/td&gt;&lt;td&gt;0.100&lt;/td&gt;&lt;/tr&gt;</v>
      </c>
    </row>
    <row r="50" spans="1:23" x14ac:dyDescent="0.25">
      <c r="A50">
        <v>4</v>
      </c>
      <c r="B50" t="s">
        <v>165</v>
      </c>
      <c r="C50">
        <v>6</v>
      </c>
      <c r="D50">
        <v>15</v>
      </c>
      <c r="E50">
        <v>34</v>
      </c>
      <c r="F50">
        <v>0</v>
      </c>
      <c r="G50">
        <v>0</v>
      </c>
      <c r="H50">
        <v>4</v>
      </c>
      <c r="I50">
        <v>13</v>
      </c>
      <c r="J50">
        <f t="shared" si="0"/>
        <v>34</v>
      </c>
      <c r="K50">
        <v>25</v>
      </c>
      <c r="L50">
        <v>21</v>
      </c>
      <c r="M50">
        <f t="shared" si="1"/>
        <v>46</v>
      </c>
      <c r="N50">
        <v>19</v>
      </c>
      <c r="O50">
        <v>4</v>
      </c>
      <c r="P50">
        <v>17</v>
      </c>
      <c r="Q50">
        <v>8</v>
      </c>
      <c r="R50">
        <v>4</v>
      </c>
      <c r="S50">
        <v>0</v>
      </c>
      <c r="T50">
        <v>149</v>
      </c>
      <c r="U50" t="s">
        <v>56</v>
      </c>
      <c r="W50" s="4" t="str">
        <f t="shared" si="2"/>
        <v>&lt;tr&gt;&lt;td&gt;Pam Stoyko&lt;/td&gt;&lt;td&gt;REC&lt;/td&gt;&lt;td&gt;6&lt;/td&gt;&lt;td&gt;34&lt;/td&gt;&lt;td&gt;5.667&lt;/td&gt;&lt;td&gt;15&lt;/td&gt;&lt;td&gt;34&lt;/td&gt;&lt;td&gt;0.441&lt;/td&gt;&lt;td&gt;0&lt;/td&gt;&lt;td&gt;0&lt;/td&gt;&lt;td&gt;0.000&lt;/td&gt;&lt;td&gt;4&lt;/td&gt;&lt;td&gt;13&lt;/td&gt;&lt;td&gt;0.308&lt;/td&gt;&lt;td&gt;25&lt;/td&gt;&lt;td&gt;21&lt;/td&gt;&lt;td&gt;46&lt;/td&gt;&lt;td&gt;7.667&lt;/td&gt;&lt;td&gt;4&lt;/td&gt;&lt;td&gt;0.667&lt;/td&gt;&lt;td&gt;4&lt;/td&gt;&lt;td&gt;0.667&lt;/td&gt;&lt;td&gt;8&lt;/td&gt;&lt;td&gt;1.333&lt;/td&gt;&lt;/tr&gt;</v>
      </c>
    </row>
    <row r="51" spans="1:23" x14ac:dyDescent="0.25">
      <c r="A51">
        <v>12</v>
      </c>
      <c r="B51" t="s">
        <v>604</v>
      </c>
      <c r="C51">
        <v>6</v>
      </c>
      <c r="D51">
        <v>14</v>
      </c>
      <c r="E51">
        <v>52</v>
      </c>
      <c r="F51">
        <v>3</v>
      </c>
      <c r="G51">
        <v>11</v>
      </c>
      <c r="H51">
        <v>2</v>
      </c>
      <c r="I51">
        <v>4</v>
      </c>
      <c r="J51">
        <f t="shared" si="0"/>
        <v>33</v>
      </c>
      <c r="K51">
        <v>8</v>
      </c>
      <c r="L51">
        <v>8</v>
      </c>
      <c r="M51">
        <f t="shared" si="1"/>
        <v>16</v>
      </c>
      <c r="N51">
        <v>9</v>
      </c>
      <c r="O51">
        <v>7</v>
      </c>
      <c r="P51">
        <v>24</v>
      </c>
      <c r="Q51">
        <v>0</v>
      </c>
      <c r="R51">
        <v>10</v>
      </c>
      <c r="S51">
        <v>0</v>
      </c>
      <c r="T51">
        <v>193</v>
      </c>
      <c r="U51" t="s">
        <v>79</v>
      </c>
      <c r="W51" s="4" t="str">
        <f t="shared" si="2"/>
        <v>&lt;tr&gt;&lt;td&gt;Annaka Webber&lt;/td&gt;&lt;td&gt;OPHS&lt;/td&gt;&lt;td&gt;6&lt;/td&gt;&lt;td&gt;33&lt;/td&gt;&lt;td&gt;5.500&lt;/td&gt;&lt;td&gt;14&lt;/td&gt;&lt;td&gt;52&lt;/td&gt;&lt;td&gt;0.269&lt;/td&gt;&lt;td&gt;3&lt;/td&gt;&lt;td&gt;11&lt;/td&gt;&lt;td&gt;0.273&lt;/td&gt;&lt;td&gt;2&lt;/td&gt;&lt;td&gt;4&lt;/td&gt;&lt;td&gt;0.500&lt;/td&gt;&lt;td&gt;8&lt;/td&gt;&lt;td&gt;8&lt;/td&gt;&lt;td&gt;16&lt;/td&gt;&lt;td&gt;2.667&lt;/td&gt;&lt;td&gt;7&lt;/td&gt;&lt;td&gt;1.167&lt;/td&gt;&lt;td&gt;10&lt;/td&gt;&lt;td&gt;1.667&lt;/td&gt;&lt;td&gt;0&lt;/td&gt;&lt;td&gt;0.000&lt;/td&gt;&lt;/tr&gt;</v>
      </c>
    </row>
    <row r="52" spans="1:23" x14ac:dyDescent="0.25">
      <c r="A52">
        <v>4</v>
      </c>
      <c r="B52" t="s">
        <v>629</v>
      </c>
      <c r="C52">
        <v>6</v>
      </c>
      <c r="D52">
        <v>16</v>
      </c>
      <c r="E52">
        <v>49</v>
      </c>
      <c r="F52">
        <v>0</v>
      </c>
      <c r="G52">
        <v>3</v>
      </c>
      <c r="H52">
        <v>1</v>
      </c>
      <c r="I52">
        <v>9</v>
      </c>
      <c r="J52">
        <f t="shared" si="0"/>
        <v>33</v>
      </c>
      <c r="K52">
        <v>18</v>
      </c>
      <c r="L52">
        <v>25</v>
      </c>
      <c r="M52">
        <f t="shared" si="1"/>
        <v>43</v>
      </c>
      <c r="N52">
        <v>15</v>
      </c>
      <c r="O52">
        <v>6</v>
      </c>
      <c r="P52">
        <v>28</v>
      </c>
      <c r="Q52">
        <v>2</v>
      </c>
      <c r="R52">
        <v>11</v>
      </c>
      <c r="S52">
        <v>0</v>
      </c>
      <c r="T52">
        <v>149</v>
      </c>
      <c r="U52" t="s">
        <v>64</v>
      </c>
      <c r="W52" s="4" t="str">
        <f t="shared" si="2"/>
        <v>&lt;tr&gt;&lt;td&gt;Sage Starkell&lt;/td&gt;&lt;td&gt;DCI&lt;/td&gt;&lt;td&gt;6&lt;/td&gt;&lt;td&gt;33&lt;/td&gt;&lt;td&gt;5.500&lt;/td&gt;&lt;td&gt;16&lt;/td&gt;&lt;td&gt;49&lt;/td&gt;&lt;td&gt;0.327&lt;/td&gt;&lt;td&gt;0&lt;/td&gt;&lt;td&gt;3&lt;/td&gt;&lt;td&gt;0.000&lt;/td&gt;&lt;td&gt;1&lt;/td&gt;&lt;td&gt;9&lt;/td&gt;&lt;td&gt;0.111&lt;/td&gt;&lt;td&gt;18&lt;/td&gt;&lt;td&gt;25&lt;/td&gt;&lt;td&gt;43&lt;/td&gt;&lt;td&gt;7.167&lt;/td&gt;&lt;td&gt;6&lt;/td&gt;&lt;td&gt;1.000&lt;/td&gt;&lt;td&gt;11&lt;/td&gt;&lt;td&gt;1.833&lt;/td&gt;&lt;td&gt;2&lt;/td&gt;&lt;td&gt;0.333&lt;/td&gt;&lt;/tr&gt;</v>
      </c>
    </row>
    <row r="53" spans="1:23" x14ac:dyDescent="0.25">
      <c r="A53">
        <v>18</v>
      </c>
      <c r="B53" t="s">
        <v>151</v>
      </c>
      <c r="C53">
        <v>10</v>
      </c>
      <c r="D53">
        <v>11</v>
      </c>
      <c r="E53">
        <v>46</v>
      </c>
      <c r="F53">
        <v>0</v>
      </c>
      <c r="G53">
        <v>0</v>
      </c>
      <c r="H53">
        <v>10</v>
      </c>
      <c r="I53">
        <v>25</v>
      </c>
      <c r="J53">
        <f t="shared" si="0"/>
        <v>32</v>
      </c>
      <c r="K53">
        <v>21</v>
      </c>
      <c r="L53">
        <v>14</v>
      </c>
      <c r="M53">
        <f t="shared" si="1"/>
        <v>35</v>
      </c>
      <c r="N53">
        <v>13</v>
      </c>
      <c r="O53">
        <v>5</v>
      </c>
      <c r="P53">
        <v>8</v>
      </c>
      <c r="Q53">
        <v>0</v>
      </c>
      <c r="R53">
        <v>3</v>
      </c>
      <c r="S53">
        <v>0</v>
      </c>
      <c r="T53">
        <v>177</v>
      </c>
      <c r="U53" t="s">
        <v>45</v>
      </c>
      <c r="W53" s="4" t="str">
        <f t="shared" si="2"/>
        <v>&lt;tr&gt;&lt;td&gt;Jasmine Almosara&lt;/td&gt;&lt;td&gt;GCC&lt;/td&gt;&lt;td&gt;10&lt;/td&gt;&lt;td&gt;32&lt;/td&gt;&lt;td&gt;3.200&lt;/td&gt;&lt;td&gt;11&lt;/td&gt;&lt;td&gt;46&lt;/td&gt;&lt;td&gt;0.239&lt;/td&gt;&lt;td&gt;0&lt;/td&gt;&lt;td&gt;0&lt;/td&gt;&lt;td&gt;0.000&lt;/td&gt;&lt;td&gt;10&lt;/td&gt;&lt;td&gt;25&lt;/td&gt;&lt;td&gt;0.400&lt;/td&gt;&lt;td&gt;21&lt;/td&gt;&lt;td&gt;14&lt;/td&gt;&lt;td&gt;35&lt;/td&gt;&lt;td&gt;3.500&lt;/td&gt;&lt;td&gt;5&lt;/td&gt;&lt;td&gt;0.500&lt;/td&gt;&lt;td&gt;3&lt;/td&gt;&lt;td&gt;0.300&lt;/td&gt;&lt;td&gt;0&lt;/td&gt;&lt;td&gt;0.000&lt;/td&gt;&lt;/tr&gt;</v>
      </c>
    </row>
    <row r="54" spans="1:23" x14ac:dyDescent="0.25">
      <c r="A54">
        <v>21</v>
      </c>
      <c r="B54" t="s">
        <v>184</v>
      </c>
      <c r="C54">
        <v>3</v>
      </c>
      <c r="D54">
        <v>14</v>
      </c>
      <c r="E54">
        <v>42</v>
      </c>
      <c r="F54">
        <v>0</v>
      </c>
      <c r="G54">
        <v>0</v>
      </c>
      <c r="H54">
        <v>4</v>
      </c>
      <c r="I54">
        <v>14</v>
      </c>
      <c r="J54">
        <f t="shared" si="0"/>
        <v>32</v>
      </c>
      <c r="K54">
        <v>19</v>
      </c>
      <c r="L54">
        <v>19</v>
      </c>
      <c r="M54">
        <f t="shared" si="1"/>
        <v>38</v>
      </c>
      <c r="N54">
        <v>3</v>
      </c>
      <c r="O54">
        <v>6</v>
      </c>
      <c r="P54">
        <v>19</v>
      </c>
      <c r="Q54">
        <v>0</v>
      </c>
      <c r="R54">
        <v>8</v>
      </c>
      <c r="S54">
        <v>0</v>
      </c>
      <c r="T54">
        <v>106</v>
      </c>
      <c r="U54" t="s">
        <v>118</v>
      </c>
      <c r="W54" s="4" t="str">
        <f t="shared" si="2"/>
        <v>&lt;tr&gt;&lt;td&gt;Samantha Cattani&lt;/td&gt;&lt;td&gt;SMA&lt;/td&gt;&lt;td&gt;3&lt;/td&gt;&lt;td&gt;32&lt;/td&gt;&lt;td&gt;10.667&lt;/td&gt;&lt;td&gt;14&lt;/td&gt;&lt;td&gt;42&lt;/td&gt;&lt;td&gt;0.333&lt;/td&gt;&lt;td&gt;0&lt;/td&gt;&lt;td&gt;0&lt;/td&gt;&lt;td&gt;0.000&lt;/td&gt;&lt;td&gt;4&lt;/td&gt;&lt;td&gt;14&lt;/td&gt;&lt;td&gt;0.286&lt;/td&gt;&lt;td&gt;19&lt;/td&gt;&lt;td&gt;19&lt;/td&gt;&lt;td&gt;38&lt;/td&gt;&lt;td&gt;12.667&lt;/td&gt;&lt;td&gt;6&lt;/td&gt;&lt;td&gt;2.000&lt;/td&gt;&lt;td&gt;8&lt;/td&gt;&lt;td&gt;2.667&lt;/td&gt;&lt;td&gt;0&lt;/td&gt;&lt;td&gt;0.000&lt;/td&gt;&lt;/tr&gt;</v>
      </c>
    </row>
    <row r="55" spans="1:23" x14ac:dyDescent="0.25">
      <c r="A55">
        <v>1</v>
      </c>
      <c r="B55" t="s">
        <v>532</v>
      </c>
      <c r="C55">
        <v>3</v>
      </c>
      <c r="D55">
        <v>13</v>
      </c>
      <c r="E55">
        <v>47</v>
      </c>
      <c r="F55">
        <v>0</v>
      </c>
      <c r="G55">
        <v>1</v>
      </c>
      <c r="H55">
        <v>6</v>
      </c>
      <c r="I55">
        <v>10</v>
      </c>
      <c r="J55">
        <f t="shared" si="0"/>
        <v>32</v>
      </c>
      <c r="K55">
        <v>16</v>
      </c>
      <c r="L55">
        <v>4</v>
      </c>
      <c r="M55">
        <f t="shared" si="1"/>
        <v>20</v>
      </c>
      <c r="N55">
        <v>8</v>
      </c>
      <c r="O55">
        <v>3</v>
      </c>
      <c r="P55">
        <v>3</v>
      </c>
      <c r="Q55">
        <v>0</v>
      </c>
      <c r="R55">
        <v>14</v>
      </c>
      <c r="S55">
        <v>0</v>
      </c>
      <c r="T55">
        <v>56</v>
      </c>
      <c r="U55" t="s">
        <v>81</v>
      </c>
      <c r="W55" s="4" t="str">
        <f t="shared" si="2"/>
        <v>&lt;tr&gt;&lt;td&gt;Sentilla Bubb&lt;/td&gt;&lt;td&gt;SiHS&lt;/td&gt;&lt;td&gt;3&lt;/td&gt;&lt;td&gt;32&lt;/td&gt;&lt;td&gt;10.667&lt;/td&gt;&lt;td&gt;13&lt;/td&gt;&lt;td&gt;47&lt;/td&gt;&lt;td&gt;0.277&lt;/td&gt;&lt;td&gt;0&lt;/td&gt;&lt;td&gt;1&lt;/td&gt;&lt;td&gt;0.000&lt;/td&gt;&lt;td&gt;6&lt;/td&gt;&lt;td&gt;10&lt;/td&gt;&lt;td&gt;0.600&lt;/td&gt;&lt;td&gt;16&lt;/td&gt;&lt;td&gt;4&lt;/td&gt;&lt;td&gt;20&lt;/td&gt;&lt;td&gt;6.667&lt;/td&gt;&lt;td&gt;3&lt;/td&gt;&lt;td&gt;1.000&lt;/td&gt;&lt;td&gt;14&lt;/td&gt;&lt;td&gt;4.667&lt;/td&gt;&lt;td&gt;0&lt;/td&gt;&lt;td&gt;0.000&lt;/td&gt;&lt;/tr&gt;</v>
      </c>
    </row>
    <row r="56" spans="1:23" x14ac:dyDescent="0.25">
      <c r="A56">
        <v>4</v>
      </c>
      <c r="B56" t="s">
        <v>607</v>
      </c>
      <c r="C56">
        <v>3</v>
      </c>
      <c r="D56">
        <v>12</v>
      </c>
      <c r="E56">
        <v>42</v>
      </c>
      <c r="F56">
        <v>0</v>
      </c>
      <c r="G56">
        <v>1</v>
      </c>
      <c r="H56">
        <v>5</v>
      </c>
      <c r="I56">
        <v>6</v>
      </c>
      <c r="J56">
        <f t="shared" si="0"/>
        <v>29</v>
      </c>
      <c r="K56">
        <v>7</v>
      </c>
      <c r="L56">
        <v>25</v>
      </c>
      <c r="M56">
        <f t="shared" si="1"/>
        <v>32</v>
      </c>
      <c r="N56">
        <v>6</v>
      </c>
      <c r="O56">
        <v>7</v>
      </c>
      <c r="P56">
        <v>15</v>
      </c>
      <c r="Q56">
        <v>4</v>
      </c>
      <c r="R56">
        <v>11</v>
      </c>
      <c r="S56">
        <v>0</v>
      </c>
      <c r="T56">
        <v>100</v>
      </c>
      <c r="U56" t="s">
        <v>66</v>
      </c>
      <c r="W56" s="4" t="str">
        <f t="shared" si="2"/>
        <v>&lt;tr&gt;&lt;td&gt;Shelby Sinclair&lt;/td&gt;&lt;td&gt;GCI&lt;/td&gt;&lt;td&gt;3&lt;/td&gt;&lt;td&gt;29&lt;/td&gt;&lt;td&gt;9.667&lt;/td&gt;&lt;td&gt;12&lt;/td&gt;&lt;td&gt;42&lt;/td&gt;&lt;td&gt;0.286&lt;/td&gt;&lt;td&gt;0&lt;/td&gt;&lt;td&gt;1&lt;/td&gt;&lt;td&gt;0.000&lt;/td&gt;&lt;td&gt;5&lt;/td&gt;&lt;td&gt;6&lt;/td&gt;&lt;td&gt;0.833&lt;/td&gt;&lt;td&gt;7&lt;/td&gt;&lt;td&gt;25&lt;/td&gt;&lt;td&gt;32&lt;/td&gt;&lt;td&gt;10.667&lt;/td&gt;&lt;td&gt;7&lt;/td&gt;&lt;td&gt;2.333&lt;/td&gt;&lt;td&gt;11&lt;/td&gt;&lt;td&gt;3.667&lt;/td&gt;&lt;td&gt;4&lt;/td&gt;&lt;td&gt;1.333&lt;/td&gt;&lt;/tr&gt;</v>
      </c>
    </row>
    <row r="57" spans="1:23" x14ac:dyDescent="0.25">
      <c r="A57">
        <v>5</v>
      </c>
      <c r="B57" t="s">
        <v>562</v>
      </c>
      <c r="C57">
        <v>6</v>
      </c>
      <c r="D57">
        <v>13</v>
      </c>
      <c r="E57">
        <v>63</v>
      </c>
      <c r="F57">
        <v>1</v>
      </c>
      <c r="G57">
        <v>8</v>
      </c>
      <c r="H57">
        <v>1</v>
      </c>
      <c r="I57">
        <v>2</v>
      </c>
      <c r="J57">
        <f t="shared" si="0"/>
        <v>28</v>
      </c>
      <c r="K57">
        <v>10</v>
      </c>
      <c r="L57">
        <v>20</v>
      </c>
      <c r="M57">
        <f t="shared" si="1"/>
        <v>30</v>
      </c>
      <c r="N57">
        <v>8</v>
      </c>
      <c r="O57">
        <v>7</v>
      </c>
      <c r="P57">
        <v>37</v>
      </c>
      <c r="Q57">
        <v>0</v>
      </c>
      <c r="R57">
        <v>9</v>
      </c>
      <c r="S57">
        <v>0</v>
      </c>
      <c r="T57">
        <v>183</v>
      </c>
      <c r="U57" t="s">
        <v>49</v>
      </c>
      <c r="W57" s="4" t="str">
        <f t="shared" si="2"/>
        <v>&lt;tr&gt;&lt;td&gt;Jenisa Mozo&lt;/td&gt;&lt;td&gt;MC&lt;/td&gt;&lt;td&gt;6&lt;/td&gt;&lt;td&gt;28&lt;/td&gt;&lt;td&gt;4.667&lt;/td&gt;&lt;td&gt;13&lt;/td&gt;&lt;td&gt;63&lt;/td&gt;&lt;td&gt;0.206&lt;/td&gt;&lt;td&gt;1&lt;/td&gt;&lt;td&gt;8&lt;/td&gt;&lt;td&gt;0.125&lt;/td&gt;&lt;td&gt;1&lt;/td&gt;&lt;td&gt;2&lt;/td&gt;&lt;td&gt;0.500&lt;/td&gt;&lt;td&gt;10&lt;/td&gt;&lt;td&gt;20&lt;/td&gt;&lt;td&gt;30&lt;/td&gt;&lt;td&gt;5.000&lt;/td&gt;&lt;td&gt;7&lt;/td&gt;&lt;td&gt;1.167&lt;/td&gt;&lt;td&gt;9&lt;/td&gt;&lt;td&gt;1.500&lt;/td&gt;&lt;td&gt;0&lt;/td&gt;&lt;td&gt;0.000&lt;/td&gt;&lt;/tr&gt;</v>
      </c>
    </row>
    <row r="58" spans="1:23" x14ac:dyDescent="0.25">
      <c r="A58">
        <v>14</v>
      </c>
      <c r="B58" t="s">
        <v>637</v>
      </c>
      <c r="C58">
        <v>6</v>
      </c>
      <c r="D58">
        <v>13</v>
      </c>
      <c r="E58">
        <v>44</v>
      </c>
      <c r="F58">
        <v>0</v>
      </c>
      <c r="G58">
        <v>1</v>
      </c>
      <c r="H58">
        <v>2</v>
      </c>
      <c r="I58">
        <v>8</v>
      </c>
      <c r="J58">
        <f t="shared" si="0"/>
        <v>28</v>
      </c>
      <c r="K58">
        <v>24</v>
      </c>
      <c r="L58">
        <v>9</v>
      </c>
      <c r="M58">
        <f t="shared" si="1"/>
        <v>33</v>
      </c>
      <c r="N58">
        <v>6</v>
      </c>
      <c r="O58">
        <v>3</v>
      </c>
      <c r="P58">
        <v>30</v>
      </c>
      <c r="Q58">
        <v>0</v>
      </c>
      <c r="R58">
        <v>14</v>
      </c>
      <c r="S58">
        <v>0</v>
      </c>
      <c r="T58">
        <v>176</v>
      </c>
      <c r="U58" t="s">
        <v>64</v>
      </c>
      <c r="W58" s="4" t="str">
        <f t="shared" si="2"/>
        <v>&lt;tr&gt;&lt;td&gt;Nicole Bittern&lt;/td&gt;&lt;td&gt;DCI&lt;/td&gt;&lt;td&gt;6&lt;/td&gt;&lt;td&gt;28&lt;/td&gt;&lt;td&gt;4.667&lt;/td&gt;&lt;td&gt;13&lt;/td&gt;&lt;td&gt;44&lt;/td&gt;&lt;td&gt;0.295&lt;/td&gt;&lt;td&gt;0&lt;/td&gt;&lt;td&gt;1&lt;/td&gt;&lt;td&gt;0.000&lt;/td&gt;&lt;td&gt;2&lt;/td&gt;&lt;td&gt;8&lt;/td&gt;&lt;td&gt;0.250&lt;/td&gt;&lt;td&gt;24&lt;/td&gt;&lt;td&gt;9&lt;/td&gt;&lt;td&gt;33&lt;/td&gt;&lt;td&gt;5.500&lt;/td&gt;&lt;td&gt;3&lt;/td&gt;&lt;td&gt;0.500&lt;/td&gt;&lt;td&gt;14&lt;/td&gt;&lt;td&gt;2.333&lt;/td&gt;&lt;td&gt;0&lt;/td&gt;&lt;td&gt;0.000&lt;/td&gt;&lt;/tr&gt;</v>
      </c>
    </row>
    <row r="59" spans="1:23" x14ac:dyDescent="0.25">
      <c r="A59">
        <v>4</v>
      </c>
      <c r="B59" t="s">
        <v>187</v>
      </c>
      <c r="C59">
        <v>8</v>
      </c>
      <c r="D59">
        <v>11</v>
      </c>
      <c r="E59">
        <v>57</v>
      </c>
      <c r="F59">
        <v>0</v>
      </c>
      <c r="G59">
        <v>7</v>
      </c>
      <c r="H59">
        <v>6</v>
      </c>
      <c r="I59">
        <v>9</v>
      </c>
      <c r="J59">
        <f t="shared" si="0"/>
        <v>28</v>
      </c>
      <c r="K59">
        <v>5</v>
      </c>
      <c r="L59">
        <v>8</v>
      </c>
      <c r="M59">
        <f t="shared" si="1"/>
        <v>13</v>
      </c>
      <c r="N59">
        <v>22</v>
      </c>
      <c r="O59">
        <v>2</v>
      </c>
      <c r="P59">
        <v>10</v>
      </c>
      <c r="Q59">
        <v>0</v>
      </c>
      <c r="R59">
        <v>16</v>
      </c>
      <c r="S59">
        <v>0</v>
      </c>
      <c r="T59">
        <v>139</v>
      </c>
      <c r="U59" t="s">
        <v>47</v>
      </c>
      <c r="W59" s="4" t="str">
        <f t="shared" si="2"/>
        <v>&lt;tr&gt;&lt;td&gt;Esther Nwaerondu&lt;/td&gt;&lt;td&gt;KEC&lt;/td&gt;&lt;td&gt;8&lt;/td&gt;&lt;td&gt;28&lt;/td&gt;&lt;td&gt;3.500&lt;/td&gt;&lt;td&gt;11&lt;/td&gt;&lt;td&gt;57&lt;/td&gt;&lt;td&gt;0.193&lt;/td&gt;&lt;td&gt;0&lt;/td&gt;&lt;td&gt;7&lt;/td&gt;&lt;td&gt;0.000&lt;/td&gt;&lt;td&gt;6&lt;/td&gt;&lt;td&gt;9&lt;/td&gt;&lt;td&gt;0.667&lt;/td&gt;&lt;td&gt;5&lt;/td&gt;&lt;td&gt;8&lt;/td&gt;&lt;td&gt;13&lt;/td&gt;&lt;td&gt;1.625&lt;/td&gt;&lt;td&gt;2&lt;/td&gt;&lt;td&gt;0.250&lt;/td&gt;&lt;td&gt;16&lt;/td&gt;&lt;td&gt;2.000&lt;/td&gt;&lt;td&gt;0&lt;/td&gt;&lt;td&gt;0.000&lt;/td&gt;&lt;/tr&gt;</v>
      </c>
    </row>
    <row r="60" spans="1:23" x14ac:dyDescent="0.25">
      <c r="A60">
        <v>8</v>
      </c>
      <c r="B60" t="s">
        <v>223</v>
      </c>
      <c r="C60">
        <v>3</v>
      </c>
      <c r="D60">
        <v>12</v>
      </c>
      <c r="E60">
        <v>29</v>
      </c>
      <c r="F60">
        <v>0</v>
      </c>
      <c r="G60">
        <v>1</v>
      </c>
      <c r="H60">
        <v>3</v>
      </c>
      <c r="I60">
        <v>8</v>
      </c>
      <c r="J60">
        <f t="shared" si="0"/>
        <v>27</v>
      </c>
      <c r="K60">
        <v>0</v>
      </c>
      <c r="L60">
        <v>10</v>
      </c>
      <c r="M60">
        <f t="shared" si="1"/>
        <v>10</v>
      </c>
      <c r="N60">
        <v>4</v>
      </c>
      <c r="O60">
        <v>3</v>
      </c>
      <c r="P60">
        <v>20</v>
      </c>
      <c r="Q60">
        <v>1</v>
      </c>
      <c r="R60">
        <v>9</v>
      </c>
      <c r="S60">
        <v>0</v>
      </c>
      <c r="T60">
        <v>100</v>
      </c>
      <c r="U60" t="s">
        <v>8</v>
      </c>
      <c r="W60" s="4" t="str">
        <f t="shared" si="2"/>
        <v>&lt;tr&gt;&lt;td&gt;Christine Leslie&lt;/td&gt;&lt;td&gt;MBCI&lt;/td&gt;&lt;td&gt;3&lt;/td&gt;&lt;td&gt;27&lt;/td&gt;&lt;td&gt;9.000&lt;/td&gt;&lt;td&gt;12&lt;/td&gt;&lt;td&gt;29&lt;/td&gt;&lt;td&gt;0.414&lt;/td&gt;&lt;td&gt;0&lt;/td&gt;&lt;td&gt;1&lt;/td&gt;&lt;td&gt;0.000&lt;/td&gt;&lt;td&gt;3&lt;/td&gt;&lt;td&gt;8&lt;/td&gt;&lt;td&gt;0.375&lt;/td&gt;&lt;td&gt;0&lt;/td&gt;&lt;td&gt;10&lt;/td&gt;&lt;td&gt;10&lt;/td&gt;&lt;td&gt;3.333&lt;/td&gt;&lt;td&gt;3&lt;/td&gt;&lt;td&gt;1.000&lt;/td&gt;&lt;td&gt;9&lt;/td&gt;&lt;td&gt;3.000&lt;/td&gt;&lt;td&gt;1&lt;/td&gt;&lt;td&gt;0.333&lt;/td&gt;&lt;/tr&gt;</v>
      </c>
    </row>
    <row r="61" spans="1:23" x14ac:dyDescent="0.25">
      <c r="A61">
        <v>7</v>
      </c>
      <c r="B61" t="s">
        <v>522</v>
      </c>
      <c r="C61">
        <v>3</v>
      </c>
      <c r="D61">
        <v>13</v>
      </c>
      <c r="E61">
        <v>28</v>
      </c>
      <c r="F61">
        <v>0</v>
      </c>
      <c r="G61">
        <v>4</v>
      </c>
      <c r="H61">
        <v>0</v>
      </c>
      <c r="I61">
        <v>0</v>
      </c>
      <c r="J61">
        <f t="shared" si="0"/>
        <v>26</v>
      </c>
      <c r="K61">
        <v>6</v>
      </c>
      <c r="L61">
        <v>8</v>
      </c>
      <c r="M61">
        <f t="shared" si="1"/>
        <v>14</v>
      </c>
      <c r="N61">
        <v>5</v>
      </c>
      <c r="O61">
        <v>3</v>
      </c>
      <c r="P61">
        <v>5</v>
      </c>
      <c r="Q61">
        <v>0</v>
      </c>
      <c r="R61">
        <v>7</v>
      </c>
      <c r="S61">
        <v>0</v>
      </c>
      <c r="T61">
        <v>50</v>
      </c>
      <c r="U61" t="s">
        <v>58</v>
      </c>
      <c r="W61" s="4" t="str">
        <f t="shared" si="2"/>
        <v>&lt;tr&gt;&lt;td&gt;Dakota Massey&lt;/td&gt;&lt;td&gt;LS&lt;/td&gt;&lt;td&gt;3&lt;/td&gt;&lt;td&gt;26&lt;/td&gt;&lt;td&gt;8.667&lt;/td&gt;&lt;td&gt;13&lt;/td&gt;&lt;td&gt;28&lt;/td&gt;&lt;td&gt;0.464&lt;/td&gt;&lt;td&gt;0&lt;/td&gt;&lt;td&gt;4&lt;/td&gt;&lt;td&gt;0.000&lt;/td&gt;&lt;td&gt;0&lt;/td&gt;&lt;td&gt;0&lt;/td&gt;&lt;td&gt;0.000&lt;/td&gt;&lt;td&gt;6&lt;/td&gt;&lt;td&gt;8&lt;/td&gt;&lt;td&gt;14&lt;/td&gt;&lt;td&gt;4.667&lt;/td&gt;&lt;td&gt;3&lt;/td&gt;&lt;td&gt;1.000&lt;/td&gt;&lt;td&gt;7&lt;/td&gt;&lt;td&gt;2.333&lt;/td&gt;&lt;td&gt;0&lt;/td&gt;&lt;td&gt;0.000&lt;/td&gt;&lt;/tr&gt;</v>
      </c>
    </row>
    <row r="62" spans="1:23" x14ac:dyDescent="0.25">
      <c r="A62">
        <v>10</v>
      </c>
      <c r="B62" t="s">
        <v>634</v>
      </c>
      <c r="C62">
        <v>5</v>
      </c>
      <c r="D62">
        <v>9</v>
      </c>
      <c r="E62">
        <v>50</v>
      </c>
      <c r="F62">
        <v>2</v>
      </c>
      <c r="G62">
        <v>8</v>
      </c>
      <c r="H62">
        <v>5</v>
      </c>
      <c r="I62">
        <v>10</v>
      </c>
      <c r="J62">
        <f t="shared" si="0"/>
        <v>25</v>
      </c>
      <c r="K62">
        <v>9</v>
      </c>
      <c r="L62">
        <v>32</v>
      </c>
      <c r="M62">
        <f t="shared" si="1"/>
        <v>41</v>
      </c>
      <c r="N62">
        <v>8</v>
      </c>
      <c r="O62">
        <v>3</v>
      </c>
      <c r="P62">
        <v>26</v>
      </c>
      <c r="Q62">
        <v>3</v>
      </c>
      <c r="R62">
        <v>9</v>
      </c>
      <c r="S62">
        <v>0</v>
      </c>
      <c r="T62">
        <v>128</v>
      </c>
      <c r="U62" t="s">
        <v>64</v>
      </c>
      <c r="W62" s="4" t="str">
        <f t="shared" si="2"/>
        <v>&lt;tr&gt;&lt;td&gt;Danica Dekleva&lt;/td&gt;&lt;td&gt;DCI&lt;/td&gt;&lt;td&gt;5&lt;/td&gt;&lt;td&gt;25&lt;/td&gt;&lt;td&gt;5.000&lt;/td&gt;&lt;td&gt;9&lt;/td&gt;&lt;td&gt;50&lt;/td&gt;&lt;td&gt;0.180&lt;/td&gt;&lt;td&gt;2&lt;/td&gt;&lt;td&gt;8&lt;/td&gt;&lt;td&gt;0.250&lt;/td&gt;&lt;td&gt;5&lt;/td&gt;&lt;td&gt;10&lt;/td&gt;&lt;td&gt;0.500&lt;/td&gt;&lt;td&gt;9&lt;/td&gt;&lt;td&gt;32&lt;/td&gt;&lt;td&gt;41&lt;/td&gt;&lt;td&gt;8.200&lt;/td&gt;&lt;td&gt;3&lt;/td&gt;&lt;td&gt;0.600&lt;/td&gt;&lt;td&gt;9&lt;/td&gt;&lt;td&gt;1.800&lt;/td&gt;&lt;td&gt;3&lt;/td&gt;&lt;td&gt;0.600&lt;/td&gt;&lt;/tr&gt;</v>
      </c>
    </row>
    <row r="63" spans="1:23" x14ac:dyDescent="0.25">
      <c r="A63">
        <v>24</v>
      </c>
      <c r="B63" t="s">
        <v>172</v>
      </c>
      <c r="C63">
        <v>6</v>
      </c>
      <c r="D63">
        <v>11</v>
      </c>
      <c r="E63">
        <v>57</v>
      </c>
      <c r="F63">
        <v>0</v>
      </c>
      <c r="G63">
        <v>0</v>
      </c>
      <c r="H63">
        <v>2</v>
      </c>
      <c r="I63">
        <v>6</v>
      </c>
      <c r="J63">
        <f t="shared" si="0"/>
        <v>24</v>
      </c>
      <c r="K63">
        <v>4</v>
      </c>
      <c r="L63">
        <v>20</v>
      </c>
      <c r="M63">
        <f t="shared" si="1"/>
        <v>24</v>
      </c>
      <c r="N63">
        <v>12</v>
      </c>
      <c r="O63">
        <v>1</v>
      </c>
      <c r="P63">
        <v>13</v>
      </c>
      <c r="Q63">
        <v>1</v>
      </c>
      <c r="R63">
        <v>9</v>
      </c>
      <c r="S63">
        <v>0</v>
      </c>
      <c r="T63">
        <v>157</v>
      </c>
      <c r="U63" t="s">
        <v>56</v>
      </c>
      <c r="W63" s="4" t="str">
        <f t="shared" si="2"/>
        <v>&lt;tr&gt;&lt;td&gt;Nardos Omer&lt;/td&gt;&lt;td&gt;REC&lt;/td&gt;&lt;td&gt;6&lt;/td&gt;&lt;td&gt;24&lt;/td&gt;&lt;td&gt;4.000&lt;/td&gt;&lt;td&gt;11&lt;/td&gt;&lt;td&gt;57&lt;/td&gt;&lt;td&gt;0.193&lt;/td&gt;&lt;td&gt;0&lt;/td&gt;&lt;td&gt;0&lt;/td&gt;&lt;td&gt;0.000&lt;/td&gt;&lt;td&gt;2&lt;/td&gt;&lt;td&gt;6&lt;/td&gt;&lt;td&gt;0.333&lt;/td&gt;&lt;td&gt;4&lt;/td&gt;&lt;td&gt;20&lt;/td&gt;&lt;td&gt;24&lt;/td&gt;&lt;td&gt;4.000&lt;/td&gt;&lt;td&gt;1&lt;/td&gt;&lt;td&gt;0.167&lt;/td&gt;&lt;td&gt;9&lt;/td&gt;&lt;td&gt;1.500&lt;/td&gt;&lt;td&gt;1&lt;/td&gt;&lt;td&gt;0.167&lt;/td&gt;&lt;/tr&gt;</v>
      </c>
    </row>
    <row r="64" spans="1:23" x14ac:dyDescent="0.25">
      <c r="A64">
        <v>8</v>
      </c>
      <c r="B64" t="s">
        <v>633</v>
      </c>
      <c r="C64">
        <v>6</v>
      </c>
      <c r="D64">
        <v>11</v>
      </c>
      <c r="E64">
        <v>37</v>
      </c>
      <c r="F64">
        <v>1</v>
      </c>
      <c r="G64">
        <v>4</v>
      </c>
      <c r="H64">
        <v>1</v>
      </c>
      <c r="I64">
        <v>4</v>
      </c>
      <c r="J64">
        <f t="shared" si="0"/>
        <v>24</v>
      </c>
      <c r="K64">
        <v>5</v>
      </c>
      <c r="L64">
        <v>4</v>
      </c>
      <c r="M64">
        <f t="shared" si="1"/>
        <v>9</v>
      </c>
      <c r="N64">
        <v>3</v>
      </c>
      <c r="O64">
        <v>4</v>
      </c>
      <c r="P64">
        <v>32</v>
      </c>
      <c r="Q64">
        <v>0</v>
      </c>
      <c r="R64">
        <v>6</v>
      </c>
      <c r="S64">
        <v>0</v>
      </c>
      <c r="T64">
        <v>89</v>
      </c>
      <c r="U64" t="s">
        <v>64</v>
      </c>
      <c r="W64" s="4" t="str">
        <f t="shared" si="2"/>
        <v>&lt;tr&gt;&lt;td&gt;Stephanie Boyko&lt;/td&gt;&lt;td&gt;DCI&lt;/td&gt;&lt;td&gt;6&lt;/td&gt;&lt;td&gt;24&lt;/td&gt;&lt;td&gt;4.000&lt;/td&gt;&lt;td&gt;11&lt;/td&gt;&lt;td&gt;37&lt;/td&gt;&lt;td&gt;0.297&lt;/td&gt;&lt;td&gt;1&lt;/td&gt;&lt;td&gt;4&lt;/td&gt;&lt;td&gt;0.250&lt;/td&gt;&lt;td&gt;1&lt;/td&gt;&lt;td&gt;4&lt;/td&gt;&lt;td&gt;0.250&lt;/td&gt;&lt;td&gt;5&lt;/td&gt;&lt;td&gt;4&lt;/td&gt;&lt;td&gt;9&lt;/td&gt;&lt;td&gt;1.500&lt;/td&gt;&lt;td&gt;4&lt;/td&gt;&lt;td&gt;0.667&lt;/td&gt;&lt;td&gt;6&lt;/td&gt;&lt;td&gt;1.000&lt;/td&gt;&lt;td&gt;0&lt;/td&gt;&lt;td&gt;0.000&lt;/td&gt;&lt;/tr&gt;</v>
      </c>
    </row>
    <row r="65" spans="1:23" x14ac:dyDescent="0.25">
      <c r="A65">
        <v>15</v>
      </c>
      <c r="B65" t="s">
        <v>202</v>
      </c>
      <c r="C65">
        <v>3</v>
      </c>
      <c r="D65">
        <v>9</v>
      </c>
      <c r="E65">
        <v>29</v>
      </c>
      <c r="F65">
        <v>2</v>
      </c>
      <c r="G65">
        <v>5</v>
      </c>
      <c r="H65">
        <v>3</v>
      </c>
      <c r="I65">
        <v>7</v>
      </c>
      <c r="J65">
        <f t="shared" si="0"/>
        <v>23</v>
      </c>
      <c r="K65">
        <v>9</v>
      </c>
      <c r="L65">
        <v>11</v>
      </c>
      <c r="M65">
        <f t="shared" si="1"/>
        <v>20</v>
      </c>
      <c r="N65">
        <v>2</v>
      </c>
      <c r="O65">
        <v>4</v>
      </c>
      <c r="P65">
        <v>11</v>
      </c>
      <c r="Q65">
        <v>0</v>
      </c>
      <c r="R65">
        <v>5</v>
      </c>
      <c r="S65">
        <v>0</v>
      </c>
      <c r="T65">
        <v>90</v>
      </c>
      <c r="U65" t="s">
        <v>116</v>
      </c>
      <c r="W65" s="4" t="str">
        <f t="shared" si="2"/>
        <v>&lt;tr&gt;&lt;td&gt;Hillary Rempel&lt;/td&gt;&lt;td&gt;WMC&lt;/td&gt;&lt;td&gt;3&lt;/td&gt;&lt;td&gt;23&lt;/td&gt;&lt;td&gt;7.667&lt;/td&gt;&lt;td&gt;9&lt;/td&gt;&lt;td&gt;29&lt;/td&gt;&lt;td&gt;0.310&lt;/td&gt;&lt;td&gt;2&lt;/td&gt;&lt;td&gt;5&lt;/td&gt;&lt;td&gt;0.400&lt;/td&gt;&lt;td&gt;3&lt;/td&gt;&lt;td&gt;7&lt;/td&gt;&lt;td&gt;0.429&lt;/td&gt;&lt;td&gt;9&lt;/td&gt;&lt;td&gt;11&lt;/td&gt;&lt;td&gt;20&lt;/td&gt;&lt;td&gt;6.667&lt;/td&gt;&lt;td&gt;4&lt;/td&gt;&lt;td&gt;1.333&lt;/td&gt;&lt;td&gt;5&lt;/td&gt;&lt;td&gt;1.667&lt;/td&gt;&lt;td&gt;0&lt;/td&gt;&lt;td&gt;0.000&lt;/td&gt;&lt;/tr&gt;</v>
      </c>
    </row>
    <row r="66" spans="1:23" x14ac:dyDescent="0.25">
      <c r="A66">
        <v>12</v>
      </c>
      <c r="B66" t="s">
        <v>590</v>
      </c>
      <c r="C66">
        <v>6</v>
      </c>
      <c r="D66">
        <v>6</v>
      </c>
      <c r="E66">
        <v>31</v>
      </c>
      <c r="F66">
        <v>1</v>
      </c>
      <c r="G66">
        <v>3</v>
      </c>
      <c r="H66">
        <v>8</v>
      </c>
      <c r="I66">
        <v>11</v>
      </c>
      <c r="J66">
        <f t="shared" ref="J66:J129" si="5">D66*2+F66+H66</f>
        <v>21</v>
      </c>
      <c r="K66">
        <v>8</v>
      </c>
      <c r="L66">
        <v>5</v>
      </c>
      <c r="M66">
        <f t="shared" ref="M66:M129" si="6">K66+L66</f>
        <v>13</v>
      </c>
      <c r="N66">
        <v>5</v>
      </c>
      <c r="O66">
        <v>3</v>
      </c>
      <c r="P66">
        <v>20</v>
      </c>
      <c r="Q66">
        <v>0</v>
      </c>
      <c r="R66">
        <v>8</v>
      </c>
      <c r="S66">
        <v>0</v>
      </c>
      <c r="T66">
        <v>85</v>
      </c>
      <c r="U66" t="s">
        <v>85</v>
      </c>
      <c r="W66" s="4" t="str">
        <f t="shared" si="2"/>
        <v>&lt;tr&gt;&lt;td&gt;Megan Florence&lt;/td&gt;&lt;td&gt;VMC&lt;/td&gt;&lt;td&gt;6&lt;/td&gt;&lt;td&gt;21&lt;/td&gt;&lt;td&gt;3.500&lt;/td&gt;&lt;td&gt;6&lt;/td&gt;&lt;td&gt;31&lt;/td&gt;&lt;td&gt;0.194&lt;/td&gt;&lt;td&gt;1&lt;/td&gt;&lt;td&gt;3&lt;/td&gt;&lt;td&gt;0.333&lt;/td&gt;&lt;td&gt;8&lt;/td&gt;&lt;td&gt;11&lt;/td&gt;&lt;td&gt;0.727&lt;/td&gt;&lt;td&gt;8&lt;/td&gt;&lt;td&gt;5&lt;/td&gt;&lt;td&gt;13&lt;/td&gt;&lt;td&gt;2.167&lt;/td&gt;&lt;td&gt;3&lt;/td&gt;&lt;td&gt;0.500&lt;/td&gt;&lt;td&gt;8&lt;/td&gt;&lt;td&gt;1.333&lt;/td&gt;&lt;td&gt;0&lt;/td&gt;&lt;td&gt;0.000&lt;/td&gt;&lt;/tr&gt;</v>
      </c>
    </row>
    <row r="67" spans="1:23" x14ac:dyDescent="0.25">
      <c r="A67">
        <v>10</v>
      </c>
      <c r="B67" t="s">
        <v>553</v>
      </c>
      <c r="C67">
        <v>3</v>
      </c>
      <c r="D67">
        <v>9</v>
      </c>
      <c r="E67">
        <v>36</v>
      </c>
      <c r="F67">
        <v>0</v>
      </c>
      <c r="G67">
        <v>4</v>
      </c>
      <c r="H67">
        <v>3</v>
      </c>
      <c r="I67">
        <v>10</v>
      </c>
      <c r="J67">
        <f t="shared" si="5"/>
        <v>21</v>
      </c>
      <c r="K67">
        <v>10</v>
      </c>
      <c r="L67">
        <v>8</v>
      </c>
      <c r="M67">
        <f t="shared" si="6"/>
        <v>18</v>
      </c>
      <c r="N67">
        <v>5</v>
      </c>
      <c r="O67">
        <v>2</v>
      </c>
      <c r="P67">
        <v>11</v>
      </c>
      <c r="Q67">
        <v>0</v>
      </c>
      <c r="R67">
        <v>5</v>
      </c>
      <c r="S67">
        <v>0</v>
      </c>
      <c r="T67">
        <v>74</v>
      </c>
      <c r="U67" t="s">
        <v>103</v>
      </c>
      <c r="W67" s="4" t="str">
        <f t="shared" si="2"/>
        <v>&lt;tr&gt;&lt;td&gt;Meagan Cancilla&lt;/td&gt;&lt;td&gt;WWC&lt;/td&gt;&lt;td&gt;3&lt;/td&gt;&lt;td&gt;21&lt;/td&gt;&lt;td&gt;7.000&lt;/td&gt;&lt;td&gt;9&lt;/td&gt;&lt;td&gt;36&lt;/td&gt;&lt;td&gt;0.250&lt;/td&gt;&lt;td&gt;0&lt;/td&gt;&lt;td&gt;4&lt;/td&gt;&lt;td&gt;0.000&lt;/td&gt;&lt;td&gt;3&lt;/td&gt;&lt;td&gt;10&lt;/td&gt;&lt;td&gt;0.300&lt;/td&gt;&lt;td&gt;10&lt;/td&gt;&lt;td&gt;8&lt;/td&gt;&lt;td&gt;18&lt;/td&gt;&lt;td&gt;6.000&lt;/td&gt;&lt;td&gt;2&lt;/td&gt;&lt;td&gt;0.667&lt;/td&gt;&lt;td&gt;5&lt;/td&gt;&lt;td&gt;1.667&lt;/td&gt;&lt;td&gt;0&lt;/td&gt;&lt;td&gt;0.000&lt;/td&gt;&lt;/tr&gt;</v>
      </c>
    </row>
    <row r="68" spans="1:23" x14ac:dyDescent="0.25">
      <c r="A68">
        <v>4</v>
      </c>
      <c r="B68" t="s">
        <v>535</v>
      </c>
      <c r="C68">
        <v>3</v>
      </c>
      <c r="D68">
        <v>9</v>
      </c>
      <c r="E68">
        <v>30</v>
      </c>
      <c r="F68">
        <v>3</v>
      </c>
      <c r="G68">
        <v>6</v>
      </c>
      <c r="H68">
        <v>0</v>
      </c>
      <c r="I68">
        <v>1</v>
      </c>
      <c r="J68">
        <f t="shared" si="5"/>
        <v>21</v>
      </c>
      <c r="K68">
        <v>5</v>
      </c>
      <c r="L68">
        <v>4</v>
      </c>
      <c r="M68">
        <f t="shared" si="6"/>
        <v>9</v>
      </c>
      <c r="N68">
        <v>4</v>
      </c>
      <c r="O68">
        <v>2</v>
      </c>
      <c r="P68">
        <v>3</v>
      </c>
      <c r="Q68">
        <v>0</v>
      </c>
      <c r="R68">
        <v>1</v>
      </c>
      <c r="S68">
        <v>0</v>
      </c>
      <c r="T68">
        <v>67</v>
      </c>
      <c r="U68" t="s">
        <v>81</v>
      </c>
      <c r="W68" s="4" t="str">
        <f t="shared" si="2"/>
        <v>&lt;tr&gt;&lt;td&gt;Jollyann Huertas&lt;/td&gt;&lt;td&gt;SiHS&lt;/td&gt;&lt;td&gt;3&lt;/td&gt;&lt;td&gt;21&lt;/td&gt;&lt;td&gt;7.000&lt;/td&gt;&lt;td&gt;9&lt;/td&gt;&lt;td&gt;30&lt;/td&gt;&lt;td&gt;0.300&lt;/td&gt;&lt;td&gt;3&lt;/td&gt;&lt;td&gt;6&lt;/td&gt;&lt;td&gt;0.500&lt;/td&gt;&lt;td&gt;0&lt;/td&gt;&lt;td&gt;1&lt;/td&gt;&lt;td&gt;0.000&lt;/td&gt;&lt;td&gt;5&lt;/td&gt;&lt;td&gt;4&lt;/td&gt;&lt;td&gt;9&lt;/td&gt;&lt;td&gt;3.000&lt;/td&gt;&lt;td&gt;2&lt;/td&gt;&lt;td&gt;0.667&lt;/td&gt;&lt;td&gt;1&lt;/td&gt;&lt;td&gt;0.333&lt;/td&gt;&lt;td&gt;0&lt;/td&gt;&lt;td&gt;0.000&lt;/td&gt;&lt;/tr&gt;</v>
      </c>
    </row>
    <row r="69" spans="1:23" x14ac:dyDescent="0.25">
      <c r="A69">
        <v>5</v>
      </c>
      <c r="B69" t="s">
        <v>520</v>
      </c>
      <c r="C69">
        <v>3</v>
      </c>
      <c r="D69">
        <v>6</v>
      </c>
      <c r="E69">
        <v>29</v>
      </c>
      <c r="F69">
        <v>2</v>
      </c>
      <c r="G69">
        <v>7</v>
      </c>
      <c r="H69">
        <v>7</v>
      </c>
      <c r="I69">
        <v>8</v>
      </c>
      <c r="J69">
        <f t="shared" si="5"/>
        <v>21</v>
      </c>
      <c r="K69">
        <v>6</v>
      </c>
      <c r="L69">
        <v>10</v>
      </c>
      <c r="M69">
        <f t="shared" si="6"/>
        <v>16</v>
      </c>
      <c r="N69">
        <v>5</v>
      </c>
      <c r="O69">
        <v>3</v>
      </c>
      <c r="P69">
        <v>7</v>
      </c>
      <c r="Q69">
        <v>0</v>
      </c>
      <c r="R69">
        <v>8</v>
      </c>
      <c r="S69">
        <v>0</v>
      </c>
      <c r="T69">
        <v>63</v>
      </c>
      <c r="U69" t="s">
        <v>58</v>
      </c>
      <c r="W69" s="4" t="str">
        <f t="shared" si="2"/>
        <v>&lt;tr&gt;&lt;td&gt;Taylor Goodbrandson&lt;/td&gt;&lt;td&gt;LS&lt;/td&gt;&lt;td&gt;3&lt;/td&gt;&lt;td&gt;21&lt;/td&gt;&lt;td&gt;7.000&lt;/td&gt;&lt;td&gt;6&lt;/td&gt;&lt;td&gt;29&lt;/td&gt;&lt;td&gt;0.207&lt;/td&gt;&lt;td&gt;2&lt;/td&gt;&lt;td&gt;7&lt;/td&gt;&lt;td&gt;0.286&lt;/td&gt;&lt;td&gt;7&lt;/td&gt;&lt;td&gt;8&lt;/td&gt;&lt;td&gt;0.875&lt;/td&gt;&lt;td&gt;6&lt;/td&gt;&lt;td&gt;10&lt;/td&gt;&lt;td&gt;16&lt;/td&gt;&lt;td&gt;5.333&lt;/td&gt;&lt;td&gt;3&lt;/td&gt;&lt;td&gt;1.000&lt;/td&gt;&lt;td&gt;8&lt;/td&gt;&lt;td&gt;2.667&lt;/td&gt;&lt;td&gt;0&lt;/td&gt;&lt;td&gt;0.000&lt;/td&gt;&lt;/tr&gt;</v>
      </c>
    </row>
    <row r="70" spans="1:23" x14ac:dyDescent="0.25">
      <c r="A70">
        <v>21</v>
      </c>
      <c r="B70" t="s">
        <v>529</v>
      </c>
      <c r="C70">
        <v>3</v>
      </c>
      <c r="D70">
        <v>9</v>
      </c>
      <c r="E70">
        <v>29</v>
      </c>
      <c r="F70">
        <v>0</v>
      </c>
      <c r="G70">
        <v>0</v>
      </c>
      <c r="H70">
        <v>3</v>
      </c>
      <c r="I70">
        <v>7</v>
      </c>
      <c r="J70">
        <f t="shared" si="5"/>
        <v>21</v>
      </c>
      <c r="K70">
        <v>7</v>
      </c>
      <c r="L70">
        <v>6</v>
      </c>
      <c r="M70">
        <f t="shared" si="6"/>
        <v>13</v>
      </c>
      <c r="N70">
        <v>5</v>
      </c>
      <c r="O70">
        <v>3</v>
      </c>
      <c r="P70">
        <v>3</v>
      </c>
      <c r="Q70">
        <v>8</v>
      </c>
      <c r="R70">
        <v>3</v>
      </c>
      <c r="S70">
        <v>0</v>
      </c>
      <c r="T70">
        <v>48</v>
      </c>
      <c r="U70" t="s">
        <v>58</v>
      </c>
      <c r="W70" s="4" t="str">
        <f t="shared" si="2"/>
        <v>&lt;tr&gt;&lt;td&gt;Jessica Friesen&lt;/td&gt;&lt;td&gt;LS&lt;/td&gt;&lt;td&gt;3&lt;/td&gt;&lt;td&gt;21&lt;/td&gt;&lt;td&gt;7.000&lt;/td&gt;&lt;td&gt;9&lt;/td&gt;&lt;td&gt;29&lt;/td&gt;&lt;td&gt;0.310&lt;/td&gt;&lt;td&gt;0&lt;/td&gt;&lt;td&gt;0&lt;/td&gt;&lt;td&gt;0.000&lt;/td&gt;&lt;td&gt;3&lt;/td&gt;&lt;td&gt;7&lt;/td&gt;&lt;td&gt;0.429&lt;/td&gt;&lt;td&gt;7&lt;/td&gt;&lt;td&gt;6&lt;/td&gt;&lt;td&gt;13&lt;/td&gt;&lt;td&gt;4.333&lt;/td&gt;&lt;td&gt;3&lt;/td&gt;&lt;td&gt;1.000&lt;/td&gt;&lt;td&gt;3&lt;/td&gt;&lt;td&gt;1.000&lt;/td&gt;&lt;td&gt;8&lt;/td&gt;&lt;td&gt;2.667&lt;/td&gt;&lt;/tr&gt;</v>
      </c>
    </row>
    <row r="71" spans="1:23" x14ac:dyDescent="0.25">
      <c r="A71">
        <v>9</v>
      </c>
      <c r="B71" t="s">
        <v>212</v>
      </c>
      <c r="C71">
        <v>8</v>
      </c>
      <c r="D71">
        <v>10</v>
      </c>
      <c r="E71">
        <v>37</v>
      </c>
      <c r="F71">
        <v>0</v>
      </c>
      <c r="G71">
        <v>1</v>
      </c>
      <c r="H71">
        <v>0</v>
      </c>
      <c r="I71">
        <v>2</v>
      </c>
      <c r="J71">
        <f t="shared" si="5"/>
        <v>20</v>
      </c>
      <c r="K71">
        <v>18</v>
      </c>
      <c r="L71">
        <v>16</v>
      </c>
      <c r="M71">
        <f t="shared" si="6"/>
        <v>34</v>
      </c>
      <c r="N71">
        <v>13</v>
      </c>
      <c r="O71">
        <v>5</v>
      </c>
      <c r="P71">
        <v>40</v>
      </c>
      <c r="Q71">
        <v>0</v>
      </c>
      <c r="R71">
        <v>20</v>
      </c>
      <c r="S71">
        <v>0</v>
      </c>
      <c r="T71">
        <v>153</v>
      </c>
      <c r="U71" t="s">
        <v>99</v>
      </c>
      <c r="W71" s="4" t="str">
        <f t="shared" si="2"/>
        <v>&lt;tr&gt;&lt;td&gt;Trish Kanu&lt;/td&gt;&lt;td&gt;SHC&lt;/td&gt;&lt;td&gt;8&lt;/td&gt;&lt;td&gt;20&lt;/td&gt;&lt;td&gt;2.500&lt;/td&gt;&lt;td&gt;10&lt;/td&gt;&lt;td&gt;37&lt;/td&gt;&lt;td&gt;0.270&lt;/td&gt;&lt;td&gt;0&lt;/td&gt;&lt;td&gt;1&lt;/td&gt;&lt;td&gt;0.000&lt;/td&gt;&lt;td&gt;0&lt;/td&gt;&lt;td&gt;2&lt;/td&gt;&lt;td&gt;0.000&lt;/td&gt;&lt;td&gt;18&lt;/td&gt;&lt;td&gt;16&lt;/td&gt;&lt;td&gt;34&lt;/td&gt;&lt;td&gt;4.250&lt;/td&gt;&lt;td&gt;5&lt;/td&gt;&lt;td&gt;0.625&lt;/td&gt;&lt;td&gt;20&lt;/td&gt;&lt;td&gt;2.500&lt;/td&gt;&lt;td&gt;0&lt;/td&gt;&lt;td&gt;0.000&lt;/td&gt;&lt;/tr&gt;</v>
      </c>
    </row>
    <row r="72" spans="1:23" x14ac:dyDescent="0.25">
      <c r="A72">
        <v>11</v>
      </c>
      <c r="B72" t="s">
        <v>623</v>
      </c>
      <c r="C72">
        <v>3</v>
      </c>
      <c r="D72">
        <v>9</v>
      </c>
      <c r="E72">
        <v>69</v>
      </c>
      <c r="F72">
        <v>2</v>
      </c>
      <c r="G72">
        <v>16</v>
      </c>
      <c r="H72">
        <v>0</v>
      </c>
      <c r="I72">
        <v>2</v>
      </c>
      <c r="J72">
        <f t="shared" si="5"/>
        <v>20</v>
      </c>
      <c r="K72">
        <v>10</v>
      </c>
      <c r="L72">
        <v>6</v>
      </c>
      <c r="M72">
        <f t="shared" si="6"/>
        <v>16</v>
      </c>
      <c r="N72">
        <v>7</v>
      </c>
      <c r="O72">
        <v>1</v>
      </c>
      <c r="P72">
        <v>24</v>
      </c>
      <c r="Q72">
        <v>0</v>
      </c>
      <c r="R72">
        <v>10</v>
      </c>
      <c r="S72">
        <v>0</v>
      </c>
      <c r="T72">
        <v>106</v>
      </c>
      <c r="U72" t="s">
        <v>75</v>
      </c>
      <c r="W72" s="4" t="str">
        <f t="shared" si="2"/>
        <v>&lt;tr&gt;&lt;td&gt;Brittany Palmer&lt;/td&gt;&lt;td&gt;JTC&lt;/td&gt;&lt;td&gt;3&lt;/td&gt;&lt;td&gt;20&lt;/td&gt;&lt;td&gt;6.667&lt;/td&gt;&lt;td&gt;9&lt;/td&gt;&lt;td&gt;69&lt;/td&gt;&lt;td&gt;0.130&lt;/td&gt;&lt;td&gt;2&lt;/td&gt;&lt;td&gt;16&lt;/td&gt;&lt;td&gt;0.125&lt;/td&gt;&lt;td&gt;0&lt;/td&gt;&lt;td&gt;2&lt;/td&gt;&lt;td&gt;0.000&lt;/td&gt;&lt;td&gt;10&lt;/td&gt;&lt;td&gt;6&lt;/td&gt;&lt;td&gt;16&lt;/td&gt;&lt;td&gt;5.333&lt;/td&gt;&lt;td&gt;1&lt;/td&gt;&lt;td&gt;0.333&lt;/td&gt;&lt;td&gt;10&lt;/td&gt;&lt;td&gt;3.333&lt;/td&gt;&lt;td&gt;0&lt;/td&gt;&lt;td&gt;0.000&lt;/td&gt;&lt;/tr&gt;</v>
      </c>
    </row>
    <row r="73" spans="1:23" x14ac:dyDescent="0.25">
      <c r="A73">
        <v>3</v>
      </c>
      <c r="B73" t="s">
        <v>620</v>
      </c>
      <c r="C73">
        <v>3</v>
      </c>
      <c r="D73">
        <v>9</v>
      </c>
      <c r="E73">
        <v>40</v>
      </c>
      <c r="F73">
        <v>1</v>
      </c>
      <c r="G73">
        <v>3</v>
      </c>
      <c r="H73">
        <v>1</v>
      </c>
      <c r="I73">
        <v>4</v>
      </c>
      <c r="J73">
        <f t="shared" si="5"/>
        <v>20</v>
      </c>
      <c r="K73">
        <v>10</v>
      </c>
      <c r="L73">
        <v>16</v>
      </c>
      <c r="M73">
        <f t="shared" si="6"/>
        <v>26</v>
      </c>
      <c r="N73">
        <v>6</v>
      </c>
      <c r="O73">
        <v>5</v>
      </c>
      <c r="P73">
        <v>17</v>
      </c>
      <c r="Q73">
        <v>0</v>
      </c>
      <c r="R73">
        <v>10</v>
      </c>
      <c r="S73">
        <v>0</v>
      </c>
      <c r="T73">
        <v>90</v>
      </c>
      <c r="U73" t="s">
        <v>75</v>
      </c>
      <c r="W73" s="4" t="str">
        <f t="shared" si="2"/>
        <v>&lt;tr&gt;&lt;td&gt;Madison Fyvie&lt;/td&gt;&lt;td&gt;JTC&lt;/td&gt;&lt;td&gt;3&lt;/td&gt;&lt;td&gt;20&lt;/td&gt;&lt;td&gt;6.667&lt;/td&gt;&lt;td&gt;9&lt;/td&gt;&lt;td&gt;40&lt;/td&gt;&lt;td&gt;0.225&lt;/td&gt;&lt;td&gt;1&lt;/td&gt;&lt;td&gt;3&lt;/td&gt;&lt;td&gt;0.333&lt;/td&gt;&lt;td&gt;1&lt;/td&gt;&lt;td&gt;4&lt;/td&gt;&lt;td&gt;0.250&lt;/td&gt;&lt;td&gt;10&lt;/td&gt;&lt;td&gt;16&lt;/td&gt;&lt;td&gt;26&lt;/td&gt;&lt;td&gt;8.667&lt;/td&gt;&lt;td&gt;5&lt;/td&gt;&lt;td&gt;1.667&lt;/td&gt;&lt;td&gt;10&lt;/td&gt;&lt;td&gt;3.333&lt;/td&gt;&lt;td&gt;0&lt;/td&gt;&lt;td&gt;0.000&lt;/td&gt;&lt;/tr&gt;</v>
      </c>
    </row>
    <row r="74" spans="1:23" x14ac:dyDescent="0.25">
      <c r="A74">
        <v>11</v>
      </c>
      <c r="B74" t="s">
        <v>179</v>
      </c>
      <c r="C74">
        <v>3</v>
      </c>
      <c r="D74">
        <v>9</v>
      </c>
      <c r="E74">
        <v>51</v>
      </c>
      <c r="F74">
        <v>0</v>
      </c>
      <c r="G74">
        <v>1</v>
      </c>
      <c r="H74">
        <v>2</v>
      </c>
      <c r="I74">
        <v>4</v>
      </c>
      <c r="J74">
        <f t="shared" si="5"/>
        <v>20</v>
      </c>
      <c r="K74">
        <v>16</v>
      </c>
      <c r="L74">
        <v>16</v>
      </c>
      <c r="M74">
        <f t="shared" si="6"/>
        <v>32</v>
      </c>
      <c r="N74">
        <v>1</v>
      </c>
      <c r="O74">
        <v>1</v>
      </c>
      <c r="P74">
        <v>13</v>
      </c>
      <c r="Q74">
        <v>0</v>
      </c>
      <c r="R74">
        <v>3</v>
      </c>
      <c r="S74">
        <v>0</v>
      </c>
      <c r="T74">
        <v>74</v>
      </c>
      <c r="U74" t="s">
        <v>118</v>
      </c>
      <c r="W74" s="4" t="str">
        <f t="shared" si="2"/>
        <v>&lt;tr&gt;&lt;td&gt;Laura Sachvie&lt;/td&gt;&lt;td&gt;SMA&lt;/td&gt;&lt;td&gt;3&lt;/td&gt;&lt;td&gt;20&lt;/td&gt;&lt;td&gt;6.667&lt;/td&gt;&lt;td&gt;9&lt;/td&gt;&lt;td&gt;51&lt;/td&gt;&lt;td&gt;0.176&lt;/td&gt;&lt;td&gt;0&lt;/td&gt;&lt;td&gt;1&lt;/td&gt;&lt;td&gt;0.000&lt;/td&gt;&lt;td&gt;2&lt;/td&gt;&lt;td&gt;4&lt;/td&gt;&lt;td&gt;0.500&lt;/td&gt;&lt;td&gt;16&lt;/td&gt;&lt;td&gt;16&lt;/td&gt;&lt;td&gt;32&lt;/td&gt;&lt;td&gt;10.667&lt;/td&gt;&lt;td&gt;1&lt;/td&gt;&lt;td&gt;0.333&lt;/td&gt;&lt;td&gt;3&lt;/td&gt;&lt;td&gt;1.000&lt;/td&gt;&lt;td&gt;0&lt;/td&gt;&lt;td&gt;0.000&lt;/td&gt;&lt;/tr&gt;</v>
      </c>
    </row>
    <row r="75" spans="1:23" x14ac:dyDescent="0.25">
      <c r="A75">
        <v>8</v>
      </c>
      <c r="B75" t="s">
        <v>523</v>
      </c>
      <c r="C75">
        <v>3</v>
      </c>
      <c r="D75">
        <v>9</v>
      </c>
      <c r="E75">
        <v>26</v>
      </c>
      <c r="F75">
        <v>0</v>
      </c>
      <c r="G75">
        <v>1</v>
      </c>
      <c r="H75">
        <v>2</v>
      </c>
      <c r="I75">
        <v>2</v>
      </c>
      <c r="J75">
        <f t="shared" si="5"/>
        <v>20</v>
      </c>
      <c r="K75">
        <v>9</v>
      </c>
      <c r="L75">
        <v>9</v>
      </c>
      <c r="M75">
        <f t="shared" si="6"/>
        <v>18</v>
      </c>
      <c r="N75">
        <v>5</v>
      </c>
      <c r="O75">
        <v>5</v>
      </c>
      <c r="P75">
        <v>6</v>
      </c>
      <c r="Q75">
        <v>0</v>
      </c>
      <c r="R75">
        <v>1</v>
      </c>
      <c r="S75">
        <v>0</v>
      </c>
      <c r="T75">
        <v>54</v>
      </c>
      <c r="U75" t="s">
        <v>58</v>
      </c>
      <c r="W75" s="4" t="str">
        <f t="shared" si="2"/>
        <v>&lt;tr&gt;&lt;td&gt;Ashtyn Hodges&lt;/td&gt;&lt;td&gt;LS&lt;/td&gt;&lt;td&gt;3&lt;/td&gt;&lt;td&gt;20&lt;/td&gt;&lt;td&gt;6.667&lt;/td&gt;&lt;td&gt;9&lt;/td&gt;&lt;td&gt;26&lt;/td&gt;&lt;td&gt;0.346&lt;/td&gt;&lt;td&gt;0&lt;/td&gt;&lt;td&gt;1&lt;/td&gt;&lt;td&gt;0.000&lt;/td&gt;&lt;td&gt;2&lt;/td&gt;&lt;td&gt;2&lt;/td&gt;&lt;td&gt;1.000&lt;/td&gt;&lt;td&gt;9&lt;/td&gt;&lt;td&gt;9&lt;/td&gt;&lt;td&gt;18&lt;/td&gt;&lt;td&gt;6.000&lt;/td&gt;&lt;td&gt;5&lt;/td&gt;&lt;td&gt;1.667&lt;/td&gt;&lt;td&gt;1&lt;/td&gt;&lt;td&gt;0.333&lt;/td&gt;&lt;td&gt;0&lt;/td&gt;&lt;td&gt;0.000&lt;/td&gt;&lt;/tr&gt;</v>
      </c>
    </row>
    <row r="76" spans="1:23" x14ac:dyDescent="0.25">
      <c r="A76">
        <v>2</v>
      </c>
      <c r="B76" t="s">
        <v>152</v>
      </c>
      <c r="C76">
        <v>9</v>
      </c>
      <c r="D76">
        <v>8</v>
      </c>
      <c r="E76">
        <v>41</v>
      </c>
      <c r="F76">
        <v>0</v>
      </c>
      <c r="G76">
        <v>0</v>
      </c>
      <c r="H76">
        <v>3</v>
      </c>
      <c r="I76">
        <v>23</v>
      </c>
      <c r="J76">
        <f t="shared" si="5"/>
        <v>19</v>
      </c>
      <c r="K76">
        <v>33</v>
      </c>
      <c r="L76">
        <v>29</v>
      </c>
      <c r="M76">
        <f t="shared" si="6"/>
        <v>62</v>
      </c>
      <c r="N76">
        <v>24</v>
      </c>
      <c r="O76">
        <v>2</v>
      </c>
      <c r="P76">
        <v>18</v>
      </c>
      <c r="Q76">
        <v>2</v>
      </c>
      <c r="R76">
        <v>18</v>
      </c>
      <c r="S76">
        <v>0</v>
      </c>
      <c r="T76">
        <v>304</v>
      </c>
      <c r="U76" t="s">
        <v>87</v>
      </c>
      <c r="W76" s="4" t="str">
        <f t="shared" si="2"/>
        <v>&lt;tr&gt;&lt;td&gt;Jada Gibbs&lt;/td&gt;&lt;td&gt;DMCI&lt;/td&gt;&lt;td&gt;9&lt;/td&gt;&lt;td&gt;19&lt;/td&gt;&lt;td&gt;2.111&lt;/td&gt;&lt;td&gt;8&lt;/td&gt;&lt;td&gt;41&lt;/td&gt;&lt;td&gt;0.195&lt;/td&gt;&lt;td&gt;0&lt;/td&gt;&lt;td&gt;0&lt;/td&gt;&lt;td&gt;0.000&lt;/td&gt;&lt;td&gt;3&lt;/td&gt;&lt;td&gt;23&lt;/td&gt;&lt;td&gt;0.130&lt;/td&gt;&lt;td&gt;33&lt;/td&gt;&lt;td&gt;29&lt;/td&gt;&lt;td&gt;62&lt;/td&gt;&lt;td&gt;6.889&lt;/td&gt;&lt;td&gt;2&lt;/td&gt;&lt;td&gt;0.222&lt;/td&gt;&lt;td&gt;18&lt;/td&gt;&lt;td&gt;2.000&lt;/td&gt;&lt;td&gt;2&lt;/td&gt;&lt;td&gt;0.222&lt;/td&gt;&lt;/tr&gt;</v>
      </c>
    </row>
    <row r="77" spans="1:23" x14ac:dyDescent="0.25">
      <c r="A77">
        <v>8</v>
      </c>
      <c r="B77" t="s">
        <v>600</v>
      </c>
      <c r="C77">
        <v>6</v>
      </c>
      <c r="D77">
        <v>9</v>
      </c>
      <c r="E77">
        <v>29</v>
      </c>
      <c r="F77">
        <v>0</v>
      </c>
      <c r="G77">
        <v>0</v>
      </c>
      <c r="H77">
        <v>0</v>
      </c>
      <c r="I77">
        <v>2</v>
      </c>
      <c r="J77">
        <f t="shared" si="5"/>
        <v>18</v>
      </c>
      <c r="K77">
        <v>16</v>
      </c>
      <c r="L77">
        <v>25</v>
      </c>
      <c r="M77">
        <f t="shared" si="6"/>
        <v>41</v>
      </c>
      <c r="N77">
        <v>13</v>
      </c>
      <c r="O77">
        <v>4</v>
      </c>
      <c r="P77">
        <v>18</v>
      </c>
      <c r="Q77">
        <v>1</v>
      </c>
      <c r="R77">
        <v>10</v>
      </c>
      <c r="S77">
        <v>0</v>
      </c>
      <c r="T77">
        <v>150</v>
      </c>
      <c r="U77" t="s">
        <v>79</v>
      </c>
      <c r="W77" s="4" t="str">
        <f t="shared" si="2"/>
        <v>&lt;tr&gt;&lt;td&gt;Alison Zajac&lt;/td&gt;&lt;td&gt;OPHS&lt;/td&gt;&lt;td&gt;6&lt;/td&gt;&lt;td&gt;18&lt;/td&gt;&lt;td&gt;3.000&lt;/td&gt;&lt;td&gt;9&lt;/td&gt;&lt;td&gt;29&lt;/td&gt;&lt;td&gt;0.310&lt;/td&gt;&lt;td&gt;0&lt;/td&gt;&lt;td&gt;0&lt;/td&gt;&lt;td&gt;0.000&lt;/td&gt;&lt;td&gt;0&lt;/td&gt;&lt;td&gt;2&lt;/td&gt;&lt;td&gt;0.000&lt;/td&gt;&lt;td&gt;16&lt;/td&gt;&lt;td&gt;25&lt;/td&gt;&lt;td&gt;41&lt;/td&gt;&lt;td&gt;6.833&lt;/td&gt;&lt;td&gt;4&lt;/td&gt;&lt;td&gt;0.667&lt;/td&gt;&lt;td&gt;10&lt;/td&gt;&lt;td&gt;1.667&lt;/td&gt;&lt;td&gt;1&lt;/td&gt;&lt;td&gt;0.167&lt;/td&gt;&lt;/tr&gt;</v>
      </c>
    </row>
    <row r="78" spans="1:23" x14ac:dyDescent="0.25">
      <c r="A78">
        <v>10</v>
      </c>
      <c r="B78" t="s">
        <v>567</v>
      </c>
      <c r="C78">
        <v>4</v>
      </c>
      <c r="D78">
        <v>7</v>
      </c>
      <c r="E78">
        <v>33</v>
      </c>
      <c r="F78">
        <v>4</v>
      </c>
      <c r="G78">
        <v>17</v>
      </c>
      <c r="H78">
        <v>0</v>
      </c>
      <c r="I78">
        <v>0</v>
      </c>
      <c r="J78">
        <f t="shared" si="5"/>
        <v>18</v>
      </c>
      <c r="K78">
        <v>2</v>
      </c>
      <c r="L78">
        <v>11</v>
      </c>
      <c r="M78">
        <f t="shared" si="6"/>
        <v>13</v>
      </c>
      <c r="N78">
        <v>5</v>
      </c>
      <c r="O78">
        <v>4</v>
      </c>
      <c r="P78">
        <v>11</v>
      </c>
      <c r="Q78">
        <v>0</v>
      </c>
      <c r="R78">
        <v>5</v>
      </c>
      <c r="S78">
        <v>0</v>
      </c>
      <c r="T78">
        <v>93</v>
      </c>
      <c r="U78" t="s">
        <v>49</v>
      </c>
      <c r="W78" s="4" t="str">
        <f t="shared" si="2"/>
        <v>&lt;tr&gt;&lt;td&gt;Charmaine Mendoza&lt;/td&gt;&lt;td&gt;MC&lt;/td&gt;&lt;td&gt;4&lt;/td&gt;&lt;td&gt;18&lt;/td&gt;&lt;td&gt;4.500&lt;/td&gt;&lt;td&gt;7&lt;/td&gt;&lt;td&gt;33&lt;/td&gt;&lt;td&gt;0.212&lt;/td&gt;&lt;td&gt;4&lt;/td&gt;&lt;td&gt;17&lt;/td&gt;&lt;td&gt;0.235&lt;/td&gt;&lt;td&gt;0&lt;/td&gt;&lt;td&gt;0&lt;/td&gt;&lt;td&gt;0.000&lt;/td&gt;&lt;td&gt;2&lt;/td&gt;&lt;td&gt;11&lt;/td&gt;&lt;td&gt;13&lt;/td&gt;&lt;td&gt;3.250&lt;/td&gt;&lt;td&gt;4&lt;/td&gt;&lt;td&gt;1.000&lt;/td&gt;&lt;td&gt;5&lt;/td&gt;&lt;td&gt;1.250&lt;/td&gt;&lt;td&gt;0&lt;/td&gt;&lt;td&gt;0.000&lt;/td&gt;&lt;/tr&gt;</v>
      </c>
    </row>
    <row r="79" spans="1:23" x14ac:dyDescent="0.25">
      <c r="A79">
        <v>23</v>
      </c>
      <c r="B79" t="s">
        <v>546</v>
      </c>
      <c r="C79">
        <v>3</v>
      </c>
      <c r="D79">
        <v>8</v>
      </c>
      <c r="E79">
        <v>26</v>
      </c>
      <c r="F79">
        <v>2</v>
      </c>
      <c r="G79">
        <v>13</v>
      </c>
      <c r="H79">
        <v>0</v>
      </c>
      <c r="I79">
        <v>0</v>
      </c>
      <c r="J79">
        <f t="shared" si="5"/>
        <v>18</v>
      </c>
      <c r="K79">
        <v>3</v>
      </c>
      <c r="L79">
        <v>5</v>
      </c>
      <c r="M79">
        <f t="shared" si="6"/>
        <v>8</v>
      </c>
      <c r="N79">
        <v>4</v>
      </c>
      <c r="O79">
        <v>5</v>
      </c>
      <c r="P79">
        <v>6</v>
      </c>
      <c r="Q79">
        <v>2</v>
      </c>
      <c r="R79">
        <v>6</v>
      </c>
      <c r="S79">
        <v>0</v>
      </c>
      <c r="T79">
        <v>49</v>
      </c>
      <c r="U79" t="s">
        <v>81</v>
      </c>
      <c r="W79" s="4" t="str">
        <f t="shared" si="2"/>
        <v>&lt;tr&gt;&lt;td&gt;Liyanah Serapio&lt;/td&gt;&lt;td&gt;SiHS&lt;/td&gt;&lt;td&gt;3&lt;/td&gt;&lt;td&gt;18&lt;/td&gt;&lt;td&gt;6.000&lt;/td&gt;&lt;td&gt;8&lt;/td&gt;&lt;td&gt;26&lt;/td&gt;&lt;td&gt;0.308&lt;/td&gt;&lt;td&gt;2&lt;/td&gt;&lt;td&gt;13&lt;/td&gt;&lt;td&gt;0.154&lt;/td&gt;&lt;td&gt;0&lt;/td&gt;&lt;td&gt;0&lt;/td&gt;&lt;td&gt;0.000&lt;/td&gt;&lt;td&gt;3&lt;/td&gt;&lt;td&gt;5&lt;/td&gt;&lt;td&gt;8&lt;/td&gt;&lt;td&gt;2.667&lt;/td&gt;&lt;td&gt;5&lt;/td&gt;&lt;td&gt;1.667&lt;/td&gt;&lt;td&gt;6&lt;/td&gt;&lt;td&gt;2.000&lt;/td&gt;&lt;td&gt;2&lt;/td&gt;&lt;td&gt;0.667&lt;/td&gt;&lt;/tr&gt;</v>
      </c>
    </row>
    <row r="80" spans="1:23" x14ac:dyDescent="0.25">
      <c r="A80">
        <v>14</v>
      </c>
      <c r="B80" t="s">
        <v>526</v>
      </c>
      <c r="C80">
        <v>3</v>
      </c>
      <c r="D80">
        <v>9</v>
      </c>
      <c r="E80">
        <v>22</v>
      </c>
      <c r="F80">
        <v>0</v>
      </c>
      <c r="G80">
        <v>0</v>
      </c>
      <c r="H80">
        <v>0</v>
      </c>
      <c r="I80">
        <v>2</v>
      </c>
      <c r="J80">
        <f t="shared" si="5"/>
        <v>18</v>
      </c>
      <c r="K80">
        <v>18</v>
      </c>
      <c r="L80">
        <v>18</v>
      </c>
      <c r="M80">
        <f t="shared" si="6"/>
        <v>36</v>
      </c>
      <c r="N80">
        <v>2</v>
      </c>
      <c r="O80">
        <v>2</v>
      </c>
      <c r="P80">
        <v>6</v>
      </c>
      <c r="Q80">
        <v>3</v>
      </c>
      <c r="R80">
        <v>4</v>
      </c>
      <c r="S80">
        <v>0</v>
      </c>
      <c r="T80">
        <v>47</v>
      </c>
      <c r="U80" t="s">
        <v>58</v>
      </c>
      <c r="W80" s="4" t="str">
        <f t="shared" si="2"/>
        <v>&lt;tr&gt;&lt;td&gt;Carlee Barylski&lt;/td&gt;&lt;td&gt;LS&lt;/td&gt;&lt;td&gt;3&lt;/td&gt;&lt;td&gt;18&lt;/td&gt;&lt;td&gt;6.000&lt;/td&gt;&lt;td&gt;9&lt;/td&gt;&lt;td&gt;22&lt;/td&gt;&lt;td&gt;0.409&lt;/td&gt;&lt;td&gt;0&lt;/td&gt;&lt;td&gt;0&lt;/td&gt;&lt;td&gt;0.000&lt;/td&gt;&lt;td&gt;0&lt;/td&gt;&lt;td&gt;2&lt;/td&gt;&lt;td&gt;0.000&lt;/td&gt;&lt;td&gt;18&lt;/td&gt;&lt;td&gt;18&lt;/td&gt;&lt;td&gt;36&lt;/td&gt;&lt;td&gt;12.000&lt;/td&gt;&lt;td&gt;2&lt;/td&gt;&lt;td&gt;0.667&lt;/td&gt;&lt;td&gt;4&lt;/td&gt;&lt;td&gt;1.333&lt;/td&gt;&lt;td&gt;3&lt;/td&gt;&lt;td&gt;1.000&lt;/td&gt;&lt;/tr&gt;</v>
      </c>
    </row>
    <row r="81" spans="1:23" x14ac:dyDescent="0.25">
      <c r="A81">
        <v>25</v>
      </c>
      <c r="B81" t="s">
        <v>173</v>
      </c>
      <c r="C81">
        <v>6</v>
      </c>
      <c r="D81">
        <v>8</v>
      </c>
      <c r="E81">
        <v>52</v>
      </c>
      <c r="F81">
        <v>0</v>
      </c>
      <c r="G81">
        <v>6</v>
      </c>
      <c r="H81">
        <v>1</v>
      </c>
      <c r="I81">
        <v>4</v>
      </c>
      <c r="J81">
        <f t="shared" si="5"/>
        <v>17</v>
      </c>
      <c r="K81">
        <v>18</v>
      </c>
      <c r="L81">
        <v>32</v>
      </c>
      <c r="M81">
        <f t="shared" si="6"/>
        <v>50</v>
      </c>
      <c r="N81">
        <v>16</v>
      </c>
      <c r="O81">
        <v>7</v>
      </c>
      <c r="P81">
        <v>26</v>
      </c>
      <c r="Q81">
        <v>0</v>
      </c>
      <c r="R81">
        <v>12</v>
      </c>
      <c r="S81">
        <v>0</v>
      </c>
      <c r="T81">
        <v>172</v>
      </c>
      <c r="U81" t="s">
        <v>56</v>
      </c>
      <c r="W81" s="4" t="str">
        <f t="shared" si="2"/>
        <v>&lt;tr&gt;&lt;td&gt;Emily Tham&lt;/td&gt;&lt;td&gt;REC&lt;/td&gt;&lt;td&gt;6&lt;/td&gt;&lt;td&gt;17&lt;/td&gt;&lt;td&gt;2.833&lt;/td&gt;&lt;td&gt;8&lt;/td&gt;&lt;td&gt;52&lt;/td&gt;&lt;td&gt;0.154&lt;/td&gt;&lt;td&gt;0&lt;/td&gt;&lt;td&gt;6&lt;/td&gt;&lt;td&gt;0.000&lt;/td&gt;&lt;td&gt;1&lt;/td&gt;&lt;td&gt;4&lt;/td&gt;&lt;td&gt;0.250&lt;/td&gt;&lt;td&gt;18&lt;/td&gt;&lt;td&gt;32&lt;/td&gt;&lt;td&gt;50&lt;/td&gt;&lt;td&gt;8.333&lt;/td&gt;&lt;td&gt;7&lt;/td&gt;&lt;td&gt;1.167&lt;/td&gt;&lt;td&gt;12&lt;/td&gt;&lt;td&gt;2.000&lt;/td&gt;&lt;td&gt;0&lt;/td&gt;&lt;td&gt;0.000&lt;/td&gt;&lt;/tr&gt;</v>
      </c>
    </row>
    <row r="82" spans="1:23" x14ac:dyDescent="0.25">
      <c r="A82">
        <v>15</v>
      </c>
      <c r="B82" t="s">
        <v>627</v>
      </c>
      <c r="C82">
        <v>3</v>
      </c>
      <c r="D82">
        <v>8</v>
      </c>
      <c r="E82">
        <v>30</v>
      </c>
      <c r="F82">
        <v>0</v>
      </c>
      <c r="G82">
        <v>0</v>
      </c>
      <c r="H82">
        <v>1</v>
      </c>
      <c r="I82">
        <v>2</v>
      </c>
      <c r="J82">
        <f t="shared" si="5"/>
        <v>17</v>
      </c>
      <c r="K82">
        <v>20</v>
      </c>
      <c r="L82">
        <v>7</v>
      </c>
      <c r="M82">
        <f t="shared" si="6"/>
        <v>27</v>
      </c>
      <c r="N82">
        <v>4</v>
      </c>
      <c r="O82">
        <v>2</v>
      </c>
      <c r="P82">
        <v>6</v>
      </c>
      <c r="Q82">
        <v>0</v>
      </c>
      <c r="R82">
        <v>2</v>
      </c>
      <c r="S82">
        <v>0</v>
      </c>
      <c r="T82">
        <v>91</v>
      </c>
      <c r="U82" t="s">
        <v>75</v>
      </c>
      <c r="W82" s="4" t="str">
        <f t="shared" si="2"/>
        <v>&lt;tr&gt;&lt;td&gt;Kiana Sharpe&lt;/td&gt;&lt;td&gt;JTC&lt;/td&gt;&lt;td&gt;3&lt;/td&gt;&lt;td&gt;17&lt;/td&gt;&lt;td&gt;5.667&lt;/td&gt;&lt;td&gt;8&lt;/td&gt;&lt;td&gt;30&lt;/td&gt;&lt;td&gt;0.267&lt;/td&gt;&lt;td&gt;0&lt;/td&gt;&lt;td&gt;0&lt;/td&gt;&lt;td&gt;0.000&lt;/td&gt;&lt;td&gt;1&lt;/td&gt;&lt;td&gt;2&lt;/td&gt;&lt;td&gt;0.500&lt;/td&gt;&lt;td&gt;20&lt;/td&gt;&lt;td&gt;7&lt;/td&gt;&lt;td&gt;27&lt;/td&gt;&lt;td&gt;9.000&lt;/td&gt;&lt;td&gt;2&lt;/td&gt;&lt;td&gt;0.667&lt;/td&gt;&lt;td&gt;2&lt;/td&gt;&lt;td&gt;0.667&lt;/td&gt;&lt;td&gt;0&lt;/td&gt;&lt;td&gt;0.000&lt;/td&gt;&lt;/tr&gt;</v>
      </c>
    </row>
    <row r="83" spans="1:23" x14ac:dyDescent="0.25">
      <c r="A83">
        <v>14</v>
      </c>
      <c r="B83" t="s">
        <v>614</v>
      </c>
      <c r="C83">
        <v>3</v>
      </c>
      <c r="D83">
        <v>7</v>
      </c>
      <c r="E83">
        <v>22</v>
      </c>
      <c r="F83">
        <v>3</v>
      </c>
      <c r="G83">
        <v>11</v>
      </c>
      <c r="H83">
        <v>0</v>
      </c>
      <c r="I83">
        <v>0</v>
      </c>
      <c r="J83">
        <f t="shared" si="5"/>
        <v>17</v>
      </c>
      <c r="K83">
        <v>2</v>
      </c>
      <c r="L83">
        <v>10</v>
      </c>
      <c r="M83">
        <f t="shared" si="6"/>
        <v>12</v>
      </c>
      <c r="N83">
        <v>5</v>
      </c>
      <c r="O83">
        <v>15</v>
      </c>
      <c r="P83">
        <v>10</v>
      </c>
      <c r="Q83">
        <v>0</v>
      </c>
      <c r="R83">
        <v>5</v>
      </c>
      <c r="S83">
        <v>0</v>
      </c>
      <c r="T83">
        <v>83</v>
      </c>
      <c r="U83" t="s">
        <v>66</v>
      </c>
      <c r="W83" s="4" t="str">
        <f t="shared" si="2"/>
        <v>&lt;tr&gt;&lt;td&gt;Michelle Leung&lt;/td&gt;&lt;td&gt;GCI&lt;/td&gt;&lt;td&gt;3&lt;/td&gt;&lt;td&gt;17&lt;/td&gt;&lt;td&gt;5.667&lt;/td&gt;&lt;td&gt;7&lt;/td&gt;&lt;td&gt;22&lt;/td&gt;&lt;td&gt;0.318&lt;/td&gt;&lt;td&gt;3&lt;/td&gt;&lt;td&gt;11&lt;/td&gt;&lt;td&gt;0.273&lt;/td&gt;&lt;td&gt;0&lt;/td&gt;&lt;td&gt;0&lt;/td&gt;&lt;td&gt;0.000&lt;/td&gt;&lt;td&gt;2&lt;/td&gt;&lt;td&gt;10&lt;/td&gt;&lt;td&gt;12&lt;/td&gt;&lt;td&gt;4.000&lt;/td&gt;&lt;td&gt;15&lt;/td&gt;&lt;td&gt;5.000&lt;/td&gt;&lt;td&gt;5&lt;/td&gt;&lt;td&gt;1.667&lt;/td&gt;&lt;td&gt;0&lt;/td&gt;&lt;td&gt;0.000&lt;/td&gt;&lt;/tr&gt;</v>
      </c>
    </row>
    <row r="84" spans="1:23" x14ac:dyDescent="0.25">
      <c r="A84">
        <v>5</v>
      </c>
      <c r="B84" t="s">
        <v>608</v>
      </c>
      <c r="C84">
        <v>3</v>
      </c>
      <c r="D84">
        <v>8</v>
      </c>
      <c r="E84">
        <v>18</v>
      </c>
      <c r="F84">
        <v>0</v>
      </c>
      <c r="G84">
        <v>0</v>
      </c>
      <c r="H84">
        <v>1</v>
      </c>
      <c r="I84">
        <v>2</v>
      </c>
      <c r="J84">
        <f t="shared" si="5"/>
        <v>17</v>
      </c>
      <c r="K84">
        <v>10</v>
      </c>
      <c r="L84">
        <v>15</v>
      </c>
      <c r="M84">
        <f t="shared" si="6"/>
        <v>25</v>
      </c>
      <c r="N84">
        <v>3</v>
      </c>
      <c r="O84">
        <v>2</v>
      </c>
      <c r="P84">
        <v>11</v>
      </c>
      <c r="Q84">
        <v>2</v>
      </c>
      <c r="R84">
        <v>2</v>
      </c>
      <c r="S84">
        <v>0</v>
      </c>
      <c r="T84">
        <v>78</v>
      </c>
      <c r="U84" t="s">
        <v>66</v>
      </c>
      <c r="W84" s="4" t="str">
        <f t="shared" si="2"/>
        <v>&lt;tr&gt;&lt;td&gt;Katelyn Campbell&lt;/td&gt;&lt;td&gt;GCI&lt;/td&gt;&lt;td&gt;3&lt;/td&gt;&lt;td&gt;17&lt;/td&gt;&lt;td&gt;5.667&lt;/td&gt;&lt;td&gt;8&lt;/td&gt;&lt;td&gt;18&lt;/td&gt;&lt;td&gt;0.444&lt;/td&gt;&lt;td&gt;0&lt;/td&gt;&lt;td&gt;0&lt;/td&gt;&lt;td&gt;0.000&lt;/td&gt;&lt;td&gt;1&lt;/td&gt;&lt;td&gt;2&lt;/td&gt;&lt;td&gt;0.500&lt;/td&gt;&lt;td&gt;10&lt;/td&gt;&lt;td&gt;15&lt;/td&gt;&lt;td&gt;25&lt;/td&gt;&lt;td&gt;8.333&lt;/td&gt;&lt;td&gt;2&lt;/td&gt;&lt;td&gt;0.667&lt;/td&gt;&lt;td&gt;2&lt;/td&gt;&lt;td&gt;0.667&lt;/td&gt;&lt;td&gt;2&lt;/td&gt;&lt;td&gt;0.667&lt;/td&gt;&lt;/tr&gt;</v>
      </c>
    </row>
    <row r="85" spans="1:23" x14ac:dyDescent="0.25">
      <c r="A85">
        <v>2</v>
      </c>
      <c r="B85" t="s">
        <v>174</v>
      </c>
      <c r="C85">
        <v>2</v>
      </c>
      <c r="D85">
        <v>7</v>
      </c>
      <c r="E85">
        <v>15</v>
      </c>
      <c r="F85">
        <v>2</v>
      </c>
      <c r="G85">
        <v>3</v>
      </c>
      <c r="H85">
        <v>1</v>
      </c>
      <c r="I85">
        <v>5</v>
      </c>
      <c r="J85">
        <f t="shared" si="5"/>
        <v>17</v>
      </c>
      <c r="K85">
        <v>2</v>
      </c>
      <c r="L85">
        <v>7</v>
      </c>
      <c r="M85">
        <f t="shared" si="6"/>
        <v>9</v>
      </c>
      <c r="N85">
        <v>3</v>
      </c>
      <c r="O85">
        <v>1</v>
      </c>
      <c r="P85">
        <v>10</v>
      </c>
      <c r="Q85">
        <v>1</v>
      </c>
      <c r="R85">
        <v>4</v>
      </c>
      <c r="S85">
        <v>0</v>
      </c>
      <c r="T85">
        <v>69</v>
      </c>
      <c r="U85" t="s">
        <v>118</v>
      </c>
      <c r="W85" s="4" t="str">
        <f t="shared" si="2"/>
        <v>&lt;tr&gt;&lt;td&gt;Morgan Steeves&lt;/td&gt;&lt;td&gt;SMA&lt;/td&gt;&lt;td&gt;2&lt;/td&gt;&lt;td&gt;17&lt;/td&gt;&lt;td&gt;8.500&lt;/td&gt;&lt;td&gt;7&lt;/td&gt;&lt;td&gt;15&lt;/td&gt;&lt;td&gt;0.467&lt;/td&gt;&lt;td&gt;2&lt;/td&gt;&lt;td&gt;3&lt;/td&gt;&lt;td&gt;0.667&lt;/td&gt;&lt;td&gt;1&lt;/td&gt;&lt;td&gt;5&lt;/td&gt;&lt;td&gt;0.200&lt;/td&gt;&lt;td&gt;2&lt;/td&gt;&lt;td&gt;7&lt;/td&gt;&lt;td&gt;9&lt;/td&gt;&lt;td&gt;4.500&lt;/td&gt;&lt;td&gt;1&lt;/td&gt;&lt;td&gt;0.500&lt;/td&gt;&lt;td&gt;4&lt;/td&gt;&lt;td&gt;2.000&lt;/td&gt;&lt;td&gt;1&lt;/td&gt;&lt;td&gt;0.500&lt;/td&gt;&lt;/tr&gt;</v>
      </c>
    </row>
    <row r="86" spans="1:23" x14ac:dyDescent="0.25">
      <c r="A86">
        <v>42</v>
      </c>
      <c r="B86" t="s">
        <v>617</v>
      </c>
      <c r="C86">
        <v>2</v>
      </c>
      <c r="D86">
        <v>7</v>
      </c>
      <c r="E86">
        <v>23</v>
      </c>
      <c r="F86">
        <v>0</v>
      </c>
      <c r="G86">
        <v>0</v>
      </c>
      <c r="H86">
        <v>3</v>
      </c>
      <c r="I86">
        <v>6</v>
      </c>
      <c r="J86">
        <f t="shared" si="5"/>
        <v>17</v>
      </c>
      <c r="K86">
        <v>9</v>
      </c>
      <c r="L86">
        <v>5</v>
      </c>
      <c r="M86">
        <f t="shared" si="6"/>
        <v>14</v>
      </c>
      <c r="N86">
        <v>2</v>
      </c>
      <c r="O86">
        <v>1</v>
      </c>
      <c r="P86">
        <v>9</v>
      </c>
      <c r="Q86">
        <v>0</v>
      </c>
      <c r="R86">
        <v>7</v>
      </c>
      <c r="S86">
        <v>0</v>
      </c>
      <c r="T86">
        <v>53</v>
      </c>
      <c r="U86" t="s">
        <v>66</v>
      </c>
      <c r="W86" s="4" t="str">
        <f t="shared" si="2"/>
        <v>&lt;tr&gt;&lt;td&gt;Keziah Brothers&lt;/td&gt;&lt;td&gt;GCI&lt;/td&gt;&lt;td&gt;2&lt;/td&gt;&lt;td&gt;17&lt;/td&gt;&lt;td&gt;8.500&lt;/td&gt;&lt;td&gt;7&lt;/td&gt;&lt;td&gt;23&lt;/td&gt;&lt;td&gt;0.304&lt;/td&gt;&lt;td&gt;0&lt;/td&gt;&lt;td&gt;0&lt;/td&gt;&lt;td&gt;0.000&lt;/td&gt;&lt;td&gt;3&lt;/td&gt;&lt;td&gt;6&lt;/td&gt;&lt;td&gt;0.500&lt;/td&gt;&lt;td&gt;9&lt;/td&gt;&lt;td&gt;5&lt;/td&gt;&lt;td&gt;14&lt;/td&gt;&lt;td&gt;7.000&lt;/td&gt;&lt;td&gt;1&lt;/td&gt;&lt;td&gt;0.500&lt;/td&gt;&lt;td&gt;7&lt;/td&gt;&lt;td&gt;3.500&lt;/td&gt;&lt;td&gt;0&lt;/td&gt;&lt;td&gt;0.000&lt;/td&gt;&lt;/tr&gt;</v>
      </c>
    </row>
    <row r="87" spans="1:23" x14ac:dyDescent="0.25">
      <c r="A87">
        <v>12</v>
      </c>
      <c r="B87" t="s">
        <v>555</v>
      </c>
      <c r="C87">
        <v>3</v>
      </c>
      <c r="D87">
        <v>8</v>
      </c>
      <c r="E87">
        <v>29</v>
      </c>
      <c r="F87">
        <v>0</v>
      </c>
      <c r="G87">
        <v>0</v>
      </c>
      <c r="H87">
        <v>0</v>
      </c>
      <c r="I87">
        <v>0</v>
      </c>
      <c r="J87">
        <f t="shared" si="5"/>
        <v>16</v>
      </c>
      <c r="K87">
        <v>17</v>
      </c>
      <c r="L87">
        <v>17</v>
      </c>
      <c r="M87">
        <f t="shared" si="6"/>
        <v>34</v>
      </c>
      <c r="N87">
        <v>9</v>
      </c>
      <c r="O87">
        <v>2</v>
      </c>
      <c r="P87">
        <v>11</v>
      </c>
      <c r="Q87">
        <v>3</v>
      </c>
      <c r="R87">
        <v>2</v>
      </c>
      <c r="S87">
        <v>0</v>
      </c>
      <c r="T87">
        <v>95</v>
      </c>
      <c r="U87" t="s">
        <v>103</v>
      </c>
      <c r="W87" s="4" t="str">
        <f t="shared" si="2"/>
        <v>&lt;tr&gt;&lt;td&gt;Hailey Witt&lt;/td&gt;&lt;td&gt;WWC&lt;/td&gt;&lt;td&gt;3&lt;/td&gt;&lt;td&gt;16&lt;/td&gt;&lt;td&gt;5.333&lt;/td&gt;&lt;td&gt;8&lt;/td&gt;&lt;td&gt;29&lt;/td&gt;&lt;td&gt;0.276&lt;/td&gt;&lt;td&gt;0&lt;/td&gt;&lt;td&gt;0&lt;/td&gt;&lt;td&gt;0.000&lt;/td&gt;&lt;td&gt;0&lt;/td&gt;&lt;td&gt;0&lt;/td&gt;&lt;td&gt;0.000&lt;/td&gt;&lt;td&gt;17&lt;/td&gt;&lt;td&gt;17&lt;/td&gt;&lt;td&gt;34&lt;/td&gt;&lt;td&gt;11.333&lt;/td&gt;&lt;td&gt;2&lt;/td&gt;&lt;td&gt;0.667&lt;/td&gt;&lt;td&gt;2&lt;/td&gt;&lt;td&gt;0.667&lt;/td&gt;&lt;td&gt;3&lt;/td&gt;&lt;td&gt;1.000&lt;/td&gt;&lt;/tr&gt;</v>
      </c>
    </row>
    <row r="88" spans="1:23" x14ac:dyDescent="0.25">
      <c r="A88">
        <v>27</v>
      </c>
      <c r="B88" t="s">
        <v>206</v>
      </c>
      <c r="C88">
        <v>3</v>
      </c>
      <c r="D88">
        <v>7</v>
      </c>
      <c r="E88">
        <v>37</v>
      </c>
      <c r="F88">
        <v>0</v>
      </c>
      <c r="G88">
        <v>0</v>
      </c>
      <c r="H88">
        <v>2</v>
      </c>
      <c r="I88">
        <v>10</v>
      </c>
      <c r="J88">
        <f t="shared" si="5"/>
        <v>16</v>
      </c>
      <c r="K88">
        <v>3</v>
      </c>
      <c r="L88">
        <v>16</v>
      </c>
      <c r="M88">
        <f t="shared" si="6"/>
        <v>19</v>
      </c>
      <c r="N88">
        <v>4</v>
      </c>
      <c r="O88">
        <v>4</v>
      </c>
      <c r="P88">
        <v>7</v>
      </c>
      <c r="Q88">
        <v>1</v>
      </c>
      <c r="R88">
        <v>11</v>
      </c>
      <c r="S88">
        <v>0</v>
      </c>
      <c r="T88">
        <v>86</v>
      </c>
      <c r="U88" t="s">
        <v>116</v>
      </c>
      <c r="W88" s="4" t="str">
        <f t="shared" si="2"/>
        <v>&lt;tr&gt;&lt;td&gt;Erika Gustafson Fish&lt;/td&gt;&lt;td&gt;WMC&lt;/td&gt;&lt;td&gt;3&lt;/td&gt;&lt;td&gt;16&lt;/td&gt;&lt;td&gt;5.333&lt;/td&gt;&lt;td&gt;7&lt;/td&gt;&lt;td&gt;37&lt;/td&gt;&lt;td&gt;0.189&lt;/td&gt;&lt;td&gt;0&lt;/td&gt;&lt;td&gt;0&lt;/td&gt;&lt;td&gt;0.000&lt;/td&gt;&lt;td&gt;2&lt;/td&gt;&lt;td&gt;10&lt;/td&gt;&lt;td&gt;0.200&lt;/td&gt;&lt;td&gt;3&lt;/td&gt;&lt;td&gt;16&lt;/td&gt;&lt;td&gt;19&lt;/td&gt;&lt;td&gt;6.333&lt;/td&gt;&lt;td&gt;4&lt;/td&gt;&lt;td&gt;1.333&lt;/td&gt;&lt;td&gt;11&lt;/td&gt;&lt;td&gt;3.667&lt;/td&gt;&lt;td&gt;1&lt;/td&gt;&lt;td&gt;0.333&lt;/td&gt;&lt;/tr&gt;</v>
      </c>
    </row>
    <row r="89" spans="1:23" x14ac:dyDescent="0.25">
      <c r="A89">
        <v>23</v>
      </c>
      <c r="B89" t="s">
        <v>171</v>
      </c>
      <c r="C89">
        <v>3</v>
      </c>
      <c r="D89">
        <v>8</v>
      </c>
      <c r="E89">
        <v>30</v>
      </c>
      <c r="F89">
        <v>0</v>
      </c>
      <c r="G89">
        <v>2</v>
      </c>
      <c r="H89">
        <v>0</v>
      </c>
      <c r="I89">
        <v>0</v>
      </c>
      <c r="J89">
        <f t="shared" si="5"/>
        <v>16</v>
      </c>
      <c r="K89">
        <v>6</v>
      </c>
      <c r="L89">
        <v>17</v>
      </c>
      <c r="M89">
        <f t="shared" si="6"/>
        <v>23</v>
      </c>
      <c r="N89">
        <v>11</v>
      </c>
      <c r="O89">
        <v>0</v>
      </c>
      <c r="P89">
        <v>11</v>
      </c>
      <c r="Q89">
        <v>2</v>
      </c>
      <c r="R89">
        <v>2</v>
      </c>
      <c r="S89">
        <v>0</v>
      </c>
      <c r="T89">
        <v>81</v>
      </c>
      <c r="U89" t="s">
        <v>56</v>
      </c>
      <c r="W89" s="4" t="str">
        <f t="shared" si="2"/>
        <v>&lt;tr&gt;&lt;td&gt;Katarina Gomes&lt;/td&gt;&lt;td&gt;REC&lt;/td&gt;&lt;td&gt;3&lt;/td&gt;&lt;td&gt;16&lt;/td&gt;&lt;td&gt;5.333&lt;/td&gt;&lt;td&gt;8&lt;/td&gt;&lt;td&gt;30&lt;/td&gt;&lt;td&gt;0.267&lt;/td&gt;&lt;td&gt;0&lt;/td&gt;&lt;td&gt;2&lt;/td&gt;&lt;td&gt;0.000&lt;/td&gt;&lt;td&gt;0&lt;/td&gt;&lt;td&gt;0&lt;/td&gt;&lt;td&gt;0.000&lt;/td&gt;&lt;td&gt;6&lt;/td&gt;&lt;td&gt;17&lt;/td&gt;&lt;td&gt;23&lt;/td&gt;&lt;td&gt;7.667&lt;/td&gt;&lt;td&gt;0&lt;/td&gt;&lt;td&gt;0.000&lt;/td&gt;&lt;td&gt;2&lt;/td&gt;&lt;td&gt;0.667&lt;/td&gt;&lt;td&gt;2&lt;/td&gt;&lt;td&gt;0.667&lt;/td&gt;&lt;/tr&gt;</v>
      </c>
    </row>
    <row r="90" spans="1:23" x14ac:dyDescent="0.25">
      <c r="A90">
        <v>6</v>
      </c>
      <c r="B90" t="s">
        <v>584</v>
      </c>
      <c r="C90">
        <v>3</v>
      </c>
      <c r="D90">
        <v>6</v>
      </c>
      <c r="E90">
        <v>25</v>
      </c>
      <c r="F90">
        <v>2</v>
      </c>
      <c r="G90">
        <v>7</v>
      </c>
      <c r="H90">
        <v>2</v>
      </c>
      <c r="I90">
        <v>3</v>
      </c>
      <c r="J90">
        <f t="shared" si="5"/>
        <v>16</v>
      </c>
      <c r="K90">
        <v>1</v>
      </c>
      <c r="L90">
        <v>9</v>
      </c>
      <c r="M90">
        <f t="shared" si="6"/>
        <v>10</v>
      </c>
      <c r="N90">
        <v>6</v>
      </c>
      <c r="O90">
        <v>3</v>
      </c>
      <c r="P90">
        <v>13</v>
      </c>
      <c r="Q90">
        <v>0</v>
      </c>
      <c r="R90">
        <v>8</v>
      </c>
      <c r="S90">
        <v>0</v>
      </c>
      <c r="T90">
        <v>68</v>
      </c>
      <c r="U90" t="s">
        <v>85</v>
      </c>
      <c r="W90" s="4" t="str">
        <f t="shared" si="2"/>
        <v>&lt;tr&gt;&lt;td&gt;Ashley Hickel&lt;/td&gt;&lt;td&gt;VMC&lt;/td&gt;&lt;td&gt;3&lt;/td&gt;&lt;td&gt;16&lt;/td&gt;&lt;td&gt;5.333&lt;/td&gt;&lt;td&gt;6&lt;/td&gt;&lt;td&gt;25&lt;/td&gt;&lt;td&gt;0.240&lt;/td&gt;&lt;td&gt;2&lt;/td&gt;&lt;td&gt;7&lt;/td&gt;&lt;td&gt;0.286&lt;/td&gt;&lt;td&gt;2&lt;/td&gt;&lt;td&gt;3&lt;/td&gt;&lt;td&gt;0.667&lt;/td&gt;&lt;td&gt;1&lt;/td&gt;&lt;td&gt;9&lt;/td&gt;&lt;td&gt;10&lt;/td&gt;&lt;td&gt;3.333&lt;/td&gt;&lt;td&gt;3&lt;/td&gt;&lt;td&gt;1.000&lt;/td&gt;&lt;td&gt;8&lt;/td&gt;&lt;td&gt;2.667&lt;/td&gt;&lt;td&gt;0&lt;/td&gt;&lt;td&gt;0.000&lt;/td&gt;&lt;/tr&gt;</v>
      </c>
    </row>
    <row r="91" spans="1:23" x14ac:dyDescent="0.25">
      <c r="A91">
        <v>6</v>
      </c>
      <c r="B91" t="s">
        <v>537</v>
      </c>
      <c r="C91">
        <v>3</v>
      </c>
      <c r="D91">
        <v>8</v>
      </c>
      <c r="E91">
        <v>17</v>
      </c>
      <c r="F91">
        <v>0</v>
      </c>
      <c r="G91">
        <v>1</v>
      </c>
      <c r="H91">
        <v>0</v>
      </c>
      <c r="I91">
        <v>0</v>
      </c>
      <c r="J91">
        <f t="shared" si="5"/>
        <v>16</v>
      </c>
      <c r="K91">
        <v>4</v>
      </c>
      <c r="L91">
        <v>3</v>
      </c>
      <c r="M91">
        <f t="shared" si="6"/>
        <v>7</v>
      </c>
      <c r="N91">
        <v>4</v>
      </c>
      <c r="O91">
        <v>4</v>
      </c>
      <c r="P91">
        <v>9</v>
      </c>
      <c r="Q91">
        <v>0</v>
      </c>
      <c r="R91">
        <v>4</v>
      </c>
      <c r="S91">
        <v>0</v>
      </c>
      <c r="T91">
        <v>49</v>
      </c>
      <c r="U91" t="s">
        <v>81</v>
      </c>
      <c r="W91" s="4" t="str">
        <f t="shared" si="2"/>
        <v>&lt;tr&gt;&lt;td&gt;Angel Malapit&lt;/td&gt;&lt;td&gt;SiHS&lt;/td&gt;&lt;td&gt;3&lt;/td&gt;&lt;td&gt;16&lt;/td&gt;&lt;td&gt;5.333&lt;/td&gt;&lt;td&gt;8&lt;/td&gt;&lt;td&gt;17&lt;/td&gt;&lt;td&gt;0.471&lt;/td&gt;&lt;td&gt;0&lt;/td&gt;&lt;td&gt;1&lt;/td&gt;&lt;td&gt;0.000&lt;/td&gt;&lt;td&gt;0&lt;/td&gt;&lt;td&gt;0&lt;/td&gt;&lt;td&gt;0.000&lt;/td&gt;&lt;td&gt;4&lt;/td&gt;&lt;td&gt;3&lt;/td&gt;&lt;td&gt;7&lt;/td&gt;&lt;td&gt;2.333&lt;/td&gt;&lt;td&gt;4&lt;/td&gt;&lt;td&gt;1.333&lt;/td&gt;&lt;td&gt;4&lt;/td&gt;&lt;td&gt;1.333&lt;/td&gt;&lt;td&gt;0&lt;/td&gt;&lt;td&gt;0.000&lt;/td&gt;&lt;/tr&gt;</v>
      </c>
    </row>
    <row r="92" spans="1:23" x14ac:dyDescent="0.25">
      <c r="A92">
        <v>4</v>
      </c>
      <c r="B92" t="s">
        <v>208</v>
      </c>
      <c r="C92">
        <v>6</v>
      </c>
      <c r="D92">
        <v>6</v>
      </c>
      <c r="E92">
        <v>36</v>
      </c>
      <c r="F92">
        <v>0</v>
      </c>
      <c r="G92">
        <v>2</v>
      </c>
      <c r="H92">
        <v>3</v>
      </c>
      <c r="I92">
        <v>4</v>
      </c>
      <c r="J92">
        <f t="shared" si="5"/>
        <v>15</v>
      </c>
      <c r="K92">
        <v>17</v>
      </c>
      <c r="L92">
        <v>5</v>
      </c>
      <c r="M92">
        <f t="shared" si="6"/>
        <v>22</v>
      </c>
      <c r="N92">
        <v>6</v>
      </c>
      <c r="O92">
        <v>6</v>
      </c>
      <c r="P92">
        <v>5</v>
      </c>
      <c r="Q92">
        <v>1</v>
      </c>
      <c r="R92">
        <v>5</v>
      </c>
      <c r="S92">
        <v>0</v>
      </c>
      <c r="T92">
        <v>142</v>
      </c>
      <c r="U92" t="s">
        <v>99</v>
      </c>
      <c r="W92" s="4" t="str">
        <f t="shared" si="2"/>
        <v>&lt;tr&gt;&lt;td&gt;Laura Lucas&lt;/td&gt;&lt;td&gt;SHC&lt;/td&gt;&lt;td&gt;6&lt;/td&gt;&lt;td&gt;15&lt;/td&gt;&lt;td&gt;2.500&lt;/td&gt;&lt;td&gt;6&lt;/td&gt;&lt;td&gt;36&lt;/td&gt;&lt;td&gt;0.167&lt;/td&gt;&lt;td&gt;0&lt;/td&gt;&lt;td&gt;2&lt;/td&gt;&lt;td&gt;0.000&lt;/td&gt;&lt;td&gt;3&lt;/td&gt;&lt;td&gt;4&lt;/td&gt;&lt;td&gt;0.750&lt;/td&gt;&lt;td&gt;17&lt;/td&gt;&lt;td&gt;5&lt;/td&gt;&lt;td&gt;22&lt;/td&gt;&lt;td&gt;3.667&lt;/td&gt;&lt;td&gt;6&lt;/td&gt;&lt;td&gt;1.000&lt;/td&gt;&lt;td&gt;5&lt;/td&gt;&lt;td&gt;0.833&lt;/td&gt;&lt;td&gt;1&lt;/td&gt;&lt;td&gt;0.167&lt;/td&gt;&lt;/tr&gt;</v>
      </c>
    </row>
    <row r="93" spans="1:23" x14ac:dyDescent="0.25">
      <c r="A93">
        <v>22</v>
      </c>
      <c r="B93" t="s">
        <v>641</v>
      </c>
      <c r="C93">
        <v>5</v>
      </c>
      <c r="D93">
        <v>7</v>
      </c>
      <c r="E93">
        <v>37</v>
      </c>
      <c r="F93">
        <v>0</v>
      </c>
      <c r="G93">
        <v>4</v>
      </c>
      <c r="H93">
        <v>1</v>
      </c>
      <c r="I93">
        <v>4</v>
      </c>
      <c r="J93">
        <f t="shared" si="5"/>
        <v>15</v>
      </c>
      <c r="K93">
        <v>10</v>
      </c>
      <c r="L93">
        <v>10</v>
      </c>
      <c r="M93">
        <f t="shared" si="6"/>
        <v>20</v>
      </c>
      <c r="N93">
        <v>7</v>
      </c>
      <c r="O93">
        <v>6</v>
      </c>
      <c r="P93">
        <v>11</v>
      </c>
      <c r="Q93">
        <v>0</v>
      </c>
      <c r="R93">
        <v>6</v>
      </c>
      <c r="S93">
        <v>0</v>
      </c>
      <c r="T93">
        <v>134</v>
      </c>
      <c r="U93" t="s">
        <v>64</v>
      </c>
      <c r="W93" s="4" t="str">
        <f t="shared" si="2"/>
        <v>&lt;tr&gt;&lt;td&gt;Sydney Urwin&lt;/td&gt;&lt;td&gt;DCI&lt;/td&gt;&lt;td&gt;5&lt;/td&gt;&lt;td&gt;15&lt;/td&gt;&lt;td&gt;3.000&lt;/td&gt;&lt;td&gt;7&lt;/td&gt;&lt;td&gt;37&lt;/td&gt;&lt;td&gt;0.189&lt;/td&gt;&lt;td&gt;0&lt;/td&gt;&lt;td&gt;4&lt;/td&gt;&lt;td&gt;0.000&lt;/td&gt;&lt;td&gt;1&lt;/td&gt;&lt;td&gt;4&lt;/td&gt;&lt;td&gt;0.250&lt;/td&gt;&lt;td&gt;10&lt;/td&gt;&lt;td&gt;10&lt;/td&gt;&lt;td&gt;20&lt;/td&gt;&lt;td&gt;4.000&lt;/td&gt;&lt;td&gt;6&lt;/td&gt;&lt;td&gt;1.200&lt;/td&gt;&lt;td&gt;6&lt;/td&gt;&lt;td&gt;1.200&lt;/td&gt;&lt;td&gt;0&lt;/td&gt;&lt;td&gt;0.000&lt;/td&gt;&lt;/tr&gt;</v>
      </c>
    </row>
    <row r="94" spans="1:23" x14ac:dyDescent="0.25">
      <c r="A94">
        <v>6</v>
      </c>
      <c r="B94" t="s">
        <v>176</v>
      </c>
      <c r="C94">
        <v>3</v>
      </c>
      <c r="D94">
        <v>7</v>
      </c>
      <c r="E94">
        <v>31</v>
      </c>
      <c r="F94">
        <v>0</v>
      </c>
      <c r="G94">
        <v>0</v>
      </c>
      <c r="H94">
        <v>1</v>
      </c>
      <c r="I94">
        <v>3</v>
      </c>
      <c r="J94">
        <f t="shared" si="5"/>
        <v>15</v>
      </c>
      <c r="K94">
        <v>6</v>
      </c>
      <c r="L94">
        <v>9</v>
      </c>
      <c r="M94">
        <f t="shared" si="6"/>
        <v>15</v>
      </c>
      <c r="N94">
        <v>8</v>
      </c>
      <c r="O94">
        <v>0</v>
      </c>
      <c r="P94">
        <v>10</v>
      </c>
      <c r="Q94">
        <v>2</v>
      </c>
      <c r="R94">
        <v>2</v>
      </c>
      <c r="S94">
        <v>0</v>
      </c>
      <c r="T94">
        <v>86</v>
      </c>
      <c r="U94" t="s">
        <v>118</v>
      </c>
      <c r="W94" s="4" t="str">
        <f t="shared" si="2"/>
        <v>&lt;tr&gt;&lt;td&gt;Caitlin Madden&lt;/td&gt;&lt;td&gt;SMA&lt;/td&gt;&lt;td&gt;3&lt;/td&gt;&lt;td&gt;15&lt;/td&gt;&lt;td&gt;5.000&lt;/td&gt;&lt;td&gt;7&lt;/td&gt;&lt;td&gt;31&lt;/td&gt;&lt;td&gt;0.226&lt;/td&gt;&lt;td&gt;0&lt;/td&gt;&lt;td&gt;0&lt;/td&gt;&lt;td&gt;0.000&lt;/td&gt;&lt;td&gt;1&lt;/td&gt;&lt;td&gt;3&lt;/td&gt;&lt;td&gt;0.333&lt;/td&gt;&lt;td&gt;6&lt;/td&gt;&lt;td&gt;9&lt;/td&gt;&lt;td&gt;15&lt;/td&gt;&lt;td&gt;5.000&lt;/td&gt;&lt;td&gt;0&lt;/td&gt;&lt;td&gt;0.000&lt;/td&gt;&lt;td&gt;2&lt;/td&gt;&lt;td&gt;0.667&lt;/td&gt;&lt;td&gt;2&lt;/td&gt;&lt;td&gt;0.667&lt;/td&gt;&lt;/tr&gt;</v>
      </c>
    </row>
    <row r="95" spans="1:23" x14ac:dyDescent="0.25">
      <c r="A95">
        <v>10</v>
      </c>
      <c r="B95" t="s">
        <v>573</v>
      </c>
      <c r="C95">
        <v>6</v>
      </c>
      <c r="D95">
        <v>5</v>
      </c>
      <c r="E95">
        <v>19</v>
      </c>
      <c r="F95">
        <v>0</v>
      </c>
      <c r="G95">
        <v>1</v>
      </c>
      <c r="H95">
        <v>5</v>
      </c>
      <c r="I95">
        <v>6</v>
      </c>
      <c r="J95">
        <f t="shared" si="5"/>
        <v>15</v>
      </c>
      <c r="K95">
        <v>6</v>
      </c>
      <c r="L95">
        <v>3</v>
      </c>
      <c r="M95">
        <f t="shared" si="6"/>
        <v>9</v>
      </c>
      <c r="N95">
        <v>1</v>
      </c>
      <c r="O95">
        <v>3</v>
      </c>
      <c r="P95">
        <v>7</v>
      </c>
      <c r="Q95">
        <v>1</v>
      </c>
      <c r="R95">
        <v>9</v>
      </c>
      <c r="S95">
        <v>0</v>
      </c>
      <c r="T95">
        <v>66</v>
      </c>
      <c r="U95" t="s">
        <v>52</v>
      </c>
      <c r="W95" s="4" t="str">
        <f t="shared" si="2"/>
        <v>&lt;tr&gt;&lt;td&gt;Quinn Wonitowy&lt;/td&gt;&lt;td&gt;MMC&lt;/td&gt;&lt;td&gt;6&lt;/td&gt;&lt;td&gt;15&lt;/td&gt;&lt;td&gt;2.500&lt;/td&gt;&lt;td&gt;5&lt;/td&gt;&lt;td&gt;19&lt;/td&gt;&lt;td&gt;0.263&lt;/td&gt;&lt;td&gt;0&lt;/td&gt;&lt;td&gt;1&lt;/td&gt;&lt;td&gt;0.000&lt;/td&gt;&lt;td&gt;5&lt;/td&gt;&lt;td&gt;6&lt;/td&gt;&lt;td&gt;0.833&lt;/td&gt;&lt;td&gt;6&lt;/td&gt;&lt;td&gt;3&lt;/td&gt;&lt;td&gt;9&lt;/td&gt;&lt;td&gt;1.500&lt;/td&gt;&lt;td&gt;3&lt;/td&gt;&lt;td&gt;0.500&lt;/td&gt;&lt;td&gt;9&lt;/td&gt;&lt;td&gt;1.500&lt;/td&gt;&lt;td&gt;1&lt;/td&gt;&lt;td&gt;0.167&lt;/td&gt;&lt;/tr&gt;</v>
      </c>
    </row>
    <row r="96" spans="1:23" x14ac:dyDescent="0.25">
      <c r="A96">
        <v>23</v>
      </c>
      <c r="B96" t="s">
        <v>531</v>
      </c>
      <c r="C96">
        <v>3</v>
      </c>
      <c r="D96">
        <v>7</v>
      </c>
      <c r="E96">
        <v>19</v>
      </c>
      <c r="F96">
        <v>0</v>
      </c>
      <c r="G96">
        <v>0</v>
      </c>
      <c r="H96">
        <v>1</v>
      </c>
      <c r="I96">
        <v>7</v>
      </c>
      <c r="J96">
        <f t="shared" si="5"/>
        <v>15</v>
      </c>
      <c r="K96">
        <v>11</v>
      </c>
      <c r="L96">
        <v>7</v>
      </c>
      <c r="M96">
        <f t="shared" si="6"/>
        <v>18</v>
      </c>
      <c r="N96">
        <v>5</v>
      </c>
      <c r="O96">
        <v>2</v>
      </c>
      <c r="P96">
        <v>14</v>
      </c>
      <c r="Q96">
        <v>1</v>
      </c>
      <c r="R96">
        <v>3</v>
      </c>
      <c r="S96">
        <v>0</v>
      </c>
      <c r="T96">
        <v>37</v>
      </c>
      <c r="U96" t="s">
        <v>58</v>
      </c>
      <c r="W96" s="4" t="str">
        <f t="shared" si="2"/>
        <v>&lt;tr&gt;&lt;td&gt;Kayla McCarthy&lt;/td&gt;&lt;td&gt;LS&lt;/td&gt;&lt;td&gt;3&lt;/td&gt;&lt;td&gt;15&lt;/td&gt;&lt;td&gt;5.000&lt;/td&gt;&lt;td&gt;7&lt;/td&gt;&lt;td&gt;19&lt;/td&gt;&lt;td&gt;0.368&lt;/td&gt;&lt;td&gt;0&lt;/td&gt;&lt;td&gt;0&lt;/td&gt;&lt;td&gt;0.000&lt;/td&gt;&lt;td&gt;1&lt;/td&gt;&lt;td&gt;7&lt;/td&gt;&lt;td&gt;0.143&lt;/td&gt;&lt;td&gt;11&lt;/td&gt;&lt;td&gt;7&lt;/td&gt;&lt;td&gt;18&lt;/td&gt;&lt;td&gt;6.000&lt;/td&gt;&lt;td&gt;2&lt;/td&gt;&lt;td&gt;0.667&lt;/td&gt;&lt;td&gt;3&lt;/td&gt;&lt;td&gt;1.000&lt;/td&gt;&lt;td&gt;1&lt;/td&gt;&lt;td&gt;0.333&lt;/td&gt;&lt;/tr&gt;</v>
      </c>
    </row>
    <row r="97" spans="1:23" x14ac:dyDescent="0.25">
      <c r="A97">
        <v>6</v>
      </c>
      <c r="B97" t="s">
        <v>563</v>
      </c>
      <c r="C97">
        <v>6</v>
      </c>
      <c r="D97">
        <v>6</v>
      </c>
      <c r="E97">
        <v>22</v>
      </c>
      <c r="F97">
        <v>0</v>
      </c>
      <c r="G97">
        <v>0</v>
      </c>
      <c r="H97">
        <v>2</v>
      </c>
      <c r="I97">
        <v>5</v>
      </c>
      <c r="J97">
        <f t="shared" si="5"/>
        <v>14</v>
      </c>
      <c r="K97">
        <v>12</v>
      </c>
      <c r="L97">
        <v>17</v>
      </c>
      <c r="M97">
        <f t="shared" si="6"/>
        <v>29</v>
      </c>
      <c r="N97">
        <v>12</v>
      </c>
      <c r="O97">
        <v>0</v>
      </c>
      <c r="P97">
        <v>32</v>
      </c>
      <c r="Q97">
        <v>1</v>
      </c>
      <c r="R97">
        <v>9</v>
      </c>
      <c r="S97">
        <v>0</v>
      </c>
      <c r="T97">
        <v>113</v>
      </c>
      <c r="U97" t="s">
        <v>49</v>
      </c>
      <c r="W97" s="4" t="str">
        <f t="shared" si="2"/>
        <v>&lt;tr&gt;&lt;td&gt;Jasmine Dela Cruz&lt;/td&gt;&lt;td&gt;MC&lt;/td&gt;&lt;td&gt;6&lt;/td&gt;&lt;td&gt;14&lt;/td&gt;&lt;td&gt;2.333&lt;/td&gt;&lt;td&gt;6&lt;/td&gt;&lt;td&gt;22&lt;/td&gt;&lt;td&gt;0.273&lt;/td&gt;&lt;td&gt;0&lt;/td&gt;&lt;td&gt;0&lt;/td&gt;&lt;td&gt;0.000&lt;/td&gt;&lt;td&gt;2&lt;/td&gt;&lt;td&gt;5&lt;/td&gt;&lt;td&gt;0.400&lt;/td&gt;&lt;td&gt;12&lt;/td&gt;&lt;td&gt;17&lt;/td&gt;&lt;td&gt;29&lt;/td&gt;&lt;td&gt;4.833&lt;/td&gt;&lt;td&gt;0&lt;/td&gt;&lt;td&gt;0.000&lt;/td&gt;&lt;td&gt;9&lt;/td&gt;&lt;td&gt;1.500&lt;/td&gt;&lt;td&gt;1&lt;/td&gt;&lt;td&gt;0.167&lt;/td&gt;&lt;/tr&gt;</v>
      </c>
    </row>
    <row r="98" spans="1:23" x14ac:dyDescent="0.25">
      <c r="A98">
        <v>12</v>
      </c>
      <c r="B98" t="s">
        <v>624</v>
      </c>
      <c r="C98">
        <v>3</v>
      </c>
      <c r="D98">
        <v>7</v>
      </c>
      <c r="E98">
        <v>29</v>
      </c>
      <c r="F98">
        <v>0</v>
      </c>
      <c r="G98">
        <v>0</v>
      </c>
      <c r="H98">
        <v>0</v>
      </c>
      <c r="I98">
        <v>4</v>
      </c>
      <c r="J98">
        <f t="shared" si="5"/>
        <v>14</v>
      </c>
      <c r="K98">
        <v>10</v>
      </c>
      <c r="L98">
        <v>14</v>
      </c>
      <c r="M98">
        <f t="shared" si="6"/>
        <v>24</v>
      </c>
      <c r="N98">
        <v>8</v>
      </c>
      <c r="O98">
        <v>0</v>
      </c>
      <c r="P98">
        <v>10</v>
      </c>
      <c r="Q98">
        <v>0</v>
      </c>
      <c r="R98">
        <v>1</v>
      </c>
      <c r="S98">
        <v>0</v>
      </c>
      <c r="T98">
        <v>96</v>
      </c>
      <c r="U98" t="s">
        <v>75</v>
      </c>
      <c r="W98" s="4" t="str">
        <f t="shared" si="2"/>
        <v>&lt;tr&gt;&lt;td&gt;Robyn Anderson&lt;/td&gt;&lt;td&gt;JTC&lt;/td&gt;&lt;td&gt;3&lt;/td&gt;&lt;td&gt;14&lt;/td&gt;&lt;td&gt;4.667&lt;/td&gt;&lt;td&gt;7&lt;/td&gt;&lt;td&gt;29&lt;/td&gt;&lt;td&gt;0.241&lt;/td&gt;&lt;td&gt;0&lt;/td&gt;&lt;td&gt;0&lt;/td&gt;&lt;td&gt;0.000&lt;/td&gt;&lt;td&gt;0&lt;/td&gt;&lt;td&gt;4&lt;/td&gt;&lt;td&gt;0.000&lt;/td&gt;&lt;td&gt;10&lt;/td&gt;&lt;td&gt;14&lt;/td&gt;&lt;td&gt;24&lt;/td&gt;&lt;td&gt;8.000&lt;/td&gt;&lt;td&gt;0&lt;/td&gt;&lt;td&gt;0.000&lt;/td&gt;&lt;td&gt;1&lt;/td&gt;&lt;td&gt;0.333&lt;/td&gt;&lt;td&gt;0&lt;/td&gt;&lt;td&gt;0.000&lt;/td&gt;&lt;/tr&gt;</v>
      </c>
    </row>
    <row r="99" spans="1:23" x14ac:dyDescent="0.25">
      <c r="A99">
        <v>23</v>
      </c>
      <c r="B99" t="s">
        <v>204</v>
      </c>
      <c r="C99">
        <v>3</v>
      </c>
      <c r="D99">
        <v>6</v>
      </c>
      <c r="E99">
        <v>23</v>
      </c>
      <c r="F99">
        <v>0</v>
      </c>
      <c r="G99">
        <v>0</v>
      </c>
      <c r="H99">
        <v>2</v>
      </c>
      <c r="I99">
        <v>2</v>
      </c>
      <c r="J99">
        <f t="shared" si="5"/>
        <v>14</v>
      </c>
      <c r="K99">
        <v>3</v>
      </c>
      <c r="L99">
        <v>2</v>
      </c>
      <c r="M99">
        <f t="shared" si="6"/>
        <v>5</v>
      </c>
      <c r="N99">
        <v>0</v>
      </c>
      <c r="O99">
        <v>0</v>
      </c>
      <c r="P99">
        <v>3</v>
      </c>
      <c r="Q99">
        <v>0</v>
      </c>
      <c r="R99">
        <v>0</v>
      </c>
      <c r="S99">
        <v>0</v>
      </c>
      <c r="T99">
        <v>42</v>
      </c>
      <c r="U99" t="s">
        <v>116</v>
      </c>
      <c r="W99" s="4" t="str">
        <f t="shared" si="2"/>
        <v>&lt;tr&gt;&lt;td&gt;Ellen McGregor&lt;/td&gt;&lt;td&gt;WMC&lt;/td&gt;&lt;td&gt;3&lt;/td&gt;&lt;td&gt;14&lt;/td&gt;&lt;td&gt;4.667&lt;/td&gt;&lt;td&gt;6&lt;/td&gt;&lt;td&gt;23&lt;/td&gt;&lt;td&gt;0.261&lt;/td&gt;&lt;td&gt;0&lt;/td&gt;&lt;td&gt;0&lt;/td&gt;&lt;td&gt;0.000&lt;/td&gt;&lt;td&gt;2&lt;/td&gt;&lt;td&gt;2&lt;/td&gt;&lt;td&gt;1.000&lt;/td&gt;&lt;td&gt;3&lt;/td&gt;&lt;td&gt;2&lt;/td&gt;&lt;td&gt;5&lt;/td&gt;&lt;td&gt;1.667&lt;/td&gt;&lt;td&gt;0&lt;/td&gt;&lt;td&gt;0.000&lt;/td&gt;&lt;td&gt;0&lt;/td&gt;&lt;td&gt;0.000&lt;/td&gt;&lt;td&gt;0&lt;/td&gt;&lt;td&gt;0.000&lt;/td&gt;&lt;/tr&gt;</v>
      </c>
    </row>
    <row r="100" spans="1:23" x14ac:dyDescent="0.25">
      <c r="A100">
        <v>8</v>
      </c>
      <c r="B100" t="s">
        <v>565</v>
      </c>
      <c r="C100">
        <v>6</v>
      </c>
      <c r="D100">
        <v>5</v>
      </c>
      <c r="E100">
        <v>28</v>
      </c>
      <c r="F100">
        <v>3</v>
      </c>
      <c r="G100">
        <v>14</v>
      </c>
      <c r="H100">
        <v>0</v>
      </c>
      <c r="I100">
        <v>0</v>
      </c>
      <c r="J100">
        <f t="shared" si="5"/>
        <v>13</v>
      </c>
      <c r="K100">
        <v>3</v>
      </c>
      <c r="L100">
        <v>12</v>
      </c>
      <c r="M100">
        <f t="shared" si="6"/>
        <v>15</v>
      </c>
      <c r="N100">
        <v>5</v>
      </c>
      <c r="O100">
        <v>2</v>
      </c>
      <c r="P100">
        <v>11</v>
      </c>
      <c r="Q100">
        <v>0</v>
      </c>
      <c r="R100">
        <v>4</v>
      </c>
      <c r="S100">
        <v>0</v>
      </c>
      <c r="T100">
        <v>124</v>
      </c>
      <c r="U100" t="s">
        <v>49</v>
      </c>
      <c r="W100" s="4" t="str">
        <f t="shared" si="2"/>
        <v>&lt;tr&gt;&lt;td&gt;Anna Lam&lt;/td&gt;&lt;td&gt;MC&lt;/td&gt;&lt;td&gt;6&lt;/td&gt;&lt;td&gt;13&lt;/td&gt;&lt;td&gt;2.167&lt;/td&gt;&lt;td&gt;5&lt;/td&gt;&lt;td&gt;28&lt;/td&gt;&lt;td&gt;0.179&lt;/td&gt;&lt;td&gt;3&lt;/td&gt;&lt;td&gt;14&lt;/td&gt;&lt;td&gt;0.214&lt;/td&gt;&lt;td&gt;0&lt;/td&gt;&lt;td&gt;0&lt;/td&gt;&lt;td&gt;0.000&lt;/td&gt;&lt;td&gt;3&lt;/td&gt;&lt;td&gt;12&lt;/td&gt;&lt;td&gt;15&lt;/td&gt;&lt;td&gt;2.500&lt;/td&gt;&lt;td&gt;2&lt;/td&gt;&lt;td&gt;0.333&lt;/td&gt;&lt;td&gt;4&lt;/td&gt;&lt;td&gt;0.667&lt;/td&gt;&lt;td&gt;0&lt;/td&gt;&lt;td&gt;0.000&lt;/td&gt;&lt;/tr&gt;</v>
      </c>
    </row>
    <row r="101" spans="1:23" x14ac:dyDescent="0.25">
      <c r="A101">
        <v>6</v>
      </c>
      <c r="B101" t="s">
        <v>221</v>
      </c>
      <c r="C101">
        <v>3</v>
      </c>
      <c r="D101">
        <v>5</v>
      </c>
      <c r="E101">
        <v>25</v>
      </c>
      <c r="F101">
        <v>1</v>
      </c>
      <c r="G101">
        <v>6</v>
      </c>
      <c r="H101">
        <v>2</v>
      </c>
      <c r="I101">
        <v>4</v>
      </c>
      <c r="J101">
        <f t="shared" si="5"/>
        <v>13</v>
      </c>
      <c r="K101">
        <v>3</v>
      </c>
      <c r="L101">
        <v>9</v>
      </c>
      <c r="M101">
        <f t="shared" si="6"/>
        <v>12</v>
      </c>
      <c r="N101">
        <v>4</v>
      </c>
      <c r="O101">
        <v>5</v>
      </c>
      <c r="P101">
        <v>22</v>
      </c>
      <c r="Q101">
        <v>1</v>
      </c>
      <c r="R101">
        <v>3</v>
      </c>
      <c r="S101">
        <v>0</v>
      </c>
      <c r="T101">
        <v>93</v>
      </c>
      <c r="U101" t="s">
        <v>8</v>
      </c>
      <c r="W101" s="4" t="str">
        <f t="shared" si="2"/>
        <v>&lt;tr&gt;&lt;td&gt;Corina Dublin&lt;/td&gt;&lt;td&gt;MBCI&lt;/td&gt;&lt;td&gt;3&lt;/td&gt;&lt;td&gt;13&lt;/td&gt;&lt;td&gt;4.333&lt;/td&gt;&lt;td&gt;5&lt;/td&gt;&lt;td&gt;25&lt;/td&gt;&lt;td&gt;0.200&lt;/td&gt;&lt;td&gt;1&lt;/td&gt;&lt;td&gt;6&lt;/td&gt;&lt;td&gt;0.167&lt;/td&gt;&lt;td&gt;2&lt;/td&gt;&lt;td&gt;4&lt;/td&gt;&lt;td&gt;0.500&lt;/td&gt;&lt;td&gt;3&lt;/td&gt;&lt;td&gt;9&lt;/td&gt;&lt;td&gt;12&lt;/td&gt;&lt;td&gt;4.000&lt;/td&gt;&lt;td&gt;5&lt;/td&gt;&lt;td&gt;1.667&lt;/td&gt;&lt;td&gt;3&lt;/td&gt;&lt;td&gt;1.000&lt;/td&gt;&lt;td&gt;1&lt;/td&gt;&lt;td&gt;0.333&lt;/td&gt;&lt;/tr&gt;</v>
      </c>
    </row>
    <row r="102" spans="1:23" x14ac:dyDescent="0.25">
      <c r="A102">
        <v>5</v>
      </c>
      <c r="B102" t="s">
        <v>209</v>
      </c>
      <c r="C102">
        <v>6</v>
      </c>
      <c r="D102">
        <v>6</v>
      </c>
      <c r="E102">
        <v>38</v>
      </c>
      <c r="F102">
        <v>0</v>
      </c>
      <c r="G102">
        <v>0</v>
      </c>
      <c r="H102">
        <v>0</v>
      </c>
      <c r="I102">
        <v>2</v>
      </c>
      <c r="J102">
        <f t="shared" si="5"/>
        <v>12</v>
      </c>
      <c r="K102">
        <v>8</v>
      </c>
      <c r="L102">
        <v>9</v>
      </c>
      <c r="M102">
        <f t="shared" si="6"/>
        <v>17</v>
      </c>
      <c r="N102">
        <v>13</v>
      </c>
      <c r="O102">
        <v>2</v>
      </c>
      <c r="P102">
        <v>23</v>
      </c>
      <c r="Q102">
        <v>0</v>
      </c>
      <c r="R102">
        <v>17</v>
      </c>
      <c r="S102">
        <v>0</v>
      </c>
      <c r="T102">
        <v>119</v>
      </c>
      <c r="U102" t="s">
        <v>99</v>
      </c>
      <c r="W102" s="4" t="str">
        <f t="shared" si="2"/>
        <v>&lt;tr&gt;&lt;td&gt;Kaycee Hunt&lt;/td&gt;&lt;td&gt;SHC&lt;/td&gt;&lt;td&gt;6&lt;/td&gt;&lt;td&gt;12&lt;/td&gt;&lt;td&gt;2.000&lt;/td&gt;&lt;td&gt;6&lt;/td&gt;&lt;td&gt;38&lt;/td&gt;&lt;td&gt;0.158&lt;/td&gt;&lt;td&gt;0&lt;/td&gt;&lt;td&gt;0&lt;/td&gt;&lt;td&gt;0.000&lt;/td&gt;&lt;td&gt;0&lt;/td&gt;&lt;td&gt;2&lt;/td&gt;&lt;td&gt;0.000&lt;/td&gt;&lt;td&gt;8&lt;/td&gt;&lt;td&gt;9&lt;/td&gt;&lt;td&gt;17&lt;/td&gt;&lt;td&gt;2.833&lt;/td&gt;&lt;td&gt;2&lt;/td&gt;&lt;td&gt;0.333&lt;/td&gt;&lt;td&gt;17&lt;/td&gt;&lt;td&gt;2.833&lt;/td&gt;&lt;td&gt;0&lt;/td&gt;&lt;td&gt;0.000&lt;/td&gt;&lt;/tr&gt;</v>
      </c>
    </row>
    <row r="103" spans="1:23" x14ac:dyDescent="0.25">
      <c r="A103">
        <v>4</v>
      </c>
      <c r="B103" t="s">
        <v>621</v>
      </c>
      <c r="C103">
        <v>3</v>
      </c>
      <c r="D103">
        <v>4</v>
      </c>
      <c r="E103">
        <v>25</v>
      </c>
      <c r="F103">
        <v>0</v>
      </c>
      <c r="G103">
        <v>1</v>
      </c>
      <c r="H103">
        <v>4</v>
      </c>
      <c r="I103">
        <v>16</v>
      </c>
      <c r="J103">
        <f t="shared" si="5"/>
        <v>12</v>
      </c>
      <c r="K103">
        <v>14</v>
      </c>
      <c r="L103">
        <v>10</v>
      </c>
      <c r="M103">
        <f t="shared" si="6"/>
        <v>24</v>
      </c>
      <c r="N103">
        <v>6</v>
      </c>
      <c r="O103">
        <v>3</v>
      </c>
      <c r="P103">
        <v>14</v>
      </c>
      <c r="Q103">
        <v>2</v>
      </c>
      <c r="R103">
        <v>12</v>
      </c>
      <c r="S103">
        <v>0</v>
      </c>
      <c r="T103">
        <v>108</v>
      </c>
      <c r="U103" t="s">
        <v>75</v>
      </c>
      <c r="W103" s="4" t="str">
        <f t="shared" si="2"/>
        <v>&lt;tr&gt;&lt;td&gt;Jade Sharpe&lt;/td&gt;&lt;td&gt;JTC&lt;/td&gt;&lt;td&gt;3&lt;/td&gt;&lt;td&gt;12&lt;/td&gt;&lt;td&gt;4.000&lt;/td&gt;&lt;td&gt;4&lt;/td&gt;&lt;td&gt;25&lt;/td&gt;&lt;td&gt;0.160&lt;/td&gt;&lt;td&gt;0&lt;/td&gt;&lt;td&gt;1&lt;/td&gt;&lt;td&gt;0.000&lt;/td&gt;&lt;td&gt;4&lt;/td&gt;&lt;td&gt;16&lt;/td&gt;&lt;td&gt;0.250&lt;/td&gt;&lt;td&gt;14&lt;/td&gt;&lt;td&gt;10&lt;/td&gt;&lt;td&gt;24&lt;/td&gt;&lt;td&gt;8.000&lt;/td&gt;&lt;td&gt;3&lt;/td&gt;&lt;td&gt;1.000&lt;/td&gt;&lt;td&gt;12&lt;/td&gt;&lt;td&gt;4.000&lt;/td&gt;&lt;td&gt;2&lt;/td&gt;&lt;td&gt;0.667&lt;/td&gt;&lt;/tr&gt;</v>
      </c>
    </row>
    <row r="104" spans="1:23" x14ac:dyDescent="0.25">
      <c r="A104">
        <v>11</v>
      </c>
      <c r="B104" t="s">
        <v>635</v>
      </c>
      <c r="C104">
        <v>6</v>
      </c>
      <c r="D104">
        <v>5</v>
      </c>
      <c r="E104">
        <v>17</v>
      </c>
      <c r="F104">
        <v>0</v>
      </c>
      <c r="G104">
        <v>0</v>
      </c>
      <c r="H104">
        <v>2</v>
      </c>
      <c r="I104">
        <v>4</v>
      </c>
      <c r="J104">
        <f t="shared" si="5"/>
        <v>12</v>
      </c>
      <c r="K104">
        <v>8</v>
      </c>
      <c r="L104">
        <v>10</v>
      </c>
      <c r="M104">
        <f t="shared" si="6"/>
        <v>18</v>
      </c>
      <c r="N104">
        <v>0</v>
      </c>
      <c r="O104">
        <v>3</v>
      </c>
      <c r="P104">
        <v>15</v>
      </c>
      <c r="Q104">
        <v>0</v>
      </c>
      <c r="R104">
        <v>1</v>
      </c>
      <c r="S104">
        <v>0</v>
      </c>
      <c r="T104">
        <v>104</v>
      </c>
      <c r="U104" t="s">
        <v>64</v>
      </c>
      <c r="W104" s="4" t="str">
        <f t="shared" si="2"/>
        <v>&lt;tr&gt;&lt;td&gt;Stefanie Kornberger&lt;/td&gt;&lt;td&gt;DCI&lt;/td&gt;&lt;td&gt;6&lt;/td&gt;&lt;td&gt;12&lt;/td&gt;&lt;td&gt;2.000&lt;/td&gt;&lt;td&gt;5&lt;/td&gt;&lt;td&gt;17&lt;/td&gt;&lt;td&gt;0.294&lt;/td&gt;&lt;td&gt;0&lt;/td&gt;&lt;td&gt;0&lt;/td&gt;&lt;td&gt;0.000&lt;/td&gt;&lt;td&gt;2&lt;/td&gt;&lt;td&gt;4&lt;/td&gt;&lt;td&gt;0.500&lt;/td&gt;&lt;td&gt;8&lt;/td&gt;&lt;td&gt;10&lt;/td&gt;&lt;td&gt;18&lt;/td&gt;&lt;td&gt;3.000&lt;/td&gt;&lt;td&gt;3&lt;/td&gt;&lt;td&gt;0.500&lt;/td&gt;&lt;td&gt;1&lt;/td&gt;&lt;td&gt;0.167&lt;/td&gt;&lt;td&gt;0&lt;/td&gt;&lt;td&gt;0.000&lt;/td&gt;&lt;/tr&gt;</v>
      </c>
    </row>
    <row r="105" spans="1:23" x14ac:dyDescent="0.25">
      <c r="A105">
        <v>22</v>
      </c>
      <c r="B105" t="s">
        <v>203</v>
      </c>
      <c r="C105">
        <v>3</v>
      </c>
      <c r="D105">
        <v>6</v>
      </c>
      <c r="E105">
        <v>28</v>
      </c>
      <c r="F105">
        <v>0</v>
      </c>
      <c r="G105">
        <v>0</v>
      </c>
      <c r="H105">
        <v>0</v>
      </c>
      <c r="I105">
        <v>2</v>
      </c>
      <c r="J105">
        <f t="shared" si="5"/>
        <v>12</v>
      </c>
      <c r="K105">
        <v>14</v>
      </c>
      <c r="L105">
        <v>13</v>
      </c>
      <c r="M105">
        <f t="shared" si="6"/>
        <v>27</v>
      </c>
      <c r="N105">
        <v>6</v>
      </c>
      <c r="O105">
        <v>0</v>
      </c>
      <c r="P105">
        <v>9</v>
      </c>
      <c r="Q105">
        <v>0</v>
      </c>
      <c r="R105">
        <v>2</v>
      </c>
      <c r="S105">
        <v>0</v>
      </c>
      <c r="T105">
        <v>75</v>
      </c>
      <c r="U105" t="s">
        <v>116</v>
      </c>
      <c r="W105" s="4" t="str">
        <f t="shared" si="2"/>
        <v>&lt;tr&gt;&lt;td&gt;Joya Reynar&lt;/td&gt;&lt;td&gt;WMC&lt;/td&gt;&lt;td&gt;3&lt;/td&gt;&lt;td&gt;12&lt;/td&gt;&lt;td&gt;4.000&lt;/td&gt;&lt;td&gt;6&lt;/td&gt;&lt;td&gt;28&lt;/td&gt;&lt;td&gt;0.214&lt;/td&gt;&lt;td&gt;0&lt;/td&gt;&lt;td&gt;0&lt;/td&gt;&lt;td&gt;0.000&lt;/td&gt;&lt;td&gt;0&lt;/td&gt;&lt;td&gt;2&lt;/td&gt;&lt;td&gt;0.000&lt;/td&gt;&lt;td&gt;14&lt;/td&gt;&lt;td&gt;13&lt;/td&gt;&lt;td&gt;27&lt;/td&gt;&lt;td&gt;9.000&lt;/td&gt;&lt;td&gt;0&lt;/td&gt;&lt;td&gt;0.000&lt;/td&gt;&lt;td&gt;2&lt;/td&gt;&lt;td&gt;0.667&lt;/td&gt;&lt;td&gt;0&lt;/td&gt;&lt;td&gt;0.000&lt;/td&gt;&lt;/tr&gt;</v>
      </c>
    </row>
    <row r="106" spans="1:23" x14ac:dyDescent="0.25">
      <c r="A106">
        <v>14</v>
      </c>
      <c r="B106" t="s">
        <v>626</v>
      </c>
      <c r="C106">
        <v>3</v>
      </c>
      <c r="D106">
        <v>3</v>
      </c>
      <c r="E106">
        <v>21</v>
      </c>
      <c r="F106">
        <v>1</v>
      </c>
      <c r="G106">
        <v>1</v>
      </c>
      <c r="H106">
        <v>5</v>
      </c>
      <c r="I106">
        <v>10</v>
      </c>
      <c r="J106">
        <f t="shared" si="5"/>
        <v>12</v>
      </c>
      <c r="K106">
        <v>10</v>
      </c>
      <c r="L106">
        <v>20</v>
      </c>
      <c r="M106">
        <f t="shared" si="6"/>
        <v>30</v>
      </c>
      <c r="N106">
        <v>7</v>
      </c>
      <c r="O106">
        <v>1</v>
      </c>
      <c r="P106">
        <v>21</v>
      </c>
      <c r="Q106">
        <v>0</v>
      </c>
      <c r="R106">
        <v>7</v>
      </c>
      <c r="S106">
        <v>0</v>
      </c>
      <c r="T106">
        <v>70</v>
      </c>
      <c r="U106" t="s">
        <v>75</v>
      </c>
      <c r="W106" s="4" t="str">
        <f t="shared" si="2"/>
        <v>&lt;tr&gt;&lt;td&gt;Vanessa Hogue&lt;/td&gt;&lt;td&gt;JTC&lt;/td&gt;&lt;td&gt;3&lt;/td&gt;&lt;td&gt;12&lt;/td&gt;&lt;td&gt;4.000&lt;/td&gt;&lt;td&gt;3&lt;/td&gt;&lt;td&gt;21&lt;/td&gt;&lt;td&gt;0.143&lt;/td&gt;&lt;td&gt;1&lt;/td&gt;&lt;td&gt;1&lt;/td&gt;&lt;td&gt;1.000&lt;/td&gt;&lt;td&gt;5&lt;/td&gt;&lt;td&gt;10&lt;/td&gt;&lt;td&gt;0.500&lt;/td&gt;&lt;td&gt;10&lt;/td&gt;&lt;td&gt;20&lt;/td&gt;&lt;td&gt;30&lt;/td&gt;&lt;td&gt;10.000&lt;/td&gt;&lt;td&gt;1&lt;/td&gt;&lt;td&gt;0.333&lt;/td&gt;&lt;td&gt;7&lt;/td&gt;&lt;td&gt;2.333&lt;/td&gt;&lt;td&gt;0&lt;/td&gt;&lt;td&gt;0.000&lt;/td&gt;&lt;/tr&gt;</v>
      </c>
    </row>
    <row r="107" spans="1:23" x14ac:dyDescent="0.25">
      <c r="A107">
        <v>4</v>
      </c>
      <c r="B107" t="s">
        <v>582</v>
      </c>
      <c r="C107">
        <v>6</v>
      </c>
      <c r="D107">
        <v>5</v>
      </c>
      <c r="E107">
        <v>17</v>
      </c>
      <c r="F107">
        <v>2</v>
      </c>
      <c r="G107">
        <v>5</v>
      </c>
      <c r="H107">
        <v>0</v>
      </c>
      <c r="I107">
        <v>2</v>
      </c>
      <c r="J107">
        <f t="shared" si="5"/>
        <v>12</v>
      </c>
      <c r="K107">
        <v>6</v>
      </c>
      <c r="L107">
        <v>6</v>
      </c>
      <c r="M107">
        <f t="shared" si="6"/>
        <v>12</v>
      </c>
      <c r="N107">
        <v>1</v>
      </c>
      <c r="O107">
        <v>3</v>
      </c>
      <c r="P107">
        <v>13</v>
      </c>
      <c r="Q107">
        <v>0</v>
      </c>
      <c r="R107">
        <v>4</v>
      </c>
      <c r="S107">
        <v>0</v>
      </c>
      <c r="T107">
        <v>65</v>
      </c>
      <c r="U107" t="s">
        <v>85</v>
      </c>
      <c r="W107" s="4" t="str">
        <f t="shared" si="2"/>
        <v>&lt;tr&gt;&lt;td&gt;Paige Blanca&lt;/td&gt;&lt;td&gt;VMC&lt;/td&gt;&lt;td&gt;6&lt;/td&gt;&lt;td&gt;12&lt;/td&gt;&lt;td&gt;2.000&lt;/td&gt;&lt;td&gt;5&lt;/td&gt;&lt;td&gt;17&lt;/td&gt;&lt;td&gt;0.294&lt;/td&gt;&lt;td&gt;2&lt;/td&gt;&lt;td&gt;5&lt;/td&gt;&lt;td&gt;0.400&lt;/td&gt;&lt;td&gt;0&lt;/td&gt;&lt;td&gt;2&lt;/td&gt;&lt;td&gt;0.000&lt;/td&gt;&lt;td&gt;6&lt;/td&gt;&lt;td&gt;6&lt;/td&gt;&lt;td&gt;12&lt;/td&gt;&lt;td&gt;2.000&lt;/td&gt;&lt;td&gt;3&lt;/td&gt;&lt;td&gt;0.500&lt;/td&gt;&lt;td&gt;4&lt;/td&gt;&lt;td&gt;0.667&lt;/td&gt;&lt;td&gt;0&lt;/td&gt;&lt;td&gt;0.000&lt;/td&gt;&lt;/tr&gt;</v>
      </c>
    </row>
    <row r="108" spans="1:23" x14ac:dyDescent="0.25">
      <c r="A108">
        <v>10</v>
      </c>
      <c r="B108" t="s">
        <v>541</v>
      </c>
      <c r="C108">
        <v>3</v>
      </c>
      <c r="D108">
        <v>3</v>
      </c>
      <c r="E108">
        <v>13</v>
      </c>
      <c r="F108">
        <v>1</v>
      </c>
      <c r="G108">
        <v>1</v>
      </c>
      <c r="H108">
        <v>5</v>
      </c>
      <c r="I108">
        <v>8</v>
      </c>
      <c r="J108">
        <f t="shared" si="5"/>
        <v>12</v>
      </c>
      <c r="K108">
        <v>8</v>
      </c>
      <c r="L108">
        <v>9</v>
      </c>
      <c r="M108">
        <f t="shared" si="6"/>
        <v>17</v>
      </c>
      <c r="N108">
        <v>6</v>
      </c>
      <c r="O108">
        <v>3</v>
      </c>
      <c r="P108">
        <v>9</v>
      </c>
      <c r="Q108">
        <v>2</v>
      </c>
      <c r="R108">
        <v>6</v>
      </c>
      <c r="S108">
        <v>0</v>
      </c>
      <c r="T108">
        <v>57</v>
      </c>
      <c r="U108" t="s">
        <v>81</v>
      </c>
      <c r="W108" s="4" t="str">
        <f t="shared" si="2"/>
        <v>&lt;tr&gt;&lt;td&gt;Kristiann Leighton&lt;/td&gt;&lt;td&gt;SiHS&lt;/td&gt;&lt;td&gt;3&lt;/td&gt;&lt;td&gt;12&lt;/td&gt;&lt;td&gt;4.000&lt;/td&gt;&lt;td&gt;3&lt;/td&gt;&lt;td&gt;13&lt;/td&gt;&lt;td&gt;0.231&lt;/td&gt;&lt;td&gt;1&lt;/td&gt;&lt;td&gt;1&lt;/td&gt;&lt;td&gt;1.000&lt;/td&gt;&lt;td&gt;5&lt;/td&gt;&lt;td&gt;8&lt;/td&gt;&lt;td&gt;0.625&lt;/td&gt;&lt;td&gt;8&lt;/td&gt;&lt;td&gt;9&lt;/td&gt;&lt;td&gt;17&lt;/td&gt;&lt;td&gt;5.667&lt;/td&gt;&lt;td&gt;3&lt;/td&gt;&lt;td&gt;1.000&lt;/td&gt;&lt;td&gt;6&lt;/td&gt;&lt;td&gt;2.000&lt;/td&gt;&lt;td&gt;2&lt;/td&gt;&lt;td&gt;0.667&lt;/td&gt;&lt;/tr&gt;</v>
      </c>
    </row>
    <row r="109" spans="1:23" x14ac:dyDescent="0.25">
      <c r="A109">
        <v>19</v>
      </c>
      <c r="B109" t="s">
        <v>528</v>
      </c>
      <c r="C109">
        <v>3</v>
      </c>
      <c r="D109">
        <v>4</v>
      </c>
      <c r="E109">
        <v>12</v>
      </c>
      <c r="F109">
        <v>1</v>
      </c>
      <c r="G109">
        <v>3</v>
      </c>
      <c r="H109">
        <v>3</v>
      </c>
      <c r="I109">
        <v>4</v>
      </c>
      <c r="J109">
        <f t="shared" si="5"/>
        <v>12</v>
      </c>
      <c r="K109">
        <v>5</v>
      </c>
      <c r="L109">
        <v>7</v>
      </c>
      <c r="M109">
        <f t="shared" si="6"/>
        <v>12</v>
      </c>
      <c r="N109">
        <v>4</v>
      </c>
      <c r="O109">
        <v>2</v>
      </c>
      <c r="P109">
        <v>8</v>
      </c>
      <c r="Q109">
        <v>0</v>
      </c>
      <c r="R109">
        <v>4</v>
      </c>
      <c r="S109">
        <v>0</v>
      </c>
      <c r="T109">
        <v>48</v>
      </c>
      <c r="U109" t="s">
        <v>58</v>
      </c>
      <c r="W109" s="4" t="str">
        <f t="shared" si="2"/>
        <v>&lt;tr&gt;&lt;td&gt;Tamara Fedorchuk&lt;/td&gt;&lt;td&gt;LS&lt;/td&gt;&lt;td&gt;3&lt;/td&gt;&lt;td&gt;12&lt;/td&gt;&lt;td&gt;4.000&lt;/td&gt;&lt;td&gt;4&lt;/td&gt;&lt;td&gt;12&lt;/td&gt;&lt;td&gt;0.333&lt;/td&gt;&lt;td&gt;1&lt;/td&gt;&lt;td&gt;3&lt;/td&gt;&lt;td&gt;0.333&lt;/td&gt;&lt;td&gt;3&lt;/td&gt;&lt;td&gt;4&lt;/td&gt;&lt;td&gt;0.750&lt;/td&gt;&lt;td&gt;5&lt;/td&gt;&lt;td&gt;7&lt;/td&gt;&lt;td&gt;12&lt;/td&gt;&lt;td&gt;4.000&lt;/td&gt;&lt;td&gt;2&lt;/td&gt;&lt;td&gt;0.667&lt;/td&gt;&lt;td&gt;4&lt;/td&gt;&lt;td&gt;1.333&lt;/td&gt;&lt;td&gt;0&lt;/td&gt;&lt;td&gt;0.000&lt;/td&gt;&lt;/tr&gt;</v>
      </c>
    </row>
    <row r="110" spans="1:23" x14ac:dyDescent="0.25">
      <c r="A110">
        <v>3</v>
      </c>
      <c r="B110" t="s">
        <v>569</v>
      </c>
      <c r="C110">
        <v>6</v>
      </c>
      <c r="D110">
        <v>5</v>
      </c>
      <c r="E110">
        <v>21</v>
      </c>
      <c r="F110">
        <v>0</v>
      </c>
      <c r="G110">
        <v>0</v>
      </c>
      <c r="H110">
        <v>1</v>
      </c>
      <c r="I110">
        <v>2</v>
      </c>
      <c r="J110">
        <f t="shared" si="5"/>
        <v>11</v>
      </c>
      <c r="K110">
        <v>6</v>
      </c>
      <c r="L110">
        <v>9</v>
      </c>
      <c r="M110">
        <f t="shared" si="6"/>
        <v>15</v>
      </c>
      <c r="N110">
        <v>10</v>
      </c>
      <c r="O110">
        <v>6</v>
      </c>
      <c r="P110">
        <v>16</v>
      </c>
      <c r="Q110">
        <v>3</v>
      </c>
      <c r="R110">
        <v>19</v>
      </c>
      <c r="S110">
        <v>0</v>
      </c>
      <c r="T110">
        <v>117</v>
      </c>
      <c r="U110" t="s">
        <v>52</v>
      </c>
      <c r="W110" s="4" t="str">
        <f t="shared" si="2"/>
        <v>&lt;tr&gt;&lt;td&gt;Jade Laing&lt;/td&gt;&lt;td&gt;MMC&lt;/td&gt;&lt;td&gt;6&lt;/td&gt;&lt;td&gt;11&lt;/td&gt;&lt;td&gt;1.833&lt;/td&gt;&lt;td&gt;5&lt;/td&gt;&lt;td&gt;21&lt;/td&gt;&lt;td&gt;0.238&lt;/td&gt;&lt;td&gt;0&lt;/td&gt;&lt;td&gt;0&lt;/td&gt;&lt;td&gt;0.000&lt;/td&gt;&lt;td&gt;1&lt;/td&gt;&lt;td&gt;2&lt;/td&gt;&lt;td&gt;0.500&lt;/td&gt;&lt;td&gt;6&lt;/td&gt;&lt;td&gt;9&lt;/td&gt;&lt;td&gt;15&lt;/td&gt;&lt;td&gt;2.500&lt;/td&gt;&lt;td&gt;6&lt;/td&gt;&lt;td&gt;1.000&lt;/td&gt;&lt;td&gt;19&lt;/td&gt;&lt;td&gt;3.167&lt;/td&gt;&lt;td&gt;3&lt;/td&gt;&lt;td&gt;0.500&lt;/td&gt;&lt;/tr&gt;</v>
      </c>
    </row>
    <row r="111" spans="1:23" x14ac:dyDescent="0.25">
      <c r="A111">
        <v>22</v>
      </c>
      <c r="B111" t="s">
        <v>530</v>
      </c>
      <c r="C111">
        <v>3</v>
      </c>
      <c r="D111">
        <v>5</v>
      </c>
      <c r="E111">
        <v>24</v>
      </c>
      <c r="F111">
        <v>0</v>
      </c>
      <c r="G111">
        <v>5</v>
      </c>
      <c r="H111">
        <v>1</v>
      </c>
      <c r="I111">
        <v>4</v>
      </c>
      <c r="J111">
        <f t="shared" si="5"/>
        <v>11</v>
      </c>
      <c r="K111">
        <v>4</v>
      </c>
      <c r="L111">
        <v>10</v>
      </c>
      <c r="M111">
        <f t="shared" si="6"/>
        <v>14</v>
      </c>
      <c r="N111">
        <v>3</v>
      </c>
      <c r="O111">
        <v>5</v>
      </c>
      <c r="P111">
        <v>11</v>
      </c>
      <c r="Q111">
        <v>0</v>
      </c>
      <c r="R111">
        <v>4</v>
      </c>
      <c r="S111">
        <v>0</v>
      </c>
      <c r="T111">
        <v>56</v>
      </c>
      <c r="U111" t="s">
        <v>58</v>
      </c>
      <c r="W111" s="4" t="str">
        <f t="shared" si="2"/>
        <v>&lt;tr&gt;&lt;td&gt;Danielle Hallson&lt;/td&gt;&lt;td&gt;LS&lt;/td&gt;&lt;td&gt;3&lt;/td&gt;&lt;td&gt;11&lt;/td&gt;&lt;td&gt;3.667&lt;/td&gt;&lt;td&gt;5&lt;/td&gt;&lt;td&gt;24&lt;/td&gt;&lt;td&gt;0.208&lt;/td&gt;&lt;td&gt;0&lt;/td&gt;&lt;td&gt;5&lt;/td&gt;&lt;td&gt;0.000&lt;/td&gt;&lt;td&gt;1&lt;/td&gt;&lt;td&gt;4&lt;/td&gt;&lt;td&gt;0.250&lt;/td&gt;&lt;td&gt;4&lt;/td&gt;&lt;td&gt;10&lt;/td&gt;&lt;td&gt;14&lt;/td&gt;&lt;td&gt;4.667&lt;/td&gt;&lt;td&gt;5&lt;/td&gt;&lt;td&gt;1.667&lt;/td&gt;&lt;td&gt;4&lt;/td&gt;&lt;td&gt;1.333&lt;/td&gt;&lt;td&gt;0&lt;/td&gt;&lt;td&gt;0.000&lt;/td&gt;&lt;/tr&gt;</v>
      </c>
    </row>
    <row r="112" spans="1:23" x14ac:dyDescent="0.25">
      <c r="A112">
        <v>13</v>
      </c>
      <c r="B112" t="s">
        <v>605</v>
      </c>
      <c r="C112">
        <v>2</v>
      </c>
      <c r="D112">
        <v>4</v>
      </c>
      <c r="E112">
        <v>13</v>
      </c>
      <c r="F112">
        <v>0</v>
      </c>
      <c r="G112">
        <v>0</v>
      </c>
      <c r="H112">
        <v>3</v>
      </c>
      <c r="I112">
        <v>9</v>
      </c>
      <c r="J112">
        <f t="shared" si="5"/>
        <v>11</v>
      </c>
      <c r="K112">
        <v>3</v>
      </c>
      <c r="L112">
        <v>6</v>
      </c>
      <c r="M112">
        <f t="shared" si="6"/>
        <v>9</v>
      </c>
      <c r="N112">
        <v>4</v>
      </c>
      <c r="O112">
        <v>0</v>
      </c>
      <c r="P112">
        <v>6</v>
      </c>
      <c r="Q112">
        <v>0</v>
      </c>
      <c r="R112">
        <v>4</v>
      </c>
      <c r="S112">
        <v>0</v>
      </c>
      <c r="T112">
        <v>39</v>
      </c>
      <c r="U112" t="s">
        <v>79</v>
      </c>
      <c r="W112" s="4" t="str">
        <f t="shared" si="2"/>
        <v>&lt;tr&gt;&lt;td&gt;Carley Jewell&lt;/td&gt;&lt;td&gt;OPHS&lt;/td&gt;&lt;td&gt;2&lt;/td&gt;&lt;td&gt;11&lt;/td&gt;&lt;td&gt;5.500&lt;/td&gt;&lt;td&gt;4&lt;/td&gt;&lt;td&gt;13&lt;/td&gt;&lt;td&gt;0.308&lt;/td&gt;&lt;td&gt;0&lt;/td&gt;&lt;td&gt;0&lt;/td&gt;&lt;td&gt;0.000&lt;/td&gt;&lt;td&gt;3&lt;/td&gt;&lt;td&gt;9&lt;/td&gt;&lt;td&gt;0.333&lt;/td&gt;&lt;td&gt;3&lt;/td&gt;&lt;td&gt;6&lt;/td&gt;&lt;td&gt;9&lt;/td&gt;&lt;td&gt;4.500&lt;/td&gt;&lt;td&gt;0&lt;/td&gt;&lt;td&gt;0.000&lt;/td&gt;&lt;td&gt;4&lt;/td&gt;&lt;td&gt;2.000&lt;/td&gt;&lt;td&gt;0&lt;/td&gt;&lt;td&gt;0.000&lt;/td&gt;&lt;/tr&gt;</v>
      </c>
    </row>
    <row r="113" spans="1:23" x14ac:dyDescent="0.25">
      <c r="A113">
        <v>10</v>
      </c>
      <c r="B113" t="s">
        <v>602</v>
      </c>
      <c r="C113">
        <v>6</v>
      </c>
      <c r="D113">
        <v>4</v>
      </c>
      <c r="E113">
        <v>14</v>
      </c>
      <c r="F113">
        <v>0</v>
      </c>
      <c r="G113">
        <v>0</v>
      </c>
      <c r="H113">
        <v>2</v>
      </c>
      <c r="I113">
        <v>4</v>
      </c>
      <c r="J113">
        <f t="shared" si="5"/>
        <v>10</v>
      </c>
      <c r="K113">
        <v>3</v>
      </c>
      <c r="L113">
        <v>13</v>
      </c>
      <c r="M113">
        <f t="shared" si="6"/>
        <v>16</v>
      </c>
      <c r="N113">
        <v>7</v>
      </c>
      <c r="O113">
        <v>3</v>
      </c>
      <c r="P113">
        <v>7</v>
      </c>
      <c r="Q113">
        <v>0</v>
      </c>
      <c r="R113">
        <v>2</v>
      </c>
      <c r="S113">
        <v>0</v>
      </c>
      <c r="T113">
        <v>60</v>
      </c>
      <c r="U113" t="s">
        <v>79</v>
      </c>
      <c r="W113" s="4" t="str">
        <f t="shared" si="2"/>
        <v>&lt;tr&gt;&lt;td&gt;Sydney Hunter&lt;/td&gt;&lt;td&gt;OPHS&lt;/td&gt;&lt;td&gt;6&lt;/td&gt;&lt;td&gt;10&lt;/td&gt;&lt;td&gt;1.667&lt;/td&gt;&lt;td&gt;4&lt;/td&gt;&lt;td&gt;14&lt;/td&gt;&lt;td&gt;0.286&lt;/td&gt;&lt;td&gt;0&lt;/td&gt;&lt;td&gt;0&lt;/td&gt;&lt;td&gt;0.000&lt;/td&gt;&lt;td&gt;2&lt;/td&gt;&lt;td&gt;4&lt;/td&gt;&lt;td&gt;0.500&lt;/td&gt;&lt;td&gt;3&lt;/td&gt;&lt;td&gt;13&lt;/td&gt;&lt;td&gt;16&lt;/td&gt;&lt;td&gt;2.667&lt;/td&gt;&lt;td&gt;3&lt;/td&gt;&lt;td&gt;0.500&lt;/td&gt;&lt;td&gt;2&lt;/td&gt;&lt;td&gt;0.333&lt;/td&gt;&lt;td&gt;0&lt;/td&gt;&lt;td&gt;0.000&lt;/td&gt;&lt;/tr&gt;</v>
      </c>
    </row>
    <row r="114" spans="1:23" x14ac:dyDescent="0.25">
      <c r="A114">
        <v>15</v>
      </c>
      <c r="B114" t="s">
        <v>593</v>
      </c>
      <c r="C114">
        <v>6</v>
      </c>
      <c r="D114">
        <v>3</v>
      </c>
      <c r="E114">
        <v>15</v>
      </c>
      <c r="F114">
        <v>0</v>
      </c>
      <c r="G114">
        <v>0</v>
      </c>
      <c r="H114">
        <v>4</v>
      </c>
      <c r="I114">
        <v>6</v>
      </c>
      <c r="J114">
        <f t="shared" si="5"/>
        <v>10</v>
      </c>
      <c r="K114">
        <v>3</v>
      </c>
      <c r="L114">
        <v>9</v>
      </c>
      <c r="M114">
        <f t="shared" si="6"/>
        <v>12</v>
      </c>
      <c r="N114">
        <v>12</v>
      </c>
      <c r="O114">
        <v>0</v>
      </c>
      <c r="P114">
        <v>7</v>
      </c>
      <c r="Q114">
        <v>0</v>
      </c>
      <c r="R114">
        <v>3</v>
      </c>
      <c r="S114">
        <v>0</v>
      </c>
      <c r="T114">
        <v>49</v>
      </c>
      <c r="U114" t="s">
        <v>85</v>
      </c>
      <c r="W114" s="4" t="str">
        <f t="shared" si="2"/>
        <v>&lt;tr&gt;&lt;td&gt;Lynley Traill&lt;/td&gt;&lt;td&gt;VMC&lt;/td&gt;&lt;td&gt;6&lt;/td&gt;&lt;td&gt;10&lt;/td&gt;&lt;td&gt;1.667&lt;/td&gt;&lt;td&gt;3&lt;/td&gt;&lt;td&gt;15&lt;/td&gt;&lt;td&gt;0.200&lt;/td&gt;&lt;td&gt;0&lt;/td&gt;&lt;td&gt;0&lt;/td&gt;&lt;td&gt;0.000&lt;/td&gt;&lt;td&gt;4&lt;/td&gt;&lt;td&gt;6&lt;/td&gt;&lt;td&gt;0.667&lt;/td&gt;&lt;td&gt;3&lt;/td&gt;&lt;td&gt;9&lt;/td&gt;&lt;td&gt;12&lt;/td&gt;&lt;td&gt;2.000&lt;/td&gt;&lt;td&gt;0&lt;/td&gt;&lt;td&gt;0.000&lt;/td&gt;&lt;td&gt;3&lt;/td&gt;&lt;td&gt;0.500&lt;/td&gt;&lt;td&gt;0&lt;/td&gt;&lt;td&gt;0.000&lt;/td&gt;&lt;/tr&gt;</v>
      </c>
    </row>
    <row r="115" spans="1:23" x14ac:dyDescent="0.25">
      <c r="A115">
        <v>8</v>
      </c>
      <c r="B115" t="s">
        <v>551</v>
      </c>
      <c r="C115">
        <v>2</v>
      </c>
      <c r="D115">
        <v>2</v>
      </c>
      <c r="E115">
        <v>7</v>
      </c>
      <c r="F115">
        <v>0</v>
      </c>
      <c r="G115">
        <v>0</v>
      </c>
      <c r="H115">
        <v>6</v>
      </c>
      <c r="I115">
        <v>15</v>
      </c>
      <c r="J115">
        <f t="shared" si="5"/>
        <v>10</v>
      </c>
      <c r="K115">
        <v>4</v>
      </c>
      <c r="L115">
        <v>5</v>
      </c>
      <c r="M115">
        <f t="shared" si="6"/>
        <v>9</v>
      </c>
      <c r="N115">
        <v>7</v>
      </c>
      <c r="O115">
        <v>4</v>
      </c>
      <c r="P115">
        <v>4</v>
      </c>
      <c r="Q115">
        <v>1</v>
      </c>
      <c r="R115">
        <v>4</v>
      </c>
      <c r="S115">
        <v>0</v>
      </c>
      <c r="T115">
        <v>33</v>
      </c>
      <c r="U115" t="s">
        <v>103</v>
      </c>
      <c r="W115" s="4" t="str">
        <f t="shared" si="2"/>
        <v>&lt;tr&gt;&lt;td&gt;Shemenu Dayassa&lt;/td&gt;&lt;td&gt;WWC&lt;/td&gt;&lt;td&gt;2&lt;/td&gt;&lt;td&gt;10&lt;/td&gt;&lt;td&gt;5.000&lt;/td&gt;&lt;td&gt;2&lt;/td&gt;&lt;td&gt;7&lt;/td&gt;&lt;td&gt;0.286&lt;/td&gt;&lt;td&gt;0&lt;/td&gt;&lt;td&gt;0&lt;/td&gt;&lt;td&gt;0.000&lt;/td&gt;&lt;td&gt;6&lt;/td&gt;&lt;td&gt;15&lt;/td&gt;&lt;td&gt;0.400&lt;/td&gt;&lt;td&gt;4&lt;/td&gt;&lt;td&gt;5&lt;/td&gt;&lt;td&gt;9&lt;/td&gt;&lt;td&gt;4.500&lt;/td&gt;&lt;td&gt;4&lt;/td&gt;&lt;td&gt;2.000&lt;/td&gt;&lt;td&gt;4&lt;/td&gt;&lt;td&gt;2.000&lt;/td&gt;&lt;td&gt;1&lt;/td&gt;&lt;td&gt;0.500&lt;/td&gt;&lt;/tr&gt;</v>
      </c>
    </row>
    <row r="116" spans="1:23" x14ac:dyDescent="0.25">
      <c r="A116">
        <v>33</v>
      </c>
      <c r="B116" t="s">
        <v>230</v>
      </c>
      <c r="C116">
        <v>2</v>
      </c>
      <c r="D116">
        <v>5</v>
      </c>
      <c r="E116">
        <v>13</v>
      </c>
      <c r="F116">
        <v>0</v>
      </c>
      <c r="G116">
        <v>0</v>
      </c>
      <c r="H116">
        <v>0</v>
      </c>
      <c r="I116">
        <v>0</v>
      </c>
      <c r="J116">
        <f t="shared" si="5"/>
        <v>10</v>
      </c>
      <c r="K116">
        <v>2</v>
      </c>
      <c r="L116">
        <v>11</v>
      </c>
      <c r="M116">
        <f t="shared" si="6"/>
        <v>13</v>
      </c>
      <c r="N116">
        <v>0</v>
      </c>
      <c r="O116">
        <v>0</v>
      </c>
      <c r="P116">
        <v>4</v>
      </c>
      <c r="Q116">
        <v>0</v>
      </c>
      <c r="R116">
        <v>1</v>
      </c>
      <c r="S116">
        <v>0</v>
      </c>
      <c r="T116">
        <v>29</v>
      </c>
      <c r="U116" t="s">
        <v>8</v>
      </c>
      <c r="W116" s="4" t="str">
        <f t="shared" si="2"/>
        <v>&lt;tr&gt;&lt;td&gt;Lizzy Rempel&lt;/td&gt;&lt;td&gt;MBCI&lt;/td&gt;&lt;td&gt;2&lt;/td&gt;&lt;td&gt;10&lt;/td&gt;&lt;td&gt;5.000&lt;/td&gt;&lt;td&gt;5&lt;/td&gt;&lt;td&gt;13&lt;/td&gt;&lt;td&gt;0.385&lt;/td&gt;&lt;td&gt;0&lt;/td&gt;&lt;td&gt;0&lt;/td&gt;&lt;td&gt;0.000&lt;/td&gt;&lt;td&gt;0&lt;/td&gt;&lt;td&gt;0&lt;/td&gt;&lt;td&gt;0.000&lt;/td&gt;&lt;td&gt;2&lt;/td&gt;&lt;td&gt;11&lt;/td&gt;&lt;td&gt;13&lt;/td&gt;&lt;td&gt;6.500&lt;/td&gt;&lt;td&gt;0&lt;/td&gt;&lt;td&gt;0.000&lt;/td&gt;&lt;td&gt;1&lt;/td&gt;&lt;td&gt;0.500&lt;/td&gt;&lt;td&gt;0&lt;/td&gt;&lt;td&gt;0.000&lt;/td&gt;&lt;/tr&gt;</v>
      </c>
    </row>
    <row r="117" spans="1:23" x14ac:dyDescent="0.25">
      <c r="A117">
        <v>2</v>
      </c>
      <c r="B117" t="s">
        <v>594</v>
      </c>
      <c r="C117">
        <v>2</v>
      </c>
      <c r="D117">
        <v>4</v>
      </c>
      <c r="E117">
        <v>5</v>
      </c>
      <c r="F117">
        <v>1</v>
      </c>
      <c r="G117">
        <v>1</v>
      </c>
      <c r="H117">
        <v>1</v>
      </c>
      <c r="I117">
        <v>2</v>
      </c>
      <c r="J117">
        <f t="shared" si="5"/>
        <v>10</v>
      </c>
      <c r="K117">
        <v>0</v>
      </c>
      <c r="L117">
        <v>5</v>
      </c>
      <c r="M117">
        <f t="shared" si="6"/>
        <v>5</v>
      </c>
      <c r="N117">
        <v>2</v>
      </c>
      <c r="O117">
        <v>1</v>
      </c>
      <c r="P117">
        <v>4</v>
      </c>
      <c r="Q117">
        <v>0</v>
      </c>
      <c r="R117">
        <v>2</v>
      </c>
      <c r="S117">
        <v>0</v>
      </c>
      <c r="T117">
        <v>28</v>
      </c>
      <c r="U117" t="s">
        <v>79</v>
      </c>
      <c r="W117" s="4" t="str">
        <f t="shared" si="2"/>
        <v>&lt;tr&gt;&lt;td&gt;Leena Debusschere&lt;/td&gt;&lt;td&gt;OPHS&lt;/td&gt;&lt;td&gt;2&lt;/td&gt;&lt;td&gt;10&lt;/td&gt;&lt;td&gt;5.000&lt;/td&gt;&lt;td&gt;4&lt;/td&gt;&lt;td&gt;5&lt;/td&gt;&lt;td&gt;0.800&lt;/td&gt;&lt;td&gt;1&lt;/td&gt;&lt;td&gt;1&lt;/td&gt;&lt;td&gt;1.000&lt;/td&gt;&lt;td&gt;1&lt;/td&gt;&lt;td&gt;2&lt;/td&gt;&lt;td&gt;0.500&lt;/td&gt;&lt;td&gt;0&lt;/td&gt;&lt;td&gt;5&lt;/td&gt;&lt;td&gt;5&lt;/td&gt;&lt;td&gt;2.500&lt;/td&gt;&lt;td&gt;1&lt;/td&gt;&lt;td&gt;0.500&lt;/td&gt;&lt;td&gt;2&lt;/td&gt;&lt;td&gt;1.000&lt;/td&gt;&lt;td&gt;0&lt;/td&gt;&lt;td&gt;0.000&lt;/td&gt;&lt;/tr&gt;</v>
      </c>
    </row>
    <row r="118" spans="1:23" x14ac:dyDescent="0.25">
      <c r="A118">
        <v>4</v>
      </c>
      <c r="B118" t="s">
        <v>548</v>
      </c>
      <c r="C118">
        <v>3</v>
      </c>
      <c r="D118">
        <v>3</v>
      </c>
      <c r="E118">
        <v>23</v>
      </c>
      <c r="F118">
        <v>1</v>
      </c>
      <c r="G118">
        <v>9</v>
      </c>
      <c r="H118">
        <v>2</v>
      </c>
      <c r="I118">
        <v>2</v>
      </c>
      <c r="J118">
        <f t="shared" si="5"/>
        <v>9</v>
      </c>
      <c r="K118">
        <v>4</v>
      </c>
      <c r="L118">
        <v>7</v>
      </c>
      <c r="M118">
        <f t="shared" si="6"/>
        <v>11</v>
      </c>
      <c r="N118">
        <v>1</v>
      </c>
      <c r="O118">
        <v>4</v>
      </c>
      <c r="P118">
        <v>12</v>
      </c>
      <c r="Q118">
        <v>0</v>
      </c>
      <c r="R118">
        <v>2</v>
      </c>
      <c r="S118">
        <v>0</v>
      </c>
      <c r="T118">
        <v>63</v>
      </c>
      <c r="U118" t="s">
        <v>103</v>
      </c>
      <c r="W118" s="4" t="str">
        <f t="shared" si="2"/>
        <v>&lt;tr&gt;&lt;td&gt;Nicole Craig&lt;/td&gt;&lt;td&gt;WWC&lt;/td&gt;&lt;td&gt;3&lt;/td&gt;&lt;td&gt;9&lt;/td&gt;&lt;td&gt;3.000&lt;/td&gt;&lt;td&gt;3&lt;/td&gt;&lt;td&gt;23&lt;/td&gt;&lt;td&gt;0.130&lt;/td&gt;&lt;td&gt;1&lt;/td&gt;&lt;td&gt;9&lt;/td&gt;&lt;td&gt;0.111&lt;/td&gt;&lt;td&gt;2&lt;/td&gt;&lt;td&gt;2&lt;/td&gt;&lt;td&gt;1.000&lt;/td&gt;&lt;td&gt;4&lt;/td&gt;&lt;td&gt;7&lt;/td&gt;&lt;td&gt;11&lt;/td&gt;&lt;td&gt;3.667&lt;/td&gt;&lt;td&gt;4&lt;/td&gt;&lt;td&gt;1.333&lt;/td&gt;&lt;td&gt;2&lt;/td&gt;&lt;td&gt;0.667&lt;/td&gt;&lt;td&gt;0&lt;/td&gt;&lt;td&gt;0.000&lt;/td&gt;&lt;/tr&gt;</v>
      </c>
    </row>
    <row r="119" spans="1:23" x14ac:dyDescent="0.25">
      <c r="A119">
        <v>2</v>
      </c>
      <c r="B119" t="s">
        <v>533</v>
      </c>
      <c r="C119">
        <v>3</v>
      </c>
      <c r="D119">
        <v>4</v>
      </c>
      <c r="E119">
        <v>15</v>
      </c>
      <c r="F119">
        <v>0</v>
      </c>
      <c r="G119">
        <v>2</v>
      </c>
      <c r="H119">
        <v>1</v>
      </c>
      <c r="I119">
        <v>2</v>
      </c>
      <c r="J119">
        <f t="shared" si="5"/>
        <v>9</v>
      </c>
      <c r="K119">
        <v>6</v>
      </c>
      <c r="L119">
        <v>5</v>
      </c>
      <c r="M119">
        <f t="shared" si="6"/>
        <v>11</v>
      </c>
      <c r="N119">
        <v>3</v>
      </c>
      <c r="O119">
        <v>1</v>
      </c>
      <c r="P119">
        <v>3</v>
      </c>
      <c r="Q119">
        <v>0</v>
      </c>
      <c r="R119">
        <v>7</v>
      </c>
      <c r="S119">
        <v>0</v>
      </c>
      <c r="T119">
        <v>61</v>
      </c>
      <c r="U119" t="s">
        <v>81</v>
      </c>
      <c r="W119" s="4" t="str">
        <f t="shared" si="2"/>
        <v>&lt;tr&gt;&lt;td&gt;Aashna Bansal&lt;/td&gt;&lt;td&gt;SiHS&lt;/td&gt;&lt;td&gt;3&lt;/td&gt;&lt;td&gt;9&lt;/td&gt;&lt;td&gt;3.000&lt;/td&gt;&lt;td&gt;4&lt;/td&gt;&lt;td&gt;15&lt;/td&gt;&lt;td&gt;0.267&lt;/td&gt;&lt;td&gt;0&lt;/td&gt;&lt;td&gt;2&lt;/td&gt;&lt;td&gt;0.000&lt;/td&gt;&lt;td&gt;1&lt;/td&gt;&lt;td&gt;2&lt;/td&gt;&lt;td&gt;0.500&lt;/td&gt;&lt;td&gt;6&lt;/td&gt;&lt;td&gt;5&lt;/td&gt;&lt;td&gt;11&lt;/td&gt;&lt;td&gt;3.667&lt;/td&gt;&lt;td&gt;1&lt;/td&gt;&lt;td&gt;0.333&lt;/td&gt;&lt;td&gt;7&lt;/td&gt;&lt;td&gt;2.333&lt;/td&gt;&lt;td&gt;0&lt;/td&gt;&lt;td&gt;0.000&lt;/td&gt;&lt;/tr&gt;</v>
      </c>
    </row>
    <row r="120" spans="1:23" x14ac:dyDescent="0.25">
      <c r="A120">
        <v>7</v>
      </c>
      <c r="B120" t="s">
        <v>599</v>
      </c>
      <c r="C120">
        <v>4</v>
      </c>
      <c r="D120">
        <v>4</v>
      </c>
      <c r="E120">
        <v>22</v>
      </c>
      <c r="F120">
        <v>0</v>
      </c>
      <c r="G120">
        <v>0</v>
      </c>
      <c r="H120">
        <v>1</v>
      </c>
      <c r="I120">
        <v>4</v>
      </c>
      <c r="J120">
        <f t="shared" si="5"/>
        <v>9</v>
      </c>
      <c r="K120">
        <v>5</v>
      </c>
      <c r="L120">
        <v>19</v>
      </c>
      <c r="M120">
        <f t="shared" si="6"/>
        <v>24</v>
      </c>
      <c r="N120">
        <v>1</v>
      </c>
      <c r="O120">
        <v>2</v>
      </c>
      <c r="P120">
        <v>8</v>
      </c>
      <c r="Q120">
        <v>4</v>
      </c>
      <c r="R120">
        <v>1</v>
      </c>
      <c r="S120">
        <v>0</v>
      </c>
      <c r="T120">
        <v>60</v>
      </c>
      <c r="U120" t="s">
        <v>79</v>
      </c>
      <c r="W120" s="4" t="str">
        <f t="shared" si="2"/>
        <v>&lt;tr&gt;&lt;td&gt;Kirsten Balness&lt;/td&gt;&lt;td&gt;OPHS&lt;/td&gt;&lt;td&gt;4&lt;/td&gt;&lt;td&gt;9&lt;/td&gt;&lt;td&gt;2.250&lt;/td&gt;&lt;td&gt;4&lt;/td&gt;&lt;td&gt;22&lt;/td&gt;&lt;td&gt;0.182&lt;/td&gt;&lt;td&gt;0&lt;/td&gt;&lt;td&gt;0&lt;/td&gt;&lt;td&gt;0.000&lt;/td&gt;&lt;td&gt;1&lt;/td&gt;&lt;td&gt;4&lt;/td&gt;&lt;td&gt;0.250&lt;/td&gt;&lt;td&gt;5&lt;/td&gt;&lt;td&gt;19&lt;/td&gt;&lt;td&gt;24&lt;/td&gt;&lt;td&gt;6.000&lt;/td&gt;&lt;td&gt;2&lt;/td&gt;&lt;td&gt;0.500&lt;/td&gt;&lt;td&gt;1&lt;/td&gt;&lt;td&gt;0.250&lt;/td&gt;&lt;td&gt;4&lt;/td&gt;&lt;td&gt;1.000&lt;/td&gt;&lt;/tr&gt;</v>
      </c>
    </row>
    <row r="121" spans="1:23" x14ac:dyDescent="0.25">
      <c r="A121">
        <v>15</v>
      </c>
      <c r="B121" t="s">
        <v>638</v>
      </c>
      <c r="C121">
        <v>6</v>
      </c>
      <c r="D121">
        <v>4</v>
      </c>
      <c r="E121">
        <v>22</v>
      </c>
      <c r="F121">
        <v>0</v>
      </c>
      <c r="G121">
        <v>1</v>
      </c>
      <c r="H121">
        <v>0</v>
      </c>
      <c r="I121">
        <v>0</v>
      </c>
      <c r="J121">
        <f t="shared" si="5"/>
        <v>8</v>
      </c>
      <c r="K121">
        <v>8</v>
      </c>
      <c r="L121">
        <v>19</v>
      </c>
      <c r="M121">
        <f t="shared" si="6"/>
        <v>27</v>
      </c>
      <c r="N121">
        <v>6</v>
      </c>
      <c r="O121">
        <v>4</v>
      </c>
      <c r="P121">
        <v>16</v>
      </c>
      <c r="Q121">
        <v>1</v>
      </c>
      <c r="R121">
        <v>4</v>
      </c>
      <c r="S121">
        <v>0</v>
      </c>
      <c r="T121">
        <v>120</v>
      </c>
      <c r="U121" t="s">
        <v>64</v>
      </c>
      <c r="W121" s="4" t="str">
        <f t="shared" si="2"/>
        <v>&lt;tr&gt;&lt;td&gt;Madi Ridgen&lt;/td&gt;&lt;td&gt;DCI&lt;/td&gt;&lt;td&gt;6&lt;/td&gt;&lt;td&gt;8&lt;/td&gt;&lt;td&gt;1.333&lt;/td&gt;&lt;td&gt;4&lt;/td&gt;&lt;td&gt;22&lt;/td&gt;&lt;td&gt;0.182&lt;/td&gt;&lt;td&gt;0&lt;/td&gt;&lt;td&gt;1&lt;/td&gt;&lt;td&gt;0.000&lt;/td&gt;&lt;td&gt;0&lt;/td&gt;&lt;td&gt;0&lt;/td&gt;&lt;td&gt;0.000&lt;/td&gt;&lt;td&gt;8&lt;/td&gt;&lt;td&gt;19&lt;/td&gt;&lt;td&gt;27&lt;/td&gt;&lt;td&gt;4.500&lt;/td&gt;&lt;td&gt;4&lt;/td&gt;&lt;td&gt;0.667&lt;/td&gt;&lt;td&gt;4&lt;/td&gt;&lt;td&gt;0.667&lt;/td&gt;&lt;td&gt;1&lt;/td&gt;&lt;td&gt;0.167&lt;/td&gt;&lt;/tr&gt;</v>
      </c>
    </row>
    <row r="122" spans="1:23" x14ac:dyDescent="0.25">
      <c r="A122">
        <v>5</v>
      </c>
      <c r="B122" t="s">
        <v>583</v>
      </c>
      <c r="C122">
        <v>3</v>
      </c>
      <c r="D122">
        <v>4</v>
      </c>
      <c r="E122">
        <v>23</v>
      </c>
      <c r="F122">
        <v>0</v>
      </c>
      <c r="G122">
        <v>2</v>
      </c>
      <c r="H122">
        <v>0</v>
      </c>
      <c r="I122">
        <v>0</v>
      </c>
      <c r="J122">
        <f t="shared" si="5"/>
        <v>8</v>
      </c>
      <c r="K122">
        <v>4</v>
      </c>
      <c r="L122">
        <v>7</v>
      </c>
      <c r="M122">
        <f t="shared" si="6"/>
        <v>11</v>
      </c>
      <c r="N122">
        <v>3</v>
      </c>
      <c r="O122">
        <v>6</v>
      </c>
      <c r="P122">
        <v>9</v>
      </c>
      <c r="Q122">
        <v>3</v>
      </c>
      <c r="R122">
        <v>5</v>
      </c>
      <c r="S122">
        <v>0</v>
      </c>
      <c r="T122">
        <v>87</v>
      </c>
      <c r="U122" t="s">
        <v>85</v>
      </c>
      <c r="W122" s="4" t="str">
        <f t="shared" si="2"/>
        <v>&lt;tr&gt;&lt;td&gt;Kirsten Biggar&lt;/td&gt;&lt;td&gt;VMC&lt;/td&gt;&lt;td&gt;3&lt;/td&gt;&lt;td&gt;8&lt;/td&gt;&lt;td&gt;2.667&lt;/td&gt;&lt;td&gt;4&lt;/td&gt;&lt;td&gt;23&lt;/td&gt;&lt;td&gt;0.174&lt;/td&gt;&lt;td&gt;0&lt;/td&gt;&lt;td&gt;2&lt;/td&gt;&lt;td&gt;0.000&lt;/td&gt;&lt;td&gt;0&lt;/td&gt;&lt;td&gt;0&lt;/td&gt;&lt;td&gt;0.000&lt;/td&gt;&lt;td&gt;4&lt;/td&gt;&lt;td&gt;7&lt;/td&gt;&lt;td&gt;11&lt;/td&gt;&lt;td&gt;3.667&lt;/td&gt;&lt;td&gt;6&lt;/td&gt;&lt;td&gt;2.000&lt;/td&gt;&lt;td&gt;5&lt;/td&gt;&lt;td&gt;1.667&lt;/td&gt;&lt;td&gt;3&lt;/td&gt;&lt;td&gt;1.000&lt;/td&gt;&lt;/tr&gt;</v>
      </c>
    </row>
    <row r="123" spans="1:23" x14ac:dyDescent="0.25">
      <c r="A123">
        <v>8</v>
      </c>
      <c r="B123" t="s">
        <v>571</v>
      </c>
      <c r="C123">
        <v>5</v>
      </c>
      <c r="D123">
        <v>4</v>
      </c>
      <c r="E123">
        <v>14</v>
      </c>
      <c r="F123">
        <v>0</v>
      </c>
      <c r="G123">
        <v>1</v>
      </c>
      <c r="H123">
        <v>0</v>
      </c>
      <c r="I123">
        <v>0</v>
      </c>
      <c r="J123">
        <f t="shared" si="5"/>
        <v>8</v>
      </c>
      <c r="K123">
        <v>0</v>
      </c>
      <c r="L123">
        <v>2</v>
      </c>
      <c r="M123">
        <f t="shared" si="6"/>
        <v>2</v>
      </c>
      <c r="N123">
        <v>0</v>
      </c>
      <c r="O123">
        <v>5</v>
      </c>
      <c r="P123">
        <v>11</v>
      </c>
      <c r="Q123">
        <v>0</v>
      </c>
      <c r="R123">
        <v>5</v>
      </c>
      <c r="S123">
        <v>0</v>
      </c>
      <c r="T123">
        <v>74</v>
      </c>
      <c r="U123" t="s">
        <v>52</v>
      </c>
      <c r="W123" s="4" t="str">
        <f t="shared" si="2"/>
        <v>&lt;tr&gt;&lt;td&gt;Laura Boyle&lt;/td&gt;&lt;td&gt;MMC&lt;/td&gt;&lt;td&gt;5&lt;/td&gt;&lt;td&gt;8&lt;/td&gt;&lt;td&gt;1.600&lt;/td&gt;&lt;td&gt;4&lt;/td&gt;&lt;td&gt;14&lt;/td&gt;&lt;td&gt;0.286&lt;/td&gt;&lt;td&gt;0&lt;/td&gt;&lt;td&gt;1&lt;/td&gt;&lt;td&gt;0.000&lt;/td&gt;&lt;td&gt;0&lt;/td&gt;&lt;td&gt;0&lt;/td&gt;&lt;td&gt;0.000&lt;/td&gt;&lt;td&gt;0&lt;/td&gt;&lt;td&gt;2&lt;/td&gt;&lt;td&gt;2&lt;/td&gt;&lt;td&gt;0.400&lt;/td&gt;&lt;td&gt;5&lt;/td&gt;&lt;td&gt;1.000&lt;/td&gt;&lt;td&gt;5&lt;/td&gt;&lt;td&gt;1.000&lt;/td&gt;&lt;td&gt;0&lt;/td&gt;&lt;td&gt;0.000&lt;/td&gt;&lt;/tr&gt;</v>
      </c>
    </row>
    <row r="124" spans="1:23" x14ac:dyDescent="0.25">
      <c r="A124">
        <v>4</v>
      </c>
      <c r="B124" t="s">
        <v>596</v>
      </c>
      <c r="C124">
        <v>3</v>
      </c>
      <c r="D124">
        <v>2</v>
      </c>
      <c r="E124">
        <v>12</v>
      </c>
      <c r="F124">
        <v>0</v>
      </c>
      <c r="G124">
        <v>0</v>
      </c>
      <c r="H124">
        <v>4</v>
      </c>
      <c r="I124">
        <v>7</v>
      </c>
      <c r="J124">
        <f t="shared" si="5"/>
        <v>8</v>
      </c>
      <c r="K124">
        <v>4</v>
      </c>
      <c r="L124">
        <v>7</v>
      </c>
      <c r="M124">
        <f t="shared" si="6"/>
        <v>11</v>
      </c>
      <c r="N124">
        <v>5</v>
      </c>
      <c r="O124">
        <v>5</v>
      </c>
      <c r="P124">
        <v>19</v>
      </c>
      <c r="Q124">
        <v>1</v>
      </c>
      <c r="R124">
        <v>7</v>
      </c>
      <c r="S124">
        <v>0</v>
      </c>
      <c r="T124">
        <v>55</v>
      </c>
      <c r="U124" t="s">
        <v>79</v>
      </c>
      <c r="W124" s="4" t="str">
        <f t="shared" si="2"/>
        <v>&lt;tr&gt;&lt;td&gt;Jodie Sobiak&lt;/td&gt;&lt;td&gt;OPHS&lt;/td&gt;&lt;td&gt;3&lt;/td&gt;&lt;td&gt;8&lt;/td&gt;&lt;td&gt;2.667&lt;/td&gt;&lt;td&gt;2&lt;/td&gt;&lt;td&gt;12&lt;/td&gt;&lt;td&gt;0.167&lt;/td&gt;&lt;td&gt;0&lt;/td&gt;&lt;td&gt;0&lt;/td&gt;&lt;td&gt;0.000&lt;/td&gt;&lt;td&gt;4&lt;/td&gt;&lt;td&gt;7&lt;/td&gt;&lt;td&gt;0.571&lt;/td&gt;&lt;td&gt;4&lt;/td&gt;&lt;td&gt;7&lt;/td&gt;&lt;td&gt;11&lt;/td&gt;&lt;td&gt;3.667&lt;/td&gt;&lt;td&gt;5&lt;/td&gt;&lt;td&gt;1.667&lt;/td&gt;&lt;td&gt;7&lt;/td&gt;&lt;td&gt;2.333&lt;/td&gt;&lt;td&gt;1&lt;/td&gt;&lt;td&gt;0.333&lt;/td&gt;&lt;/tr&gt;</v>
      </c>
    </row>
    <row r="125" spans="1:23" x14ac:dyDescent="0.25">
      <c r="A125">
        <v>6</v>
      </c>
      <c r="B125" t="s">
        <v>609</v>
      </c>
      <c r="C125">
        <v>3</v>
      </c>
      <c r="D125">
        <v>4</v>
      </c>
      <c r="E125">
        <v>11</v>
      </c>
      <c r="F125">
        <v>0</v>
      </c>
      <c r="G125">
        <v>1</v>
      </c>
      <c r="H125">
        <v>0</v>
      </c>
      <c r="I125">
        <v>0</v>
      </c>
      <c r="J125">
        <f t="shared" si="5"/>
        <v>8</v>
      </c>
      <c r="K125">
        <v>0</v>
      </c>
      <c r="L125">
        <v>2</v>
      </c>
      <c r="M125">
        <f t="shared" si="6"/>
        <v>2</v>
      </c>
      <c r="N125">
        <v>1</v>
      </c>
      <c r="O125">
        <v>2</v>
      </c>
      <c r="P125">
        <v>6</v>
      </c>
      <c r="Q125">
        <v>0</v>
      </c>
      <c r="R125">
        <v>2</v>
      </c>
      <c r="S125">
        <v>0</v>
      </c>
      <c r="T125">
        <v>44</v>
      </c>
      <c r="U125" t="s">
        <v>66</v>
      </c>
      <c r="W125" s="4" t="str">
        <f t="shared" si="2"/>
        <v>&lt;tr&gt;&lt;td&gt;Madisann Relph&lt;/td&gt;&lt;td&gt;GCI&lt;/td&gt;&lt;td&gt;3&lt;/td&gt;&lt;td&gt;8&lt;/td&gt;&lt;td&gt;2.667&lt;/td&gt;&lt;td&gt;4&lt;/td&gt;&lt;td&gt;11&lt;/td&gt;&lt;td&gt;0.364&lt;/td&gt;&lt;td&gt;0&lt;/td&gt;&lt;td&gt;1&lt;/td&gt;&lt;td&gt;0.000&lt;/td&gt;&lt;td&gt;0&lt;/td&gt;&lt;td&gt;0&lt;/td&gt;&lt;td&gt;0.000&lt;/td&gt;&lt;td&gt;0&lt;/td&gt;&lt;td&gt;2&lt;/td&gt;&lt;td&gt;2&lt;/td&gt;&lt;td&gt;0.667&lt;/td&gt;&lt;td&gt;2&lt;/td&gt;&lt;td&gt;0.667&lt;/td&gt;&lt;td&gt;2&lt;/td&gt;&lt;td&gt;0.667&lt;/td&gt;&lt;td&gt;0&lt;/td&gt;&lt;td&gt;0.000&lt;/td&gt;&lt;/tr&gt;</v>
      </c>
    </row>
    <row r="126" spans="1:23" x14ac:dyDescent="0.25">
      <c r="A126">
        <v>8</v>
      </c>
      <c r="B126" t="s">
        <v>586</v>
      </c>
      <c r="C126">
        <v>3</v>
      </c>
      <c r="D126">
        <v>3</v>
      </c>
      <c r="E126">
        <v>12</v>
      </c>
      <c r="F126">
        <v>0</v>
      </c>
      <c r="G126">
        <v>0</v>
      </c>
      <c r="H126">
        <v>2</v>
      </c>
      <c r="I126">
        <v>2</v>
      </c>
      <c r="J126">
        <f t="shared" si="5"/>
        <v>8</v>
      </c>
      <c r="K126">
        <v>7</v>
      </c>
      <c r="L126">
        <v>3</v>
      </c>
      <c r="M126">
        <f t="shared" si="6"/>
        <v>10</v>
      </c>
      <c r="N126">
        <v>3</v>
      </c>
      <c r="O126">
        <v>2</v>
      </c>
      <c r="P126">
        <v>2</v>
      </c>
      <c r="Q126">
        <v>0</v>
      </c>
      <c r="R126">
        <v>2</v>
      </c>
      <c r="S126">
        <v>0</v>
      </c>
      <c r="T126">
        <v>38</v>
      </c>
      <c r="U126" t="s">
        <v>85</v>
      </c>
      <c r="W126" s="4" t="str">
        <f t="shared" si="2"/>
        <v>&lt;tr&gt;&lt;td&gt;Amy Irvine&lt;/td&gt;&lt;td&gt;VMC&lt;/td&gt;&lt;td&gt;3&lt;/td&gt;&lt;td&gt;8&lt;/td&gt;&lt;td&gt;2.667&lt;/td&gt;&lt;td&gt;3&lt;/td&gt;&lt;td&gt;12&lt;/td&gt;&lt;td&gt;0.250&lt;/td&gt;&lt;td&gt;0&lt;/td&gt;&lt;td&gt;0&lt;/td&gt;&lt;td&gt;0.000&lt;/td&gt;&lt;td&gt;2&lt;/td&gt;&lt;td&gt;2&lt;/td&gt;&lt;td&gt;1.000&lt;/td&gt;&lt;td&gt;7&lt;/td&gt;&lt;td&gt;3&lt;/td&gt;&lt;td&gt;10&lt;/td&gt;&lt;td&gt;3.333&lt;/td&gt;&lt;td&gt;2&lt;/td&gt;&lt;td&gt;0.667&lt;/td&gt;&lt;td&gt;2&lt;/td&gt;&lt;td&gt;0.667&lt;/td&gt;&lt;td&gt;0&lt;/td&gt;&lt;td&gt;0.000&lt;/td&gt;&lt;/tr&gt;</v>
      </c>
    </row>
    <row r="127" spans="1:23" x14ac:dyDescent="0.25">
      <c r="A127">
        <v>11</v>
      </c>
      <c r="B127" t="s">
        <v>525</v>
      </c>
      <c r="C127">
        <v>3</v>
      </c>
      <c r="D127">
        <v>4</v>
      </c>
      <c r="E127">
        <v>17</v>
      </c>
      <c r="F127">
        <v>0</v>
      </c>
      <c r="G127">
        <v>0</v>
      </c>
      <c r="H127">
        <v>0</v>
      </c>
      <c r="I127">
        <v>0</v>
      </c>
      <c r="J127">
        <f t="shared" si="5"/>
        <v>8</v>
      </c>
      <c r="K127">
        <v>2</v>
      </c>
      <c r="L127">
        <v>4</v>
      </c>
      <c r="M127">
        <f t="shared" si="6"/>
        <v>6</v>
      </c>
      <c r="N127">
        <v>0</v>
      </c>
      <c r="O127">
        <v>0</v>
      </c>
      <c r="P127">
        <v>2</v>
      </c>
      <c r="Q127">
        <v>0</v>
      </c>
      <c r="R127">
        <v>3</v>
      </c>
      <c r="S127">
        <v>0</v>
      </c>
      <c r="T127">
        <v>35</v>
      </c>
      <c r="U127" t="s">
        <v>58</v>
      </c>
      <c r="W127" s="4" t="str">
        <f t="shared" si="2"/>
        <v>&lt;tr&gt;&lt;td&gt;Morgan Raposo&lt;/td&gt;&lt;td&gt;LS&lt;/td&gt;&lt;td&gt;3&lt;/td&gt;&lt;td&gt;8&lt;/td&gt;&lt;td&gt;2.667&lt;/td&gt;&lt;td&gt;4&lt;/td&gt;&lt;td&gt;17&lt;/td&gt;&lt;td&gt;0.235&lt;/td&gt;&lt;td&gt;0&lt;/td&gt;&lt;td&gt;0&lt;/td&gt;&lt;td&gt;0.000&lt;/td&gt;&lt;td&gt;0&lt;/td&gt;&lt;td&gt;0&lt;/td&gt;&lt;td&gt;0.000&lt;/td&gt;&lt;td&gt;2&lt;/td&gt;&lt;td&gt;4&lt;/td&gt;&lt;td&gt;6&lt;/td&gt;&lt;td&gt;2.000&lt;/td&gt;&lt;td&gt;0&lt;/td&gt;&lt;td&gt;0.000&lt;/td&gt;&lt;td&gt;3&lt;/td&gt;&lt;td&gt;1.000&lt;/td&gt;&lt;td&gt;0&lt;/td&gt;&lt;td&gt;0.000&lt;/td&gt;&lt;/tr&gt;</v>
      </c>
    </row>
    <row r="128" spans="1:23" x14ac:dyDescent="0.25">
      <c r="A128">
        <v>19</v>
      </c>
      <c r="B128" t="s">
        <v>182</v>
      </c>
      <c r="C128">
        <v>2</v>
      </c>
      <c r="D128">
        <v>3</v>
      </c>
      <c r="E128">
        <v>6</v>
      </c>
      <c r="F128">
        <v>0</v>
      </c>
      <c r="G128">
        <v>0</v>
      </c>
      <c r="H128">
        <v>1</v>
      </c>
      <c r="I128">
        <v>2</v>
      </c>
      <c r="J128">
        <f t="shared" si="5"/>
        <v>7</v>
      </c>
      <c r="K128">
        <v>4</v>
      </c>
      <c r="L128">
        <v>17</v>
      </c>
      <c r="M128">
        <f t="shared" si="6"/>
        <v>21</v>
      </c>
      <c r="N128">
        <v>4</v>
      </c>
      <c r="O128">
        <v>5</v>
      </c>
      <c r="P128">
        <v>11</v>
      </c>
      <c r="Q128">
        <v>1</v>
      </c>
      <c r="R128">
        <v>8</v>
      </c>
      <c r="S128">
        <v>0</v>
      </c>
      <c r="T128">
        <v>74</v>
      </c>
      <c r="U128" t="s">
        <v>118</v>
      </c>
      <c r="W128" s="4" t="str">
        <f t="shared" si="2"/>
        <v>&lt;tr&gt;&lt;td&gt;Danielle McKenzie&lt;/td&gt;&lt;td&gt;SMA&lt;/td&gt;&lt;td&gt;2&lt;/td&gt;&lt;td&gt;7&lt;/td&gt;&lt;td&gt;3.500&lt;/td&gt;&lt;td&gt;3&lt;/td&gt;&lt;td&gt;6&lt;/td&gt;&lt;td&gt;0.500&lt;/td&gt;&lt;td&gt;0&lt;/td&gt;&lt;td&gt;0&lt;/td&gt;&lt;td&gt;0.000&lt;/td&gt;&lt;td&gt;1&lt;/td&gt;&lt;td&gt;2&lt;/td&gt;&lt;td&gt;0.500&lt;/td&gt;&lt;td&gt;4&lt;/td&gt;&lt;td&gt;17&lt;/td&gt;&lt;td&gt;21&lt;/td&gt;&lt;td&gt;10.500&lt;/td&gt;&lt;td&gt;5&lt;/td&gt;&lt;td&gt;2.500&lt;/td&gt;&lt;td&gt;8&lt;/td&gt;&lt;td&gt;4.000&lt;/td&gt;&lt;td&gt;1&lt;/td&gt;&lt;td&gt;0.500&lt;/td&gt;&lt;/tr&gt;</v>
      </c>
    </row>
    <row r="129" spans="1:23" x14ac:dyDescent="0.25">
      <c r="A129">
        <v>4</v>
      </c>
      <c r="B129" t="s">
        <v>199</v>
      </c>
      <c r="C129">
        <v>3</v>
      </c>
      <c r="D129">
        <v>3</v>
      </c>
      <c r="E129">
        <v>18</v>
      </c>
      <c r="F129">
        <v>0</v>
      </c>
      <c r="G129">
        <v>0</v>
      </c>
      <c r="H129">
        <v>1</v>
      </c>
      <c r="I129">
        <v>4</v>
      </c>
      <c r="J129">
        <f t="shared" si="5"/>
        <v>7</v>
      </c>
      <c r="K129">
        <v>9</v>
      </c>
      <c r="L129">
        <v>5</v>
      </c>
      <c r="M129">
        <f t="shared" si="6"/>
        <v>14</v>
      </c>
      <c r="N129">
        <v>3</v>
      </c>
      <c r="O129">
        <v>2</v>
      </c>
      <c r="P129">
        <v>3</v>
      </c>
      <c r="Q129">
        <v>0</v>
      </c>
      <c r="R129">
        <v>8</v>
      </c>
      <c r="S129">
        <v>0</v>
      </c>
      <c r="T129">
        <v>73</v>
      </c>
      <c r="U129" t="s">
        <v>116</v>
      </c>
      <c r="W129" s="4" t="str">
        <f t="shared" si="2"/>
        <v>&lt;tr&gt;&lt;td&gt;Mekiah Yonda&lt;/td&gt;&lt;td&gt;WMC&lt;/td&gt;&lt;td&gt;3&lt;/td&gt;&lt;td&gt;7&lt;/td&gt;&lt;td&gt;2.333&lt;/td&gt;&lt;td&gt;3&lt;/td&gt;&lt;td&gt;18&lt;/td&gt;&lt;td&gt;0.167&lt;/td&gt;&lt;td&gt;0&lt;/td&gt;&lt;td&gt;0&lt;/td&gt;&lt;td&gt;0.000&lt;/td&gt;&lt;td&gt;1&lt;/td&gt;&lt;td&gt;4&lt;/td&gt;&lt;td&gt;0.250&lt;/td&gt;&lt;td&gt;9&lt;/td&gt;&lt;td&gt;5&lt;/td&gt;&lt;td&gt;14&lt;/td&gt;&lt;td&gt;4.667&lt;/td&gt;&lt;td&gt;2&lt;/td&gt;&lt;td&gt;0.667&lt;/td&gt;&lt;td&gt;8&lt;/td&gt;&lt;td&gt;2.667&lt;/td&gt;&lt;td&gt;0&lt;/td&gt;&lt;td&gt;0.000&lt;/td&gt;&lt;/tr&gt;</v>
      </c>
    </row>
    <row r="130" spans="1:23" x14ac:dyDescent="0.25">
      <c r="A130">
        <v>6</v>
      </c>
      <c r="B130" t="s">
        <v>521</v>
      </c>
      <c r="C130">
        <v>3</v>
      </c>
      <c r="D130">
        <v>3</v>
      </c>
      <c r="E130">
        <v>14</v>
      </c>
      <c r="F130">
        <v>0</v>
      </c>
      <c r="G130">
        <v>2</v>
      </c>
      <c r="H130">
        <v>1</v>
      </c>
      <c r="I130">
        <v>2</v>
      </c>
      <c r="J130">
        <f t="shared" ref="J130:J193" si="7">D130*2+F130+H130</f>
        <v>7</v>
      </c>
      <c r="K130">
        <v>3</v>
      </c>
      <c r="L130">
        <v>8</v>
      </c>
      <c r="M130">
        <f t="shared" ref="M130:M193" si="8">K130+L130</f>
        <v>11</v>
      </c>
      <c r="N130">
        <v>4</v>
      </c>
      <c r="O130">
        <v>4</v>
      </c>
      <c r="P130">
        <v>8</v>
      </c>
      <c r="Q130">
        <v>0</v>
      </c>
      <c r="R130">
        <v>8</v>
      </c>
      <c r="S130">
        <v>0</v>
      </c>
      <c r="T130">
        <v>49</v>
      </c>
      <c r="U130" t="s">
        <v>58</v>
      </c>
      <c r="W130" s="4" t="str">
        <f t="shared" si="2"/>
        <v>&lt;tr&gt;&lt;td&gt;Rachel Mandryk&lt;/td&gt;&lt;td&gt;LS&lt;/td&gt;&lt;td&gt;3&lt;/td&gt;&lt;td&gt;7&lt;/td&gt;&lt;td&gt;2.333&lt;/td&gt;&lt;td&gt;3&lt;/td&gt;&lt;td&gt;14&lt;/td&gt;&lt;td&gt;0.214&lt;/td&gt;&lt;td&gt;0&lt;/td&gt;&lt;td&gt;2&lt;/td&gt;&lt;td&gt;0.000&lt;/td&gt;&lt;td&gt;1&lt;/td&gt;&lt;td&gt;2&lt;/td&gt;&lt;td&gt;0.500&lt;/td&gt;&lt;td&gt;3&lt;/td&gt;&lt;td&gt;8&lt;/td&gt;&lt;td&gt;11&lt;/td&gt;&lt;td&gt;3.667&lt;/td&gt;&lt;td&gt;4&lt;/td&gt;&lt;td&gt;1.333&lt;/td&gt;&lt;td&gt;8&lt;/td&gt;&lt;td&gt;2.667&lt;/td&gt;&lt;td&gt;0&lt;/td&gt;&lt;td&gt;0.000&lt;/td&gt;&lt;/tr&gt;</v>
      </c>
    </row>
    <row r="131" spans="1:23" x14ac:dyDescent="0.25">
      <c r="A131">
        <v>11</v>
      </c>
      <c r="B131" t="s">
        <v>603</v>
      </c>
      <c r="C131">
        <v>2</v>
      </c>
      <c r="D131">
        <v>3</v>
      </c>
      <c r="E131">
        <v>9</v>
      </c>
      <c r="F131">
        <v>1</v>
      </c>
      <c r="G131">
        <v>1</v>
      </c>
      <c r="H131">
        <v>0</v>
      </c>
      <c r="I131">
        <v>0</v>
      </c>
      <c r="J131">
        <f t="shared" si="7"/>
        <v>7</v>
      </c>
      <c r="K131">
        <v>0</v>
      </c>
      <c r="L131">
        <v>4</v>
      </c>
      <c r="M131">
        <f t="shared" si="8"/>
        <v>4</v>
      </c>
      <c r="N131">
        <v>1</v>
      </c>
      <c r="O131">
        <v>0</v>
      </c>
      <c r="P131">
        <v>2</v>
      </c>
      <c r="Q131">
        <v>0</v>
      </c>
      <c r="R131">
        <v>1</v>
      </c>
      <c r="S131">
        <v>0</v>
      </c>
      <c r="T131">
        <v>21</v>
      </c>
      <c r="U131" t="s">
        <v>79</v>
      </c>
      <c r="W131" s="4" t="str">
        <f t="shared" si="2"/>
        <v>&lt;tr&gt;&lt;td&gt;Abby Wilcoxson&lt;/td&gt;&lt;td&gt;OPHS&lt;/td&gt;&lt;td&gt;2&lt;/td&gt;&lt;td&gt;7&lt;/td&gt;&lt;td&gt;3.500&lt;/td&gt;&lt;td&gt;3&lt;/td&gt;&lt;td&gt;9&lt;/td&gt;&lt;td&gt;0.333&lt;/td&gt;&lt;td&gt;1&lt;/td&gt;&lt;td&gt;1&lt;/td&gt;&lt;td&gt;1.000&lt;/td&gt;&lt;td&gt;0&lt;/td&gt;&lt;td&gt;0&lt;/td&gt;&lt;td&gt;0.000&lt;/td&gt;&lt;td&gt;0&lt;/td&gt;&lt;td&gt;4&lt;/td&gt;&lt;td&gt;4&lt;/td&gt;&lt;td&gt;2.000&lt;/td&gt;&lt;td&gt;0&lt;/td&gt;&lt;td&gt;0.000&lt;/td&gt;&lt;td&gt;1&lt;/td&gt;&lt;td&gt;0.500&lt;/td&gt;&lt;td&gt;0&lt;/td&gt;&lt;td&gt;0.000&lt;/td&gt;&lt;/tr&gt;</v>
      </c>
    </row>
    <row r="132" spans="1:23" x14ac:dyDescent="0.25">
      <c r="A132">
        <v>33</v>
      </c>
      <c r="B132" t="s">
        <v>197</v>
      </c>
      <c r="C132">
        <v>8</v>
      </c>
      <c r="D132">
        <v>3</v>
      </c>
      <c r="E132">
        <v>12</v>
      </c>
      <c r="F132">
        <v>0</v>
      </c>
      <c r="G132">
        <v>0</v>
      </c>
      <c r="H132">
        <v>0</v>
      </c>
      <c r="I132">
        <v>2</v>
      </c>
      <c r="J132">
        <f t="shared" si="7"/>
        <v>6</v>
      </c>
      <c r="K132">
        <v>7</v>
      </c>
      <c r="L132">
        <v>5</v>
      </c>
      <c r="M132">
        <f t="shared" si="8"/>
        <v>12</v>
      </c>
      <c r="N132">
        <v>11</v>
      </c>
      <c r="O132">
        <v>0</v>
      </c>
      <c r="P132">
        <v>15</v>
      </c>
      <c r="Q132">
        <v>0</v>
      </c>
      <c r="R132">
        <v>3</v>
      </c>
      <c r="S132">
        <v>0</v>
      </c>
      <c r="T132">
        <v>68</v>
      </c>
      <c r="U132" t="s">
        <v>47</v>
      </c>
      <c r="W132" s="4" t="str">
        <f t="shared" si="2"/>
        <v>&lt;tr&gt;&lt;td&gt;Carlita Vasquez&lt;/td&gt;&lt;td&gt;KEC&lt;/td&gt;&lt;td&gt;8&lt;/td&gt;&lt;td&gt;6&lt;/td&gt;&lt;td&gt;0.750&lt;/td&gt;&lt;td&gt;3&lt;/td&gt;&lt;td&gt;12&lt;/td&gt;&lt;td&gt;0.250&lt;/td&gt;&lt;td&gt;0&lt;/td&gt;&lt;td&gt;0&lt;/td&gt;&lt;td&gt;0.000&lt;/td&gt;&lt;td&gt;0&lt;/td&gt;&lt;td&gt;2&lt;/td&gt;&lt;td&gt;0.000&lt;/td&gt;&lt;td&gt;7&lt;/td&gt;&lt;td&gt;5&lt;/td&gt;&lt;td&gt;12&lt;/td&gt;&lt;td&gt;1.500&lt;/td&gt;&lt;td&gt;0&lt;/td&gt;&lt;td&gt;0.000&lt;/td&gt;&lt;td&gt;3&lt;/td&gt;&lt;td&gt;0.375&lt;/td&gt;&lt;td&gt;0&lt;/td&gt;&lt;td&gt;0.000&lt;/td&gt;&lt;/tr&gt;</v>
      </c>
    </row>
    <row r="133" spans="1:23" x14ac:dyDescent="0.25">
      <c r="A133">
        <v>13</v>
      </c>
      <c r="B133" t="s">
        <v>214</v>
      </c>
      <c r="C133">
        <v>7</v>
      </c>
      <c r="D133">
        <v>3</v>
      </c>
      <c r="E133">
        <v>16</v>
      </c>
      <c r="F133">
        <v>0</v>
      </c>
      <c r="G133">
        <v>0</v>
      </c>
      <c r="H133">
        <v>0</v>
      </c>
      <c r="I133">
        <v>0</v>
      </c>
      <c r="J133">
        <f t="shared" si="7"/>
        <v>6</v>
      </c>
      <c r="K133">
        <v>7</v>
      </c>
      <c r="L133">
        <v>10</v>
      </c>
      <c r="M133">
        <f t="shared" si="8"/>
        <v>17</v>
      </c>
      <c r="N133">
        <v>8</v>
      </c>
      <c r="O133">
        <v>0</v>
      </c>
      <c r="P133">
        <v>9</v>
      </c>
      <c r="Q133">
        <v>2</v>
      </c>
      <c r="R133">
        <v>2</v>
      </c>
      <c r="S133">
        <v>0</v>
      </c>
      <c r="T133">
        <v>64</v>
      </c>
      <c r="U133" t="s">
        <v>99</v>
      </c>
      <c r="W133" s="4" t="str">
        <f t="shared" si="2"/>
        <v>&lt;tr&gt;&lt;td&gt;Maggie Van Eerd Cook&lt;/td&gt;&lt;td&gt;SHC&lt;/td&gt;&lt;td&gt;7&lt;/td&gt;&lt;td&gt;6&lt;/td&gt;&lt;td&gt;0.857&lt;/td&gt;&lt;td&gt;3&lt;/td&gt;&lt;td&gt;16&lt;/td&gt;&lt;td&gt;0.188&lt;/td&gt;&lt;td&gt;0&lt;/td&gt;&lt;td&gt;0&lt;/td&gt;&lt;td&gt;0.000&lt;/td&gt;&lt;td&gt;0&lt;/td&gt;&lt;td&gt;0&lt;/td&gt;&lt;td&gt;0.000&lt;/td&gt;&lt;td&gt;7&lt;/td&gt;&lt;td&gt;10&lt;/td&gt;&lt;td&gt;17&lt;/td&gt;&lt;td&gt;2.429&lt;/td&gt;&lt;td&gt;0&lt;/td&gt;&lt;td&gt;0.000&lt;/td&gt;&lt;td&gt;2&lt;/td&gt;&lt;td&gt;0.286&lt;/td&gt;&lt;td&gt;2&lt;/td&gt;&lt;td&gt;0.286&lt;/td&gt;&lt;/tr&gt;</v>
      </c>
    </row>
    <row r="134" spans="1:23" x14ac:dyDescent="0.25">
      <c r="A134">
        <v>7</v>
      </c>
      <c r="B134" t="s">
        <v>550</v>
      </c>
      <c r="C134">
        <v>3</v>
      </c>
      <c r="D134">
        <v>3</v>
      </c>
      <c r="E134">
        <v>25</v>
      </c>
      <c r="F134">
        <v>0</v>
      </c>
      <c r="G134">
        <v>5</v>
      </c>
      <c r="H134">
        <v>0</v>
      </c>
      <c r="I134">
        <v>0</v>
      </c>
      <c r="J134">
        <f t="shared" si="7"/>
        <v>6</v>
      </c>
      <c r="K134">
        <v>4</v>
      </c>
      <c r="L134">
        <v>5</v>
      </c>
      <c r="M134">
        <f t="shared" si="8"/>
        <v>9</v>
      </c>
      <c r="N134">
        <v>3</v>
      </c>
      <c r="O134">
        <v>2</v>
      </c>
      <c r="P134">
        <v>6</v>
      </c>
      <c r="Q134">
        <v>1</v>
      </c>
      <c r="R134">
        <v>8</v>
      </c>
      <c r="S134">
        <v>0</v>
      </c>
      <c r="T134">
        <v>60</v>
      </c>
      <c r="U134" t="s">
        <v>103</v>
      </c>
      <c r="W134" s="4" t="str">
        <f t="shared" si="2"/>
        <v>&lt;tr&gt;&lt;td&gt;Rachel Singleton&lt;/td&gt;&lt;td&gt;WWC&lt;/td&gt;&lt;td&gt;3&lt;/td&gt;&lt;td&gt;6&lt;/td&gt;&lt;td&gt;2.000&lt;/td&gt;&lt;td&gt;3&lt;/td&gt;&lt;td&gt;25&lt;/td&gt;&lt;td&gt;0.120&lt;/td&gt;&lt;td&gt;0&lt;/td&gt;&lt;td&gt;5&lt;/td&gt;&lt;td&gt;0.000&lt;/td&gt;&lt;td&gt;0&lt;/td&gt;&lt;td&gt;0&lt;/td&gt;&lt;td&gt;0.000&lt;/td&gt;&lt;td&gt;4&lt;/td&gt;&lt;td&gt;5&lt;/td&gt;&lt;td&gt;9&lt;/td&gt;&lt;td&gt;3.000&lt;/td&gt;&lt;td&gt;2&lt;/td&gt;&lt;td&gt;0.667&lt;/td&gt;&lt;td&gt;8&lt;/td&gt;&lt;td&gt;2.667&lt;/td&gt;&lt;td&gt;1&lt;/td&gt;&lt;td&gt;0.333&lt;/td&gt;&lt;/tr&gt;</v>
      </c>
    </row>
    <row r="135" spans="1:23" x14ac:dyDescent="0.25">
      <c r="A135">
        <v>7</v>
      </c>
      <c r="B135" t="s">
        <v>167</v>
      </c>
      <c r="C135">
        <v>5</v>
      </c>
      <c r="D135">
        <v>2</v>
      </c>
      <c r="E135">
        <v>3</v>
      </c>
      <c r="F135">
        <v>0</v>
      </c>
      <c r="G135">
        <v>0</v>
      </c>
      <c r="H135">
        <v>2</v>
      </c>
      <c r="I135">
        <v>6</v>
      </c>
      <c r="J135">
        <f t="shared" si="7"/>
        <v>6</v>
      </c>
      <c r="K135">
        <v>4</v>
      </c>
      <c r="L135">
        <v>5</v>
      </c>
      <c r="M135">
        <f t="shared" si="8"/>
        <v>9</v>
      </c>
      <c r="N135">
        <v>3</v>
      </c>
      <c r="O135">
        <v>0</v>
      </c>
      <c r="P135">
        <v>13</v>
      </c>
      <c r="Q135">
        <v>0</v>
      </c>
      <c r="R135">
        <v>4</v>
      </c>
      <c r="S135">
        <v>0</v>
      </c>
      <c r="T135">
        <v>58</v>
      </c>
      <c r="U135" t="s">
        <v>56</v>
      </c>
      <c r="W135" s="4" t="str">
        <f t="shared" si="2"/>
        <v>&lt;tr&gt;&lt;td&gt;Alyssa Broschuk&lt;/td&gt;&lt;td&gt;REC&lt;/td&gt;&lt;td&gt;5&lt;/td&gt;&lt;td&gt;6&lt;/td&gt;&lt;td&gt;1.200&lt;/td&gt;&lt;td&gt;2&lt;/td&gt;&lt;td&gt;3&lt;/td&gt;&lt;td&gt;0.667&lt;/td&gt;&lt;td&gt;0&lt;/td&gt;&lt;td&gt;0&lt;/td&gt;&lt;td&gt;0.000&lt;/td&gt;&lt;td&gt;2&lt;/td&gt;&lt;td&gt;6&lt;/td&gt;&lt;td&gt;0.333&lt;/td&gt;&lt;td&gt;4&lt;/td&gt;&lt;td&gt;5&lt;/td&gt;&lt;td&gt;9&lt;/td&gt;&lt;td&gt;1.800&lt;/td&gt;&lt;td&gt;0&lt;/td&gt;&lt;td&gt;0.000&lt;/td&gt;&lt;td&gt;4&lt;/td&gt;&lt;td&gt;0.800&lt;/td&gt;&lt;td&gt;0&lt;/td&gt;&lt;td&gt;0.000&lt;/td&gt;&lt;/tr&gt;</v>
      </c>
    </row>
    <row r="136" spans="1:23" x14ac:dyDescent="0.25">
      <c r="A136">
        <v>8</v>
      </c>
      <c r="B136" t="s">
        <v>189</v>
      </c>
      <c r="C136">
        <v>4</v>
      </c>
      <c r="D136">
        <v>2</v>
      </c>
      <c r="E136">
        <v>11</v>
      </c>
      <c r="F136">
        <v>0</v>
      </c>
      <c r="G136">
        <v>0</v>
      </c>
      <c r="H136">
        <v>2</v>
      </c>
      <c r="I136">
        <v>4</v>
      </c>
      <c r="J136">
        <f t="shared" si="7"/>
        <v>6</v>
      </c>
      <c r="K136">
        <v>5</v>
      </c>
      <c r="L136">
        <v>6</v>
      </c>
      <c r="M136">
        <f t="shared" si="8"/>
        <v>11</v>
      </c>
      <c r="N136">
        <v>5</v>
      </c>
      <c r="O136">
        <v>1</v>
      </c>
      <c r="P136">
        <v>2</v>
      </c>
      <c r="Q136">
        <v>0</v>
      </c>
      <c r="R136">
        <v>2</v>
      </c>
      <c r="S136">
        <v>0</v>
      </c>
      <c r="T136">
        <v>53</v>
      </c>
      <c r="U136" t="s">
        <v>47</v>
      </c>
      <c r="W136" s="4" t="str">
        <f t="shared" si="2"/>
        <v>&lt;tr&gt;&lt;td&gt;Essence Dennis&lt;/td&gt;&lt;td&gt;KEC&lt;/td&gt;&lt;td&gt;4&lt;/td&gt;&lt;td&gt;6&lt;/td&gt;&lt;td&gt;1.500&lt;/td&gt;&lt;td&gt;2&lt;/td&gt;&lt;td&gt;11&lt;/td&gt;&lt;td&gt;0.182&lt;/td&gt;&lt;td&gt;0&lt;/td&gt;&lt;td&gt;0&lt;/td&gt;&lt;td&gt;0.000&lt;/td&gt;&lt;td&gt;2&lt;/td&gt;&lt;td&gt;4&lt;/td&gt;&lt;td&gt;0.500&lt;/td&gt;&lt;td&gt;5&lt;/td&gt;&lt;td&gt;6&lt;/td&gt;&lt;td&gt;11&lt;/td&gt;&lt;td&gt;2.750&lt;/td&gt;&lt;td&gt;1&lt;/td&gt;&lt;td&gt;0.250&lt;/td&gt;&lt;td&gt;2&lt;/td&gt;&lt;td&gt;0.500&lt;/td&gt;&lt;td&gt;0&lt;/td&gt;&lt;td&gt;0.000&lt;/td&gt;&lt;/tr&gt;</v>
      </c>
    </row>
    <row r="137" spans="1:23" x14ac:dyDescent="0.25">
      <c r="A137">
        <v>20</v>
      </c>
      <c r="B137" t="s">
        <v>183</v>
      </c>
      <c r="C137">
        <v>1</v>
      </c>
      <c r="D137">
        <v>3</v>
      </c>
      <c r="E137">
        <v>9</v>
      </c>
      <c r="F137">
        <v>0</v>
      </c>
      <c r="G137">
        <v>0</v>
      </c>
      <c r="H137">
        <v>0</v>
      </c>
      <c r="I137">
        <v>0</v>
      </c>
      <c r="J137">
        <f t="shared" si="7"/>
        <v>6</v>
      </c>
      <c r="K137">
        <v>1</v>
      </c>
      <c r="L137">
        <v>2</v>
      </c>
      <c r="M137">
        <f t="shared" si="8"/>
        <v>3</v>
      </c>
      <c r="N137">
        <v>2</v>
      </c>
      <c r="O137">
        <v>0</v>
      </c>
      <c r="P137">
        <v>6</v>
      </c>
      <c r="Q137">
        <v>0</v>
      </c>
      <c r="R137">
        <v>0</v>
      </c>
      <c r="S137">
        <v>0</v>
      </c>
      <c r="T137">
        <v>23</v>
      </c>
      <c r="U137" t="s">
        <v>118</v>
      </c>
      <c r="W137" s="4" t="str">
        <f t="shared" si="2"/>
        <v>&lt;tr&gt;&lt;td&gt;Melanie William&lt;/td&gt;&lt;td&gt;SMA&lt;/td&gt;&lt;td&gt;1&lt;/td&gt;&lt;td&gt;6&lt;/td&gt;&lt;td&gt;6.000&lt;/td&gt;&lt;td&gt;3&lt;/td&gt;&lt;td&gt;9&lt;/td&gt;&lt;td&gt;0.333&lt;/td&gt;&lt;td&gt;0&lt;/td&gt;&lt;td&gt;0&lt;/td&gt;&lt;td&gt;0.000&lt;/td&gt;&lt;td&gt;0&lt;/td&gt;&lt;td&gt;0&lt;/td&gt;&lt;td&gt;0.000&lt;/td&gt;&lt;td&gt;1&lt;/td&gt;&lt;td&gt;2&lt;/td&gt;&lt;td&gt;3&lt;/td&gt;&lt;td&gt;3.000&lt;/td&gt;&lt;td&gt;0&lt;/td&gt;&lt;td&gt;0.000&lt;/td&gt;&lt;td&gt;0&lt;/td&gt;&lt;td&gt;0.000&lt;/td&gt;&lt;td&gt;0&lt;/td&gt;&lt;td&gt;0.000&lt;/td&gt;&lt;/tr&gt;</v>
      </c>
    </row>
    <row r="138" spans="1:23" x14ac:dyDescent="0.25">
      <c r="A138">
        <v>10</v>
      </c>
      <c r="B138" t="s">
        <v>524</v>
      </c>
      <c r="C138">
        <v>2</v>
      </c>
      <c r="D138">
        <v>3</v>
      </c>
      <c r="E138">
        <v>8</v>
      </c>
      <c r="F138">
        <v>0</v>
      </c>
      <c r="G138">
        <v>0</v>
      </c>
      <c r="H138">
        <v>0</v>
      </c>
      <c r="I138">
        <v>0</v>
      </c>
      <c r="J138">
        <f t="shared" si="7"/>
        <v>6</v>
      </c>
      <c r="K138">
        <v>1</v>
      </c>
      <c r="L138">
        <v>2</v>
      </c>
      <c r="M138">
        <f t="shared" si="8"/>
        <v>3</v>
      </c>
      <c r="N138">
        <v>2</v>
      </c>
      <c r="O138">
        <v>0</v>
      </c>
      <c r="P138">
        <v>2</v>
      </c>
      <c r="Q138">
        <v>1</v>
      </c>
      <c r="R138">
        <v>1</v>
      </c>
      <c r="S138">
        <v>0</v>
      </c>
      <c r="T138">
        <v>12</v>
      </c>
      <c r="U138" t="s">
        <v>58</v>
      </c>
      <c r="W138" s="4" t="str">
        <f t="shared" si="2"/>
        <v>&lt;tr&gt;&lt;td&gt;Brittney Fey&lt;/td&gt;&lt;td&gt;LS&lt;/td&gt;&lt;td&gt;2&lt;/td&gt;&lt;td&gt;6&lt;/td&gt;&lt;td&gt;3.000&lt;/td&gt;&lt;td&gt;3&lt;/td&gt;&lt;td&gt;8&lt;/td&gt;&lt;td&gt;0.375&lt;/td&gt;&lt;td&gt;0&lt;/td&gt;&lt;td&gt;0&lt;/td&gt;&lt;td&gt;0.000&lt;/td&gt;&lt;td&gt;0&lt;/td&gt;&lt;td&gt;0&lt;/td&gt;&lt;td&gt;0.000&lt;/td&gt;&lt;td&gt;1&lt;/td&gt;&lt;td&gt;2&lt;/td&gt;&lt;td&gt;3&lt;/td&gt;&lt;td&gt;1.500&lt;/td&gt;&lt;td&gt;0&lt;/td&gt;&lt;td&gt;0.000&lt;/td&gt;&lt;td&gt;1&lt;/td&gt;&lt;td&gt;0.500&lt;/td&gt;&lt;td&gt;1&lt;/td&gt;&lt;td&gt;0.500&lt;/td&gt;&lt;/tr&gt;</v>
      </c>
    </row>
    <row r="139" spans="1:23" x14ac:dyDescent="0.25">
      <c r="A139">
        <v>13</v>
      </c>
      <c r="B139" t="s">
        <v>162</v>
      </c>
      <c r="C139">
        <v>8</v>
      </c>
      <c r="D139">
        <v>2</v>
      </c>
      <c r="E139">
        <v>8</v>
      </c>
      <c r="F139">
        <v>0</v>
      </c>
      <c r="G139">
        <v>0</v>
      </c>
      <c r="H139">
        <v>1</v>
      </c>
      <c r="I139">
        <v>2</v>
      </c>
      <c r="J139">
        <f t="shared" si="7"/>
        <v>5</v>
      </c>
      <c r="K139">
        <v>7</v>
      </c>
      <c r="L139">
        <v>14</v>
      </c>
      <c r="M139">
        <f t="shared" si="8"/>
        <v>21</v>
      </c>
      <c r="N139">
        <v>4</v>
      </c>
      <c r="O139">
        <v>1</v>
      </c>
      <c r="P139">
        <v>7</v>
      </c>
      <c r="Q139">
        <v>0</v>
      </c>
      <c r="R139">
        <v>4</v>
      </c>
      <c r="S139">
        <v>0</v>
      </c>
      <c r="T139">
        <v>99</v>
      </c>
      <c r="U139" t="s">
        <v>87</v>
      </c>
      <c r="W139" s="4" t="str">
        <f t="shared" si="2"/>
        <v>&lt;tr&gt;&lt;td&gt;Marysa Peters&lt;/td&gt;&lt;td&gt;DMCI&lt;/td&gt;&lt;td&gt;8&lt;/td&gt;&lt;td&gt;5&lt;/td&gt;&lt;td&gt;0.625&lt;/td&gt;&lt;td&gt;2&lt;/td&gt;&lt;td&gt;8&lt;/td&gt;&lt;td&gt;0.250&lt;/td&gt;&lt;td&gt;0&lt;/td&gt;&lt;td&gt;0&lt;/td&gt;&lt;td&gt;0.000&lt;/td&gt;&lt;td&gt;1&lt;/td&gt;&lt;td&gt;2&lt;/td&gt;&lt;td&gt;0.500&lt;/td&gt;&lt;td&gt;7&lt;/td&gt;&lt;td&gt;14&lt;/td&gt;&lt;td&gt;21&lt;/td&gt;&lt;td&gt;2.625&lt;/td&gt;&lt;td&gt;1&lt;/td&gt;&lt;td&gt;0.125&lt;/td&gt;&lt;td&gt;4&lt;/td&gt;&lt;td&gt;0.500&lt;/td&gt;&lt;td&gt;0&lt;/td&gt;&lt;td&gt;0.000&lt;/td&gt;&lt;/tr&gt;</v>
      </c>
    </row>
    <row r="140" spans="1:23" x14ac:dyDescent="0.25">
      <c r="A140">
        <v>8</v>
      </c>
      <c r="B140" t="s">
        <v>539</v>
      </c>
      <c r="C140">
        <v>3</v>
      </c>
      <c r="D140">
        <v>2</v>
      </c>
      <c r="E140">
        <v>8</v>
      </c>
      <c r="F140">
        <v>0</v>
      </c>
      <c r="G140">
        <v>0</v>
      </c>
      <c r="H140">
        <v>1</v>
      </c>
      <c r="I140">
        <v>2</v>
      </c>
      <c r="J140">
        <f t="shared" si="7"/>
        <v>5</v>
      </c>
      <c r="K140">
        <v>4</v>
      </c>
      <c r="L140">
        <v>3</v>
      </c>
      <c r="M140">
        <f t="shared" si="8"/>
        <v>7</v>
      </c>
      <c r="N140">
        <v>4</v>
      </c>
      <c r="O140">
        <v>2</v>
      </c>
      <c r="P140">
        <v>6</v>
      </c>
      <c r="Q140">
        <v>1</v>
      </c>
      <c r="R140">
        <v>5</v>
      </c>
      <c r="S140">
        <v>0</v>
      </c>
      <c r="T140">
        <v>56</v>
      </c>
      <c r="U140" t="s">
        <v>81</v>
      </c>
      <c r="W140" s="4" t="str">
        <f t="shared" si="2"/>
        <v>&lt;tr&gt;&lt;td&gt;Geselle Dela Merced&lt;/td&gt;&lt;td&gt;SiHS&lt;/td&gt;&lt;td&gt;3&lt;/td&gt;&lt;td&gt;5&lt;/td&gt;&lt;td&gt;1.667&lt;/td&gt;&lt;td&gt;2&lt;/td&gt;&lt;td&gt;8&lt;/td&gt;&lt;td&gt;0.250&lt;/td&gt;&lt;td&gt;0&lt;/td&gt;&lt;td&gt;0&lt;/td&gt;&lt;td&gt;0.000&lt;/td&gt;&lt;td&gt;1&lt;/td&gt;&lt;td&gt;2&lt;/td&gt;&lt;td&gt;0.500&lt;/td&gt;&lt;td&gt;4&lt;/td&gt;&lt;td&gt;3&lt;/td&gt;&lt;td&gt;7&lt;/td&gt;&lt;td&gt;2.333&lt;/td&gt;&lt;td&gt;2&lt;/td&gt;&lt;td&gt;0.667&lt;/td&gt;&lt;td&gt;5&lt;/td&gt;&lt;td&gt;1.667&lt;/td&gt;&lt;td&gt;1&lt;/td&gt;&lt;td&gt;0.333&lt;/td&gt;&lt;/tr&gt;</v>
      </c>
    </row>
    <row r="141" spans="1:23" x14ac:dyDescent="0.25">
      <c r="A141">
        <v>2</v>
      </c>
      <c r="B141" t="s">
        <v>144</v>
      </c>
      <c r="C141">
        <v>5</v>
      </c>
      <c r="D141">
        <v>2</v>
      </c>
      <c r="E141">
        <v>10</v>
      </c>
      <c r="F141">
        <v>1</v>
      </c>
      <c r="G141">
        <v>5</v>
      </c>
      <c r="H141">
        <v>0</v>
      </c>
      <c r="I141">
        <v>0</v>
      </c>
      <c r="J141">
        <f t="shared" si="7"/>
        <v>5</v>
      </c>
      <c r="K141">
        <v>2</v>
      </c>
      <c r="L141">
        <v>5</v>
      </c>
      <c r="M141">
        <f t="shared" si="8"/>
        <v>7</v>
      </c>
      <c r="N141">
        <v>2</v>
      </c>
      <c r="O141">
        <v>1</v>
      </c>
      <c r="P141">
        <v>5</v>
      </c>
      <c r="Q141">
        <v>0</v>
      </c>
      <c r="R141">
        <v>2</v>
      </c>
      <c r="S141">
        <v>0</v>
      </c>
      <c r="T141">
        <v>43</v>
      </c>
      <c r="U141" t="s">
        <v>45</v>
      </c>
      <c r="W141" s="4" t="str">
        <f t="shared" si="2"/>
        <v>&lt;tr&gt;&lt;td&gt;Marie Maano&lt;/td&gt;&lt;td&gt;GCC&lt;/td&gt;&lt;td&gt;5&lt;/td&gt;&lt;td&gt;5&lt;/td&gt;&lt;td&gt;1.000&lt;/td&gt;&lt;td&gt;2&lt;/td&gt;&lt;td&gt;10&lt;/td&gt;&lt;td&gt;0.200&lt;/td&gt;&lt;td&gt;1&lt;/td&gt;&lt;td&gt;5&lt;/td&gt;&lt;td&gt;0.200&lt;/td&gt;&lt;td&gt;0&lt;/td&gt;&lt;td&gt;0&lt;/td&gt;&lt;td&gt;0.000&lt;/td&gt;&lt;td&gt;2&lt;/td&gt;&lt;td&gt;5&lt;/td&gt;&lt;td&gt;7&lt;/td&gt;&lt;td&gt;1.400&lt;/td&gt;&lt;td&gt;1&lt;/td&gt;&lt;td&gt;0.200&lt;/td&gt;&lt;td&gt;2&lt;/td&gt;&lt;td&gt;0.400&lt;/td&gt;&lt;td&gt;0&lt;/td&gt;&lt;td&gt;0.000&lt;/td&gt;&lt;/tr&gt;</v>
      </c>
    </row>
    <row r="142" spans="1:23" x14ac:dyDescent="0.25">
      <c r="A142">
        <v>4</v>
      </c>
      <c r="B142" t="s">
        <v>519</v>
      </c>
      <c r="C142">
        <v>3</v>
      </c>
      <c r="D142">
        <v>2</v>
      </c>
      <c r="E142">
        <v>6</v>
      </c>
      <c r="F142">
        <v>0</v>
      </c>
      <c r="G142">
        <v>2</v>
      </c>
      <c r="H142">
        <v>1</v>
      </c>
      <c r="I142">
        <v>3</v>
      </c>
      <c r="J142">
        <f t="shared" si="7"/>
        <v>5</v>
      </c>
      <c r="K142">
        <v>1</v>
      </c>
      <c r="L142">
        <v>3</v>
      </c>
      <c r="M142">
        <f t="shared" si="8"/>
        <v>4</v>
      </c>
      <c r="N142">
        <v>2</v>
      </c>
      <c r="O142">
        <v>0</v>
      </c>
      <c r="P142">
        <v>6</v>
      </c>
      <c r="Q142">
        <v>0</v>
      </c>
      <c r="R142">
        <v>3</v>
      </c>
      <c r="S142">
        <v>0</v>
      </c>
      <c r="T142">
        <v>39</v>
      </c>
      <c r="U142" t="s">
        <v>58</v>
      </c>
      <c r="W142" s="4" t="str">
        <f t="shared" si="2"/>
        <v>&lt;tr&gt;&lt;td&gt;Richelle Recksiedler&lt;/td&gt;&lt;td&gt;LS&lt;/td&gt;&lt;td&gt;3&lt;/td&gt;&lt;td&gt;5&lt;/td&gt;&lt;td&gt;1.667&lt;/td&gt;&lt;td&gt;2&lt;/td&gt;&lt;td&gt;6&lt;/td&gt;&lt;td&gt;0.333&lt;/td&gt;&lt;td&gt;0&lt;/td&gt;&lt;td&gt;2&lt;/td&gt;&lt;td&gt;0.000&lt;/td&gt;&lt;td&gt;1&lt;/td&gt;&lt;td&gt;3&lt;/td&gt;&lt;td&gt;0.333&lt;/td&gt;&lt;td&gt;1&lt;/td&gt;&lt;td&gt;3&lt;/td&gt;&lt;td&gt;4&lt;/td&gt;&lt;td&gt;1.333&lt;/td&gt;&lt;td&gt;0&lt;/td&gt;&lt;td&gt;0.000&lt;/td&gt;&lt;td&gt;3&lt;/td&gt;&lt;td&gt;1.000&lt;/td&gt;&lt;td&gt;0&lt;/td&gt;&lt;td&gt;0.000&lt;/td&gt;&lt;/tr&gt;</v>
      </c>
    </row>
    <row r="143" spans="1:23" x14ac:dyDescent="0.25">
      <c r="A143">
        <v>11</v>
      </c>
      <c r="B143" t="s">
        <v>213</v>
      </c>
      <c r="C143">
        <v>6</v>
      </c>
      <c r="D143">
        <v>2</v>
      </c>
      <c r="E143">
        <v>21</v>
      </c>
      <c r="F143">
        <v>0</v>
      </c>
      <c r="G143">
        <v>0</v>
      </c>
      <c r="H143">
        <v>0</v>
      </c>
      <c r="I143">
        <v>0</v>
      </c>
      <c r="J143">
        <f t="shared" si="7"/>
        <v>4</v>
      </c>
      <c r="K143">
        <v>10</v>
      </c>
      <c r="L143">
        <v>13</v>
      </c>
      <c r="M143">
        <f t="shared" si="8"/>
        <v>23</v>
      </c>
      <c r="N143">
        <v>6</v>
      </c>
      <c r="O143">
        <v>0</v>
      </c>
      <c r="P143">
        <v>4</v>
      </c>
      <c r="Q143">
        <v>1</v>
      </c>
      <c r="R143">
        <v>5</v>
      </c>
      <c r="S143">
        <v>0</v>
      </c>
      <c r="T143">
        <v>90</v>
      </c>
      <c r="U143" t="s">
        <v>99</v>
      </c>
      <c r="W143" s="4" t="str">
        <f t="shared" si="2"/>
        <v>&lt;tr&gt;&lt;td&gt;Quinn Jorundson&lt;/td&gt;&lt;td&gt;SHC&lt;/td&gt;&lt;td&gt;6&lt;/td&gt;&lt;td&gt;4&lt;/td&gt;&lt;td&gt;0.667&lt;/td&gt;&lt;td&gt;2&lt;/td&gt;&lt;td&gt;21&lt;/td&gt;&lt;td&gt;0.095&lt;/td&gt;&lt;td&gt;0&lt;/td&gt;&lt;td&gt;0&lt;/td&gt;&lt;td&gt;0.000&lt;/td&gt;&lt;td&gt;0&lt;/td&gt;&lt;td&gt;0&lt;/td&gt;&lt;td&gt;0.000&lt;/td&gt;&lt;td&gt;10&lt;/td&gt;&lt;td&gt;13&lt;/td&gt;&lt;td&gt;23&lt;/td&gt;&lt;td&gt;3.833&lt;/td&gt;&lt;td&gt;0&lt;/td&gt;&lt;td&gt;0.000&lt;/td&gt;&lt;td&gt;5&lt;/td&gt;&lt;td&gt;0.833&lt;/td&gt;&lt;td&gt;1&lt;/td&gt;&lt;td&gt;0.167&lt;/td&gt;&lt;/tr&gt;</v>
      </c>
    </row>
    <row r="144" spans="1:23" x14ac:dyDescent="0.25">
      <c r="A144">
        <v>9</v>
      </c>
      <c r="B144" t="s">
        <v>224</v>
      </c>
      <c r="C144">
        <v>3</v>
      </c>
      <c r="D144">
        <v>2</v>
      </c>
      <c r="E144">
        <v>9</v>
      </c>
      <c r="F144">
        <v>0</v>
      </c>
      <c r="G144">
        <v>1</v>
      </c>
      <c r="H144">
        <v>0</v>
      </c>
      <c r="I144">
        <v>2</v>
      </c>
      <c r="J144">
        <f t="shared" si="7"/>
        <v>4</v>
      </c>
      <c r="K144">
        <v>4</v>
      </c>
      <c r="L144">
        <v>9</v>
      </c>
      <c r="M144">
        <f t="shared" si="8"/>
        <v>13</v>
      </c>
      <c r="N144">
        <v>2</v>
      </c>
      <c r="O144">
        <v>1</v>
      </c>
      <c r="P144">
        <v>11</v>
      </c>
      <c r="Q144">
        <v>1</v>
      </c>
      <c r="R144">
        <v>2</v>
      </c>
      <c r="S144">
        <v>0</v>
      </c>
      <c r="T144">
        <v>68</v>
      </c>
      <c r="U144" t="s">
        <v>8</v>
      </c>
      <c r="W144" s="4" t="str">
        <f t="shared" si="2"/>
        <v>&lt;tr&gt;&lt;td&gt;Leah Warren&lt;/td&gt;&lt;td&gt;MBCI&lt;/td&gt;&lt;td&gt;3&lt;/td&gt;&lt;td&gt;4&lt;/td&gt;&lt;td&gt;1.333&lt;/td&gt;&lt;td&gt;2&lt;/td&gt;&lt;td&gt;9&lt;/td&gt;&lt;td&gt;0.222&lt;/td&gt;&lt;td&gt;0&lt;/td&gt;&lt;td&gt;1&lt;/td&gt;&lt;td&gt;0.000&lt;/td&gt;&lt;td&gt;0&lt;/td&gt;&lt;td&gt;2&lt;/td&gt;&lt;td&gt;0.000&lt;/td&gt;&lt;td&gt;4&lt;/td&gt;&lt;td&gt;9&lt;/td&gt;&lt;td&gt;13&lt;/td&gt;&lt;td&gt;4.333&lt;/td&gt;&lt;td&gt;1&lt;/td&gt;&lt;td&gt;0.333&lt;/td&gt;&lt;td&gt;2&lt;/td&gt;&lt;td&gt;0.667&lt;/td&gt;&lt;td&gt;1&lt;/td&gt;&lt;td&gt;0.333&lt;/td&gt;&lt;/tr&gt;</v>
      </c>
    </row>
    <row r="145" spans="1:23" x14ac:dyDescent="0.25">
      <c r="A145">
        <v>20</v>
      </c>
      <c r="B145" t="s">
        <v>615</v>
      </c>
      <c r="C145">
        <v>3</v>
      </c>
      <c r="D145">
        <v>2</v>
      </c>
      <c r="E145">
        <v>7</v>
      </c>
      <c r="F145">
        <v>0</v>
      </c>
      <c r="G145">
        <v>2</v>
      </c>
      <c r="H145">
        <v>0</v>
      </c>
      <c r="I145">
        <v>0</v>
      </c>
      <c r="J145">
        <f t="shared" si="7"/>
        <v>4</v>
      </c>
      <c r="K145">
        <v>1</v>
      </c>
      <c r="L145">
        <v>4</v>
      </c>
      <c r="M145">
        <f t="shared" si="8"/>
        <v>5</v>
      </c>
      <c r="N145">
        <v>1</v>
      </c>
      <c r="O145">
        <v>4</v>
      </c>
      <c r="P145">
        <v>9</v>
      </c>
      <c r="Q145">
        <v>1</v>
      </c>
      <c r="R145">
        <v>2</v>
      </c>
      <c r="S145">
        <v>0</v>
      </c>
      <c r="T145">
        <v>63</v>
      </c>
      <c r="U145" t="s">
        <v>66</v>
      </c>
      <c r="W145" s="4" t="str">
        <f t="shared" si="2"/>
        <v>&lt;tr&gt;&lt;td&gt;Amanda Antymniuk&lt;/td&gt;&lt;td&gt;GCI&lt;/td&gt;&lt;td&gt;3&lt;/td&gt;&lt;td&gt;4&lt;/td&gt;&lt;td&gt;1.333&lt;/td&gt;&lt;td&gt;2&lt;/td&gt;&lt;td&gt;7&lt;/td&gt;&lt;td&gt;0.286&lt;/td&gt;&lt;td&gt;0&lt;/td&gt;&lt;td&gt;2&lt;/td&gt;&lt;td&gt;0.000&lt;/td&gt;&lt;td&gt;0&lt;/td&gt;&lt;td&gt;0&lt;/td&gt;&lt;td&gt;0.000&lt;/td&gt;&lt;td&gt;1&lt;/td&gt;&lt;td&gt;4&lt;/td&gt;&lt;td&gt;5&lt;/td&gt;&lt;td&gt;1.667&lt;/td&gt;&lt;td&gt;4&lt;/td&gt;&lt;td&gt;1.333&lt;/td&gt;&lt;td&gt;2&lt;/td&gt;&lt;td&gt;0.667&lt;/td&gt;&lt;td&gt;1&lt;/td&gt;&lt;td&gt;0.333&lt;/td&gt;&lt;/tr&gt;</v>
      </c>
    </row>
    <row r="146" spans="1:23" x14ac:dyDescent="0.25">
      <c r="A146">
        <v>7</v>
      </c>
      <c r="B146" t="s">
        <v>222</v>
      </c>
      <c r="C146">
        <v>2</v>
      </c>
      <c r="D146">
        <v>1</v>
      </c>
      <c r="E146">
        <v>18</v>
      </c>
      <c r="F146">
        <v>0</v>
      </c>
      <c r="G146">
        <v>1</v>
      </c>
      <c r="H146">
        <v>2</v>
      </c>
      <c r="I146">
        <v>6</v>
      </c>
      <c r="J146">
        <f t="shared" si="7"/>
        <v>4</v>
      </c>
      <c r="K146">
        <v>4</v>
      </c>
      <c r="L146">
        <v>10</v>
      </c>
      <c r="M146">
        <f t="shared" si="8"/>
        <v>14</v>
      </c>
      <c r="N146">
        <v>6</v>
      </c>
      <c r="O146">
        <v>1</v>
      </c>
      <c r="P146">
        <v>8</v>
      </c>
      <c r="Q146">
        <v>0</v>
      </c>
      <c r="R146">
        <v>1</v>
      </c>
      <c r="S146">
        <v>0</v>
      </c>
      <c r="T146">
        <v>55</v>
      </c>
      <c r="U146" t="s">
        <v>8</v>
      </c>
      <c r="W146" s="4" t="str">
        <f t="shared" si="2"/>
        <v>&lt;tr&gt;&lt;td&gt;Shania Rodgers&lt;/td&gt;&lt;td&gt;MBCI&lt;/td&gt;&lt;td&gt;2&lt;/td&gt;&lt;td&gt;4&lt;/td&gt;&lt;td&gt;2.000&lt;/td&gt;&lt;td&gt;1&lt;/td&gt;&lt;td&gt;18&lt;/td&gt;&lt;td&gt;0.056&lt;/td&gt;&lt;td&gt;0&lt;/td&gt;&lt;td&gt;1&lt;/td&gt;&lt;td&gt;0.000&lt;/td&gt;&lt;td&gt;2&lt;/td&gt;&lt;td&gt;6&lt;/td&gt;&lt;td&gt;0.333&lt;/td&gt;&lt;td&gt;4&lt;/td&gt;&lt;td&gt;10&lt;/td&gt;&lt;td&gt;14&lt;/td&gt;&lt;td&gt;7.000&lt;/td&gt;&lt;td&gt;1&lt;/td&gt;&lt;td&gt;0.500&lt;/td&gt;&lt;td&gt;1&lt;/td&gt;&lt;td&gt;0.500&lt;/td&gt;&lt;td&gt;0&lt;/td&gt;&lt;td&gt;0.000&lt;/td&gt;&lt;/tr&gt;</v>
      </c>
    </row>
    <row r="147" spans="1:23" x14ac:dyDescent="0.25">
      <c r="A147">
        <v>6</v>
      </c>
      <c r="B147" t="s">
        <v>188</v>
      </c>
      <c r="C147">
        <v>10</v>
      </c>
      <c r="D147">
        <v>2</v>
      </c>
      <c r="E147">
        <v>10</v>
      </c>
      <c r="F147">
        <v>0</v>
      </c>
      <c r="G147">
        <v>0</v>
      </c>
      <c r="H147">
        <v>0</v>
      </c>
      <c r="I147">
        <v>0</v>
      </c>
      <c r="J147">
        <f t="shared" si="7"/>
        <v>4</v>
      </c>
      <c r="K147">
        <v>5</v>
      </c>
      <c r="L147">
        <v>8</v>
      </c>
      <c r="M147">
        <f t="shared" si="8"/>
        <v>13</v>
      </c>
      <c r="N147">
        <v>1</v>
      </c>
      <c r="O147">
        <v>0</v>
      </c>
      <c r="P147">
        <v>9</v>
      </c>
      <c r="Q147">
        <v>0</v>
      </c>
      <c r="R147">
        <v>1</v>
      </c>
      <c r="S147">
        <v>0</v>
      </c>
      <c r="T147">
        <v>53</v>
      </c>
      <c r="U147" t="s">
        <v>47</v>
      </c>
      <c r="W147" s="4" t="str">
        <f t="shared" si="2"/>
        <v>&lt;tr&gt;&lt;td&gt;Sabrina Phommaranth&lt;/td&gt;&lt;td&gt;KEC&lt;/td&gt;&lt;td&gt;10&lt;/td&gt;&lt;td&gt;4&lt;/td&gt;&lt;td&gt;0.400&lt;/td&gt;&lt;td&gt;2&lt;/td&gt;&lt;td&gt;10&lt;/td&gt;&lt;td&gt;0.200&lt;/td&gt;&lt;td&gt;0&lt;/td&gt;&lt;td&gt;0&lt;/td&gt;&lt;td&gt;0.000&lt;/td&gt;&lt;td&gt;0&lt;/td&gt;&lt;td&gt;0&lt;/td&gt;&lt;td&gt;0.000&lt;/td&gt;&lt;td&gt;5&lt;/td&gt;&lt;td&gt;8&lt;/td&gt;&lt;td&gt;13&lt;/td&gt;&lt;td&gt;1.300&lt;/td&gt;&lt;td&gt;0&lt;/td&gt;&lt;td&gt;0.000&lt;/td&gt;&lt;td&gt;1&lt;/td&gt;&lt;td&gt;0.100&lt;/td&gt;&lt;td&gt;0&lt;/td&gt;&lt;td&gt;0.000&lt;/td&gt;&lt;/tr&gt;</v>
      </c>
    </row>
    <row r="148" spans="1:23" x14ac:dyDescent="0.25">
      <c r="A148">
        <v>14</v>
      </c>
      <c r="B148" t="s">
        <v>575</v>
      </c>
      <c r="C148">
        <v>4</v>
      </c>
      <c r="D148">
        <v>2</v>
      </c>
      <c r="E148">
        <v>15</v>
      </c>
      <c r="F148">
        <v>0</v>
      </c>
      <c r="G148">
        <v>2</v>
      </c>
      <c r="H148">
        <v>0</v>
      </c>
      <c r="I148">
        <v>0</v>
      </c>
      <c r="J148">
        <f t="shared" si="7"/>
        <v>4</v>
      </c>
      <c r="K148">
        <v>0</v>
      </c>
      <c r="L148">
        <v>4</v>
      </c>
      <c r="M148">
        <f t="shared" si="8"/>
        <v>4</v>
      </c>
      <c r="N148">
        <v>1</v>
      </c>
      <c r="O148">
        <v>1</v>
      </c>
      <c r="P148">
        <v>2</v>
      </c>
      <c r="Q148">
        <v>0</v>
      </c>
      <c r="R148">
        <v>2</v>
      </c>
      <c r="S148">
        <v>0</v>
      </c>
      <c r="T148">
        <v>52</v>
      </c>
      <c r="U148" t="s">
        <v>52</v>
      </c>
      <c r="W148" s="4" t="str">
        <f t="shared" si="2"/>
        <v>&lt;tr&gt;&lt;td&gt;Kamila Wood&lt;/td&gt;&lt;td&gt;MMC&lt;/td&gt;&lt;td&gt;4&lt;/td&gt;&lt;td&gt;4&lt;/td&gt;&lt;td&gt;1.000&lt;/td&gt;&lt;td&gt;2&lt;/td&gt;&lt;td&gt;15&lt;/td&gt;&lt;td&gt;0.133&lt;/td&gt;&lt;td&gt;0&lt;/td&gt;&lt;td&gt;2&lt;/td&gt;&lt;td&gt;0.000&lt;/td&gt;&lt;td&gt;0&lt;/td&gt;&lt;td&gt;0&lt;/td&gt;&lt;td&gt;0.000&lt;/td&gt;&lt;td&gt;0&lt;/td&gt;&lt;td&gt;4&lt;/td&gt;&lt;td&gt;4&lt;/td&gt;&lt;td&gt;1.000&lt;/td&gt;&lt;td&gt;1&lt;/td&gt;&lt;td&gt;0.250&lt;/td&gt;&lt;td&gt;2&lt;/td&gt;&lt;td&gt;0.500&lt;/td&gt;&lt;td&gt;0&lt;/td&gt;&lt;td&gt;0.000&lt;/td&gt;&lt;/tr&gt;</v>
      </c>
    </row>
    <row r="149" spans="1:23" x14ac:dyDescent="0.25">
      <c r="A149">
        <v>14</v>
      </c>
      <c r="B149" t="s">
        <v>557</v>
      </c>
      <c r="C149">
        <v>3</v>
      </c>
      <c r="D149">
        <v>2</v>
      </c>
      <c r="E149">
        <v>7</v>
      </c>
      <c r="F149">
        <v>0</v>
      </c>
      <c r="G149">
        <v>0</v>
      </c>
      <c r="H149">
        <v>0</v>
      </c>
      <c r="I149">
        <v>0</v>
      </c>
      <c r="J149">
        <f t="shared" si="7"/>
        <v>4</v>
      </c>
      <c r="K149">
        <v>4</v>
      </c>
      <c r="L149">
        <v>3</v>
      </c>
      <c r="M149">
        <f t="shared" si="8"/>
        <v>7</v>
      </c>
      <c r="N149">
        <v>1</v>
      </c>
      <c r="O149">
        <v>0</v>
      </c>
      <c r="P149">
        <v>3</v>
      </c>
      <c r="Q149">
        <v>1</v>
      </c>
      <c r="R149">
        <v>1</v>
      </c>
      <c r="S149">
        <v>0</v>
      </c>
      <c r="T149">
        <v>36</v>
      </c>
      <c r="U149" t="s">
        <v>103</v>
      </c>
      <c r="W149" s="4" t="str">
        <f t="shared" si="2"/>
        <v>&lt;tr&gt;&lt;td&gt;Delaney Nickerson&lt;/td&gt;&lt;td&gt;WWC&lt;/td&gt;&lt;td&gt;3&lt;/td&gt;&lt;td&gt;4&lt;/td&gt;&lt;td&gt;1.333&lt;/td&gt;&lt;td&gt;2&lt;/td&gt;&lt;td&gt;7&lt;/td&gt;&lt;td&gt;0.286&lt;/td&gt;&lt;td&gt;0&lt;/td&gt;&lt;td&gt;0&lt;/td&gt;&lt;td&gt;0.000&lt;/td&gt;&lt;td&gt;0&lt;/td&gt;&lt;td&gt;0&lt;/td&gt;&lt;td&gt;0.000&lt;/td&gt;&lt;td&gt;4&lt;/td&gt;&lt;td&gt;3&lt;/td&gt;&lt;td&gt;7&lt;/td&gt;&lt;td&gt;2.333&lt;/td&gt;&lt;td&gt;0&lt;/td&gt;&lt;td&gt;0.000&lt;/td&gt;&lt;td&gt;1&lt;/td&gt;&lt;td&gt;0.333&lt;/td&gt;&lt;td&gt;1&lt;/td&gt;&lt;td&gt;0.333&lt;/td&gt;&lt;/tr&gt;</v>
      </c>
    </row>
    <row r="150" spans="1:23" x14ac:dyDescent="0.25">
      <c r="A150">
        <v>6</v>
      </c>
      <c r="B150" t="s">
        <v>598</v>
      </c>
      <c r="C150">
        <v>4</v>
      </c>
      <c r="D150">
        <v>0</v>
      </c>
      <c r="E150">
        <v>4</v>
      </c>
      <c r="F150">
        <v>0</v>
      </c>
      <c r="G150">
        <v>0</v>
      </c>
      <c r="H150">
        <v>4</v>
      </c>
      <c r="I150">
        <v>4</v>
      </c>
      <c r="J150">
        <f t="shared" si="7"/>
        <v>4</v>
      </c>
      <c r="K150">
        <v>0</v>
      </c>
      <c r="L150">
        <v>2</v>
      </c>
      <c r="M150">
        <f t="shared" si="8"/>
        <v>2</v>
      </c>
      <c r="N150">
        <v>2</v>
      </c>
      <c r="O150">
        <v>2</v>
      </c>
      <c r="P150">
        <v>5</v>
      </c>
      <c r="Q150">
        <v>0</v>
      </c>
      <c r="R150">
        <v>1</v>
      </c>
      <c r="S150">
        <v>0</v>
      </c>
      <c r="T150">
        <v>33</v>
      </c>
      <c r="U150" t="s">
        <v>79</v>
      </c>
      <c r="W150" s="4" t="str">
        <f t="shared" si="2"/>
        <v>&lt;tr&gt;&lt;td&gt;Kaylee Mitchell&lt;/td&gt;&lt;td&gt;OPHS&lt;/td&gt;&lt;td&gt;4&lt;/td&gt;&lt;td&gt;4&lt;/td&gt;&lt;td&gt;1.000&lt;/td&gt;&lt;td&gt;0&lt;/td&gt;&lt;td&gt;4&lt;/td&gt;&lt;td&gt;0.000&lt;/td&gt;&lt;td&gt;0&lt;/td&gt;&lt;td&gt;0&lt;/td&gt;&lt;td&gt;0.000&lt;/td&gt;&lt;td&gt;4&lt;/td&gt;&lt;td&gt;4&lt;/td&gt;&lt;td&gt;1.000&lt;/td&gt;&lt;td&gt;0&lt;/td&gt;&lt;td&gt;2&lt;/td&gt;&lt;td&gt;2&lt;/td&gt;&lt;td&gt;0.500&lt;/td&gt;&lt;td&gt;2&lt;/td&gt;&lt;td&gt;0.500&lt;/td&gt;&lt;td&gt;1&lt;/td&gt;&lt;td&gt;0.250&lt;/td&gt;&lt;td&gt;0&lt;/td&gt;&lt;td&gt;0.000&lt;/td&gt;&lt;/tr&gt;</v>
      </c>
    </row>
    <row r="151" spans="1:23" x14ac:dyDescent="0.25">
      <c r="A151">
        <v>5</v>
      </c>
      <c r="B151" t="s">
        <v>630</v>
      </c>
      <c r="C151">
        <v>5</v>
      </c>
      <c r="D151">
        <v>2</v>
      </c>
      <c r="E151">
        <v>2</v>
      </c>
      <c r="F151">
        <v>0</v>
      </c>
      <c r="G151">
        <v>0</v>
      </c>
      <c r="H151">
        <v>0</v>
      </c>
      <c r="I151">
        <v>0</v>
      </c>
      <c r="J151">
        <f t="shared" si="7"/>
        <v>4</v>
      </c>
      <c r="K151">
        <v>0</v>
      </c>
      <c r="L151">
        <v>4</v>
      </c>
      <c r="M151">
        <f t="shared" si="8"/>
        <v>4</v>
      </c>
      <c r="N151">
        <v>1</v>
      </c>
      <c r="O151">
        <v>0</v>
      </c>
      <c r="P151">
        <v>8</v>
      </c>
      <c r="Q151">
        <v>0</v>
      </c>
      <c r="R151">
        <v>1</v>
      </c>
      <c r="S151">
        <v>0</v>
      </c>
      <c r="T151">
        <v>28</v>
      </c>
      <c r="U151" t="s">
        <v>64</v>
      </c>
      <c r="W151" s="4" t="str">
        <f t="shared" si="2"/>
        <v>&lt;tr&gt;&lt;td&gt;Mahilet Meshesha&lt;/td&gt;&lt;td&gt;DCI&lt;/td&gt;&lt;td&gt;5&lt;/td&gt;&lt;td&gt;4&lt;/td&gt;&lt;td&gt;0.800&lt;/td&gt;&lt;td&gt;2&lt;/td&gt;&lt;td&gt;2&lt;/td&gt;&lt;td&gt;1.000&lt;/td&gt;&lt;td&gt;0&lt;/td&gt;&lt;td&gt;0&lt;/td&gt;&lt;td&gt;0.000&lt;/td&gt;&lt;td&gt;0&lt;/td&gt;&lt;td&gt;0&lt;/td&gt;&lt;td&gt;0.000&lt;/td&gt;&lt;td&gt;0&lt;/td&gt;&lt;td&gt;4&lt;/td&gt;&lt;td&gt;4&lt;/td&gt;&lt;td&gt;0.800&lt;/td&gt;&lt;td&gt;0&lt;/td&gt;&lt;td&gt;0.000&lt;/td&gt;&lt;td&gt;1&lt;/td&gt;&lt;td&gt;0.200&lt;/td&gt;&lt;td&gt;0&lt;/td&gt;&lt;td&gt;0.000&lt;/td&gt;&lt;/tr&gt;</v>
      </c>
    </row>
    <row r="152" spans="1:23" x14ac:dyDescent="0.25">
      <c r="A152">
        <v>17</v>
      </c>
      <c r="B152" t="s">
        <v>527</v>
      </c>
      <c r="C152">
        <v>2</v>
      </c>
      <c r="D152">
        <v>2</v>
      </c>
      <c r="E152">
        <v>4</v>
      </c>
      <c r="F152">
        <v>0</v>
      </c>
      <c r="G152">
        <v>0</v>
      </c>
      <c r="H152">
        <v>0</v>
      </c>
      <c r="I152">
        <v>0</v>
      </c>
      <c r="J152">
        <f t="shared" si="7"/>
        <v>4</v>
      </c>
      <c r="K152">
        <v>1</v>
      </c>
      <c r="L152">
        <v>0</v>
      </c>
      <c r="M152">
        <f t="shared" si="8"/>
        <v>1</v>
      </c>
      <c r="N152">
        <v>1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13</v>
      </c>
      <c r="U152" t="s">
        <v>58</v>
      </c>
      <c r="W152" s="4" t="str">
        <f t="shared" si="2"/>
        <v>&lt;tr&gt;&lt;td&gt;Madison Gamache&lt;/td&gt;&lt;td&gt;LS&lt;/td&gt;&lt;td&gt;2&lt;/td&gt;&lt;td&gt;4&lt;/td&gt;&lt;td&gt;2.000&lt;/td&gt;&lt;td&gt;2&lt;/td&gt;&lt;td&gt;4&lt;/td&gt;&lt;td&gt;0.500&lt;/td&gt;&lt;td&gt;0&lt;/td&gt;&lt;td&gt;0&lt;/td&gt;&lt;td&gt;0.000&lt;/td&gt;&lt;td&gt;0&lt;/td&gt;&lt;td&gt;0&lt;/td&gt;&lt;td&gt;0.000&lt;/td&gt;&lt;td&gt;1&lt;/td&gt;&lt;td&gt;0&lt;/td&gt;&lt;td&gt;1&lt;/td&gt;&lt;td&gt;0.500&lt;/td&gt;&lt;td&gt;0&lt;/td&gt;&lt;td&gt;0.000&lt;/td&gt;&lt;td&gt;0&lt;/td&gt;&lt;td&gt;0.000&lt;/td&gt;&lt;td&gt;0&lt;/td&gt;&lt;td&gt;0.000&lt;/td&gt;&lt;/tr&gt;</v>
      </c>
    </row>
    <row r="153" spans="1:23" x14ac:dyDescent="0.25">
      <c r="A153">
        <v>10</v>
      </c>
      <c r="B153" t="s">
        <v>225</v>
      </c>
      <c r="C153">
        <v>3</v>
      </c>
      <c r="D153">
        <v>1</v>
      </c>
      <c r="E153">
        <v>12</v>
      </c>
      <c r="F153">
        <v>1</v>
      </c>
      <c r="G153">
        <v>6</v>
      </c>
      <c r="H153">
        <v>0</v>
      </c>
      <c r="I153">
        <v>0</v>
      </c>
      <c r="J153">
        <f t="shared" si="7"/>
        <v>3</v>
      </c>
      <c r="K153">
        <v>2</v>
      </c>
      <c r="L153">
        <v>6</v>
      </c>
      <c r="M153">
        <f t="shared" si="8"/>
        <v>8</v>
      </c>
      <c r="N153">
        <v>10</v>
      </c>
      <c r="O153">
        <v>1</v>
      </c>
      <c r="P153">
        <v>4</v>
      </c>
      <c r="Q153">
        <v>2</v>
      </c>
      <c r="R153">
        <v>2</v>
      </c>
      <c r="S153">
        <v>0</v>
      </c>
      <c r="T153">
        <v>61</v>
      </c>
      <c r="U153" t="s">
        <v>8</v>
      </c>
      <c r="W153" s="4" t="str">
        <f t="shared" si="2"/>
        <v>&lt;tr&gt;&lt;td&gt;Kendra VanderGraaf&lt;/td&gt;&lt;td&gt;MBCI&lt;/td&gt;&lt;td&gt;3&lt;/td&gt;&lt;td&gt;3&lt;/td&gt;&lt;td&gt;1.000&lt;/td&gt;&lt;td&gt;1&lt;/td&gt;&lt;td&gt;12&lt;/td&gt;&lt;td&gt;0.083&lt;/td&gt;&lt;td&gt;1&lt;/td&gt;&lt;td&gt;6&lt;/td&gt;&lt;td&gt;0.167&lt;/td&gt;&lt;td&gt;0&lt;/td&gt;&lt;td&gt;0&lt;/td&gt;&lt;td&gt;0.000&lt;/td&gt;&lt;td&gt;2&lt;/td&gt;&lt;td&gt;6&lt;/td&gt;&lt;td&gt;8&lt;/td&gt;&lt;td&gt;2.667&lt;/td&gt;&lt;td&gt;1&lt;/td&gt;&lt;td&gt;0.333&lt;/td&gt;&lt;td&gt;2&lt;/td&gt;&lt;td&gt;0.667&lt;/td&gt;&lt;td&gt;2&lt;/td&gt;&lt;td&gt;0.667&lt;/td&gt;&lt;/tr&gt;</v>
      </c>
    </row>
    <row r="154" spans="1:23" x14ac:dyDescent="0.25">
      <c r="A154">
        <v>26</v>
      </c>
      <c r="B154" t="s">
        <v>195</v>
      </c>
      <c r="C154">
        <v>4</v>
      </c>
      <c r="D154">
        <v>1</v>
      </c>
      <c r="E154">
        <v>5</v>
      </c>
      <c r="F154">
        <v>0</v>
      </c>
      <c r="G154">
        <v>0</v>
      </c>
      <c r="H154">
        <v>1</v>
      </c>
      <c r="I154">
        <v>2</v>
      </c>
      <c r="J154">
        <f t="shared" si="7"/>
        <v>3</v>
      </c>
      <c r="K154">
        <v>4</v>
      </c>
      <c r="L154">
        <v>5</v>
      </c>
      <c r="M154">
        <f t="shared" si="8"/>
        <v>9</v>
      </c>
      <c r="N154">
        <v>2</v>
      </c>
      <c r="O154">
        <v>1</v>
      </c>
      <c r="P154">
        <v>4</v>
      </c>
      <c r="Q154">
        <v>1</v>
      </c>
      <c r="R154">
        <v>0</v>
      </c>
      <c r="S154">
        <v>0</v>
      </c>
      <c r="T154">
        <v>25</v>
      </c>
      <c r="U154" t="s">
        <v>47</v>
      </c>
      <c r="W154" s="4" t="str">
        <f t="shared" si="2"/>
        <v>&lt;tr&gt;&lt;td&gt;Saida Said&lt;/td&gt;&lt;td&gt;KEC&lt;/td&gt;&lt;td&gt;4&lt;/td&gt;&lt;td&gt;3&lt;/td&gt;&lt;td&gt;0.750&lt;/td&gt;&lt;td&gt;1&lt;/td&gt;&lt;td&gt;5&lt;/td&gt;&lt;td&gt;0.200&lt;/td&gt;&lt;td&gt;0&lt;/td&gt;&lt;td&gt;0&lt;/td&gt;&lt;td&gt;0.000&lt;/td&gt;&lt;td&gt;1&lt;/td&gt;&lt;td&gt;2&lt;/td&gt;&lt;td&gt;0.500&lt;/td&gt;&lt;td&gt;4&lt;/td&gt;&lt;td&gt;5&lt;/td&gt;&lt;td&gt;9&lt;/td&gt;&lt;td&gt;2.250&lt;/td&gt;&lt;td&gt;1&lt;/td&gt;&lt;td&gt;0.250&lt;/td&gt;&lt;td&gt;0&lt;/td&gt;&lt;td&gt;0.000&lt;/td&gt;&lt;td&gt;1&lt;/td&gt;&lt;td&gt;0.250&lt;/td&gt;&lt;/tr&gt;</v>
      </c>
    </row>
    <row r="155" spans="1:23" x14ac:dyDescent="0.25">
      <c r="A155">
        <v>9</v>
      </c>
      <c r="B155" t="s">
        <v>200</v>
      </c>
      <c r="C155">
        <v>3</v>
      </c>
      <c r="D155">
        <v>1</v>
      </c>
      <c r="E155">
        <v>3</v>
      </c>
      <c r="F155">
        <v>0</v>
      </c>
      <c r="G155">
        <v>0</v>
      </c>
      <c r="H155">
        <v>1</v>
      </c>
      <c r="I155">
        <v>2</v>
      </c>
      <c r="J155">
        <f t="shared" si="7"/>
        <v>3</v>
      </c>
      <c r="K155">
        <v>4</v>
      </c>
      <c r="L155">
        <v>2</v>
      </c>
      <c r="M155">
        <f t="shared" si="8"/>
        <v>6</v>
      </c>
      <c r="N155">
        <v>0</v>
      </c>
      <c r="O155">
        <v>0</v>
      </c>
      <c r="P155">
        <v>7</v>
      </c>
      <c r="Q155">
        <v>0</v>
      </c>
      <c r="R155">
        <v>0</v>
      </c>
      <c r="S155">
        <v>0</v>
      </c>
      <c r="T155">
        <v>25</v>
      </c>
      <c r="U155" t="s">
        <v>116</v>
      </c>
      <c r="W155" s="4" t="str">
        <f t="shared" si="2"/>
        <v>&lt;tr&gt;&lt;td&gt;Natasha Neustaedter Barg&lt;/td&gt;&lt;td&gt;WMC&lt;/td&gt;&lt;td&gt;3&lt;/td&gt;&lt;td&gt;3&lt;/td&gt;&lt;td&gt;1.000&lt;/td&gt;&lt;td&gt;1&lt;/td&gt;&lt;td&gt;3&lt;/td&gt;&lt;td&gt;0.333&lt;/td&gt;&lt;td&gt;0&lt;/td&gt;&lt;td&gt;0&lt;/td&gt;&lt;td&gt;0.000&lt;/td&gt;&lt;td&gt;1&lt;/td&gt;&lt;td&gt;2&lt;/td&gt;&lt;td&gt;0.500&lt;/td&gt;&lt;td&gt;4&lt;/td&gt;&lt;td&gt;2&lt;/td&gt;&lt;td&gt;6&lt;/td&gt;&lt;td&gt;2.000&lt;/td&gt;&lt;td&gt;0&lt;/td&gt;&lt;td&gt;0.000&lt;/td&gt;&lt;td&gt;0&lt;/td&gt;&lt;td&gt;0.000&lt;/td&gt;&lt;td&gt;0&lt;/td&gt;&lt;td&gt;0.000&lt;/td&gt;&lt;/tr&gt;</v>
      </c>
    </row>
    <row r="156" spans="1:23" x14ac:dyDescent="0.25">
      <c r="A156">
        <v>22</v>
      </c>
      <c r="B156" t="s">
        <v>231</v>
      </c>
      <c r="C156">
        <v>1</v>
      </c>
      <c r="D156">
        <v>1</v>
      </c>
      <c r="E156">
        <v>4</v>
      </c>
      <c r="F156">
        <v>1</v>
      </c>
      <c r="G156">
        <v>2</v>
      </c>
      <c r="H156">
        <v>0</v>
      </c>
      <c r="I156">
        <v>0</v>
      </c>
      <c r="J156">
        <f t="shared" si="7"/>
        <v>3</v>
      </c>
      <c r="K156">
        <v>0</v>
      </c>
      <c r="L156">
        <v>2</v>
      </c>
      <c r="M156">
        <f t="shared" si="8"/>
        <v>2</v>
      </c>
      <c r="N156">
        <v>2</v>
      </c>
      <c r="O156">
        <v>0</v>
      </c>
      <c r="P156">
        <v>7</v>
      </c>
      <c r="Q156">
        <v>0</v>
      </c>
      <c r="R156">
        <v>0</v>
      </c>
      <c r="S156">
        <v>0</v>
      </c>
      <c r="T156">
        <v>19</v>
      </c>
      <c r="U156" t="s">
        <v>8</v>
      </c>
      <c r="W156" s="4" t="str">
        <f t="shared" si="2"/>
        <v>&lt;tr&gt;&lt;td&gt;Michelle Yoo&lt;/td&gt;&lt;td&gt;MBCI&lt;/td&gt;&lt;td&gt;1&lt;/td&gt;&lt;td&gt;3&lt;/td&gt;&lt;td&gt;3.000&lt;/td&gt;&lt;td&gt;1&lt;/td&gt;&lt;td&gt;4&lt;/td&gt;&lt;td&gt;0.250&lt;/td&gt;&lt;td&gt;1&lt;/td&gt;&lt;td&gt;2&lt;/td&gt;&lt;td&gt;0.500&lt;/td&gt;&lt;td&gt;0&lt;/td&gt;&lt;td&gt;0&lt;/td&gt;&lt;td&gt;0.000&lt;/td&gt;&lt;td&gt;0&lt;/td&gt;&lt;td&gt;2&lt;/td&gt;&lt;td&gt;2&lt;/td&gt;&lt;td&gt;2.000&lt;/td&gt;&lt;td&gt;0&lt;/td&gt;&lt;td&gt;0.000&lt;/td&gt;&lt;td&gt;0&lt;/td&gt;&lt;td&gt;0.000&lt;/td&gt;&lt;td&gt;0&lt;/td&gt;&lt;td&gt;0.000&lt;/td&gt;&lt;/tr&gt;</v>
      </c>
    </row>
    <row r="157" spans="1:23" x14ac:dyDescent="0.25">
      <c r="A157">
        <v>13</v>
      </c>
      <c r="B157" t="s">
        <v>574</v>
      </c>
      <c r="C157">
        <v>6</v>
      </c>
      <c r="D157">
        <v>1</v>
      </c>
      <c r="E157">
        <v>11</v>
      </c>
      <c r="F157">
        <v>0</v>
      </c>
      <c r="G157">
        <v>0</v>
      </c>
      <c r="H157">
        <v>0</v>
      </c>
      <c r="I157">
        <v>2</v>
      </c>
      <c r="J157">
        <f t="shared" si="7"/>
        <v>2</v>
      </c>
      <c r="K157">
        <v>1</v>
      </c>
      <c r="L157">
        <v>10</v>
      </c>
      <c r="M157">
        <f t="shared" si="8"/>
        <v>11</v>
      </c>
      <c r="N157">
        <v>13</v>
      </c>
      <c r="O157">
        <v>4</v>
      </c>
      <c r="P157">
        <v>12</v>
      </c>
      <c r="Q157">
        <v>4</v>
      </c>
      <c r="R157">
        <v>14</v>
      </c>
      <c r="S157">
        <v>0</v>
      </c>
      <c r="T157">
        <v>110</v>
      </c>
      <c r="U157" t="s">
        <v>52</v>
      </c>
      <c r="W157" s="4" t="str">
        <f t="shared" si="2"/>
        <v>&lt;tr&gt;&lt;td&gt;Laryssa Yakimoski&lt;/td&gt;&lt;td&gt;MMC&lt;/td&gt;&lt;td&gt;6&lt;/td&gt;&lt;td&gt;2&lt;/td&gt;&lt;td&gt;0.333&lt;/td&gt;&lt;td&gt;1&lt;/td&gt;&lt;td&gt;11&lt;/td&gt;&lt;td&gt;0.091&lt;/td&gt;&lt;td&gt;0&lt;/td&gt;&lt;td&gt;0&lt;/td&gt;&lt;td&gt;0.000&lt;/td&gt;&lt;td&gt;0&lt;/td&gt;&lt;td&gt;2&lt;/td&gt;&lt;td&gt;0.000&lt;/td&gt;&lt;td&gt;1&lt;/td&gt;&lt;td&gt;10&lt;/td&gt;&lt;td&gt;11&lt;/td&gt;&lt;td&gt;1.833&lt;/td&gt;&lt;td&gt;4&lt;/td&gt;&lt;td&gt;0.667&lt;/td&gt;&lt;td&gt;14&lt;/td&gt;&lt;td&gt;2.333&lt;/td&gt;&lt;td&gt;4&lt;/td&gt;&lt;td&gt;0.667&lt;/td&gt;&lt;/tr&gt;</v>
      </c>
    </row>
    <row r="158" spans="1:23" x14ac:dyDescent="0.25">
      <c r="A158">
        <v>7</v>
      </c>
      <c r="B158" t="s">
        <v>564</v>
      </c>
      <c r="C158">
        <v>5</v>
      </c>
      <c r="D158">
        <v>1</v>
      </c>
      <c r="E158">
        <v>3</v>
      </c>
      <c r="F158">
        <v>0</v>
      </c>
      <c r="G158">
        <v>0</v>
      </c>
      <c r="H158">
        <v>0</v>
      </c>
      <c r="I158">
        <v>2</v>
      </c>
      <c r="J158">
        <f t="shared" si="7"/>
        <v>2</v>
      </c>
      <c r="K158">
        <v>4</v>
      </c>
      <c r="L158">
        <v>1</v>
      </c>
      <c r="M158">
        <f t="shared" si="8"/>
        <v>5</v>
      </c>
      <c r="N158">
        <v>3</v>
      </c>
      <c r="O158">
        <v>1</v>
      </c>
      <c r="P158">
        <v>5</v>
      </c>
      <c r="Q158">
        <v>0</v>
      </c>
      <c r="R158">
        <v>2</v>
      </c>
      <c r="S158">
        <v>0</v>
      </c>
      <c r="T158">
        <v>41</v>
      </c>
      <c r="U158" t="s">
        <v>49</v>
      </c>
      <c r="W158" s="4" t="str">
        <f t="shared" si="2"/>
        <v>&lt;tr&gt;&lt;td&gt;Jessica Abagon&lt;/td&gt;&lt;td&gt;MC&lt;/td&gt;&lt;td&gt;5&lt;/td&gt;&lt;td&gt;2&lt;/td&gt;&lt;td&gt;0.400&lt;/td&gt;&lt;td&gt;1&lt;/td&gt;&lt;td&gt;3&lt;/td&gt;&lt;td&gt;0.333&lt;/td&gt;&lt;td&gt;0&lt;/td&gt;&lt;td&gt;0&lt;/td&gt;&lt;td&gt;0.000&lt;/td&gt;&lt;td&gt;0&lt;/td&gt;&lt;td&gt;2&lt;/td&gt;&lt;td&gt;0.000&lt;/td&gt;&lt;td&gt;4&lt;/td&gt;&lt;td&gt;1&lt;/td&gt;&lt;td&gt;5&lt;/td&gt;&lt;td&gt;1.000&lt;/td&gt;&lt;td&gt;1&lt;/td&gt;&lt;td&gt;0.200&lt;/td&gt;&lt;td&gt;2&lt;/td&gt;&lt;td&gt;0.400&lt;/td&gt;&lt;td&gt;0&lt;/td&gt;&lt;td&gt;0.000&lt;/td&gt;&lt;/tr&gt;</v>
      </c>
    </row>
    <row r="159" spans="1:23" x14ac:dyDescent="0.25">
      <c r="A159">
        <v>12</v>
      </c>
      <c r="B159" t="s">
        <v>161</v>
      </c>
      <c r="C159">
        <v>8</v>
      </c>
      <c r="D159">
        <v>1</v>
      </c>
      <c r="E159">
        <v>5</v>
      </c>
      <c r="F159">
        <v>0</v>
      </c>
      <c r="G159">
        <v>0</v>
      </c>
      <c r="H159">
        <v>0</v>
      </c>
      <c r="I159">
        <v>0</v>
      </c>
      <c r="J159">
        <f t="shared" si="7"/>
        <v>2</v>
      </c>
      <c r="K159">
        <v>0</v>
      </c>
      <c r="L159">
        <v>1</v>
      </c>
      <c r="M159">
        <f t="shared" si="8"/>
        <v>1</v>
      </c>
      <c r="N159">
        <v>0</v>
      </c>
      <c r="O159">
        <v>0</v>
      </c>
      <c r="P159">
        <v>2</v>
      </c>
      <c r="Q159">
        <v>0</v>
      </c>
      <c r="R159">
        <v>1</v>
      </c>
      <c r="S159">
        <v>0</v>
      </c>
      <c r="T159">
        <v>35</v>
      </c>
      <c r="U159" t="s">
        <v>87</v>
      </c>
      <c r="W159" s="4" t="str">
        <f t="shared" si="2"/>
        <v>&lt;tr&gt;&lt;td&gt;Hazel Turdanes&lt;/td&gt;&lt;td&gt;DMCI&lt;/td&gt;&lt;td&gt;8&lt;/td&gt;&lt;td&gt;2&lt;/td&gt;&lt;td&gt;0.250&lt;/td&gt;&lt;td&gt;1&lt;/td&gt;&lt;td&gt;5&lt;/td&gt;&lt;td&gt;0.200&lt;/td&gt;&lt;td&gt;0&lt;/td&gt;&lt;td&gt;0&lt;/td&gt;&lt;td&gt;0.000&lt;/td&gt;&lt;td&gt;0&lt;/td&gt;&lt;td&gt;0&lt;/td&gt;&lt;td&gt;0.000&lt;/td&gt;&lt;td&gt;0&lt;/td&gt;&lt;td&gt;1&lt;/td&gt;&lt;td&gt;1&lt;/td&gt;&lt;td&gt;0.125&lt;/td&gt;&lt;td&gt;0&lt;/td&gt;&lt;td&gt;0.000&lt;/td&gt;&lt;td&gt;1&lt;/td&gt;&lt;td&gt;0.125&lt;/td&gt;&lt;td&gt;0&lt;/td&gt;&lt;td&gt;0.000&lt;/td&gt;&lt;/tr&gt;</v>
      </c>
    </row>
    <row r="160" spans="1:23" x14ac:dyDescent="0.25">
      <c r="A160">
        <v>12</v>
      </c>
      <c r="B160" t="s">
        <v>613</v>
      </c>
      <c r="C160">
        <v>3</v>
      </c>
      <c r="D160">
        <v>0</v>
      </c>
      <c r="E160">
        <v>6</v>
      </c>
      <c r="F160">
        <v>0</v>
      </c>
      <c r="G160">
        <v>0</v>
      </c>
      <c r="H160">
        <v>2</v>
      </c>
      <c r="I160">
        <v>4</v>
      </c>
      <c r="J160">
        <f t="shared" si="7"/>
        <v>2</v>
      </c>
      <c r="K160">
        <v>2</v>
      </c>
      <c r="L160">
        <v>5</v>
      </c>
      <c r="M160">
        <f t="shared" si="8"/>
        <v>7</v>
      </c>
      <c r="N160">
        <v>5</v>
      </c>
      <c r="O160">
        <v>0</v>
      </c>
      <c r="P160">
        <v>8</v>
      </c>
      <c r="Q160">
        <v>1</v>
      </c>
      <c r="R160">
        <v>0</v>
      </c>
      <c r="S160">
        <v>0</v>
      </c>
      <c r="T160">
        <v>33</v>
      </c>
      <c r="U160" t="s">
        <v>66</v>
      </c>
      <c r="W160" s="4" t="str">
        <f t="shared" si="2"/>
        <v>&lt;tr&gt;&lt;td&gt;Tori Macdonald&lt;/td&gt;&lt;td&gt;GCI&lt;/td&gt;&lt;td&gt;3&lt;/td&gt;&lt;td&gt;2&lt;/td&gt;&lt;td&gt;0.667&lt;/td&gt;&lt;td&gt;0&lt;/td&gt;&lt;td&gt;6&lt;/td&gt;&lt;td&gt;0.000&lt;/td&gt;&lt;td&gt;0&lt;/td&gt;&lt;td&gt;0&lt;/td&gt;&lt;td&gt;0.000&lt;/td&gt;&lt;td&gt;2&lt;/td&gt;&lt;td&gt;4&lt;/td&gt;&lt;td&gt;0.500&lt;/td&gt;&lt;td&gt;2&lt;/td&gt;&lt;td&gt;5&lt;/td&gt;&lt;td&gt;7&lt;/td&gt;&lt;td&gt;2.333&lt;/td&gt;&lt;td&gt;0&lt;/td&gt;&lt;td&gt;0.000&lt;/td&gt;&lt;td&gt;0&lt;/td&gt;&lt;td&gt;0.000&lt;/td&gt;&lt;td&gt;1&lt;/td&gt;&lt;td&gt;0.333&lt;/td&gt;&lt;/tr&gt;</v>
      </c>
    </row>
    <row r="161" spans="1:23" x14ac:dyDescent="0.25">
      <c r="A161">
        <v>22</v>
      </c>
      <c r="B161" t="s">
        <v>217</v>
      </c>
      <c r="C161">
        <v>6</v>
      </c>
      <c r="D161">
        <v>1</v>
      </c>
      <c r="E161">
        <v>7</v>
      </c>
      <c r="F161">
        <v>0</v>
      </c>
      <c r="G161">
        <v>3</v>
      </c>
      <c r="H161">
        <v>0</v>
      </c>
      <c r="I161">
        <v>0</v>
      </c>
      <c r="J161">
        <f t="shared" si="7"/>
        <v>2</v>
      </c>
      <c r="K161">
        <v>2</v>
      </c>
      <c r="L161">
        <v>4</v>
      </c>
      <c r="M161">
        <f t="shared" si="8"/>
        <v>6</v>
      </c>
      <c r="N161">
        <v>3</v>
      </c>
      <c r="O161">
        <v>0</v>
      </c>
      <c r="P161">
        <v>9</v>
      </c>
      <c r="Q161">
        <v>0</v>
      </c>
      <c r="R161">
        <v>2</v>
      </c>
      <c r="S161">
        <v>0</v>
      </c>
      <c r="T161">
        <v>32</v>
      </c>
      <c r="U161" t="s">
        <v>99</v>
      </c>
      <c r="W161" s="4" t="str">
        <f t="shared" si="2"/>
        <v>&lt;tr&gt;&lt;td&gt;Theresa Van Eerd Cook&lt;/td&gt;&lt;td&gt;SHC&lt;/td&gt;&lt;td&gt;6&lt;/td&gt;&lt;td&gt;2&lt;/td&gt;&lt;td&gt;0.333&lt;/td&gt;&lt;td&gt;1&lt;/td&gt;&lt;td&gt;7&lt;/td&gt;&lt;td&gt;0.143&lt;/td&gt;&lt;td&gt;0&lt;/td&gt;&lt;td&gt;3&lt;/td&gt;&lt;td&gt;0.000&lt;/td&gt;&lt;td&gt;0&lt;/td&gt;&lt;td&gt;0&lt;/td&gt;&lt;td&gt;0.000&lt;/td&gt;&lt;td&gt;2&lt;/td&gt;&lt;td&gt;4&lt;/td&gt;&lt;td&gt;6&lt;/td&gt;&lt;td&gt;1.000&lt;/td&gt;&lt;td&gt;0&lt;/td&gt;&lt;td&gt;0.000&lt;/td&gt;&lt;td&gt;2&lt;/td&gt;&lt;td&gt;0.333&lt;/td&gt;&lt;td&gt;0&lt;/td&gt;&lt;td&gt;0.000&lt;/td&gt;&lt;/tr&gt;</v>
      </c>
    </row>
    <row r="162" spans="1:23" x14ac:dyDescent="0.25">
      <c r="A162">
        <v>14</v>
      </c>
      <c r="B162" t="s">
        <v>192</v>
      </c>
      <c r="C162">
        <v>2</v>
      </c>
      <c r="D162">
        <v>1</v>
      </c>
      <c r="E162">
        <v>3</v>
      </c>
      <c r="F162">
        <v>0</v>
      </c>
      <c r="G162">
        <v>0</v>
      </c>
      <c r="H162">
        <v>0</v>
      </c>
      <c r="I162">
        <v>1</v>
      </c>
      <c r="J162">
        <f t="shared" si="7"/>
        <v>2</v>
      </c>
      <c r="K162">
        <v>3</v>
      </c>
      <c r="L162">
        <v>2</v>
      </c>
      <c r="M162">
        <f t="shared" si="8"/>
        <v>5</v>
      </c>
      <c r="N162">
        <v>1</v>
      </c>
      <c r="O162">
        <v>0</v>
      </c>
      <c r="P162">
        <v>7</v>
      </c>
      <c r="Q162">
        <v>0</v>
      </c>
      <c r="R162">
        <v>2</v>
      </c>
      <c r="S162">
        <v>0</v>
      </c>
      <c r="T162">
        <v>29</v>
      </c>
      <c r="U162" t="s">
        <v>47</v>
      </c>
      <c r="W162" s="4" t="str">
        <f t="shared" si="2"/>
        <v>&lt;tr&gt;&lt;td&gt;Tyrel Satiya&lt;/td&gt;&lt;td&gt;KEC&lt;/td&gt;&lt;td&gt;2&lt;/td&gt;&lt;td&gt;2&lt;/td&gt;&lt;td&gt;1.000&lt;/td&gt;&lt;td&gt;1&lt;/td&gt;&lt;td&gt;3&lt;/td&gt;&lt;td&gt;0.333&lt;/td&gt;&lt;td&gt;0&lt;/td&gt;&lt;td&gt;0&lt;/td&gt;&lt;td&gt;0.000&lt;/td&gt;&lt;td&gt;0&lt;/td&gt;&lt;td&gt;1&lt;/td&gt;&lt;td&gt;0.000&lt;/td&gt;&lt;td&gt;3&lt;/td&gt;&lt;td&gt;2&lt;/td&gt;&lt;td&gt;5&lt;/td&gt;&lt;td&gt;2.500&lt;/td&gt;&lt;td&gt;0&lt;/td&gt;&lt;td&gt;0.000&lt;/td&gt;&lt;td&gt;2&lt;/td&gt;&lt;td&gt;1.000&lt;/td&gt;&lt;td&gt;0&lt;/td&gt;&lt;td&gt;0.000&lt;/td&gt;&lt;/tr&gt;</v>
      </c>
    </row>
    <row r="163" spans="1:23" x14ac:dyDescent="0.25">
      <c r="A163">
        <v>3</v>
      </c>
      <c r="B163" t="s">
        <v>534</v>
      </c>
      <c r="C163">
        <v>3</v>
      </c>
      <c r="D163">
        <v>1</v>
      </c>
      <c r="E163">
        <v>8</v>
      </c>
      <c r="F163">
        <v>0</v>
      </c>
      <c r="G163">
        <v>0</v>
      </c>
      <c r="H163">
        <v>0</v>
      </c>
      <c r="I163">
        <v>0</v>
      </c>
      <c r="J163">
        <f t="shared" si="7"/>
        <v>2</v>
      </c>
      <c r="K163">
        <v>4</v>
      </c>
      <c r="L163">
        <v>4</v>
      </c>
      <c r="M163">
        <f t="shared" si="8"/>
        <v>8</v>
      </c>
      <c r="N163">
        <v>0</v>
      </c>
      <c r="O163">
        <v>2</v>
      </c>
      <c r="P163">
        <v>0</v>
      </c>
      <c r="Q163">
        <v>0</v>
      </c>
      <c r="R163">
        <v>5</v>
      </c>
      <c r="S163">
        <v>0</v>
      </c>
      <c r="T163">
        <v>28</v>
      </c>
      <c r="U163" t="s">
        <v>81</v>
      </c>
      <c r="W163" s="4" t="str">
        <f t="shared" si="2"/>
        <v>&lt;tr&gt;&lt;td&gt;Shannan Maranan&lt;/td&gt;&lt;td&gt;SiHS&lt;/td&gt;&lt;td&gt;3&lt;/td&gt;&lt;td&gt;2&lt;/td&gt;&lt;td&gt;0.667&lt;/td&gt;&lt;td&gt;1&lt;/td&gt;&lt;td&gt;8&lt;/td&gt;&lt;td&gt;0.125&lt;/td&gt;&lt;td&gt;0&lt;/td&gt;&lt;td&gt;0&lt;/td&gt;&lt;td&gt;0.000&lt;/td&gt;&lt;td&gt;0&lt;/td&gt;&lt;td&gt;0&lt;/td&gt;&lt;td&gt;0.000&lt;/td&gt;&lt;td&gt;4&lt;/td&gt;&lt;td&gt;4&lt;/td&gt;&lt;td&gt;8&lt;/td&gt;&lt;td&gt;2.667&lt;/td&gt;&lt;td&gt;2&lt;/td&gt;&lt;td&gt;0.667&lt;/td&gt;&lt;td&gt;5&lt;/td&gt;&lt;td&gt;1.667&lt;/td&gt;&lt;td&gt;0&lt;/td&gt;&lt;td&gt;0.000&lt;/td&gt;&lt;/tr&gt;</v>
      </c>
    </row>
    <row r="164" spans="1:23" x14ac:dyDescent="0.25">
      <c r="A164">
        <v>2</v>
      </c>
      <c r="B164" t="s">
        <v>694</v>
      </c>
      <c r="C164">
        <v>3</v>
      </c>
      <c r="D164">
        <v>1</v>
      </c>
      <c r="E164">
        <v>4</v>
      </c>
      <c r="F164">
        <v>0</v>
      </c>
      <c r="G164">
        <v>0</v>
      </c>
      <c r="H164">
        <v>0</v>
      </c>
      <c r="I164">
        <v>0</v>
      </c>
      <c r="J164">
        <f t="shared" si="7"/>
        <v>2</v>
      </c>
      <c r="K164">
        <v>0</v>
      </c>
      <c r="L164">
        <v>1</v>
      </c>
      <c r="M164">
        <f t="shared" si="8"/>
        <v>1</v>
      </c>
      <c r="N164">
        <v>4</v>
      </c>
      <c r="O164">
        <v>0</v>
      </c>
      <c r="P164">
        <v>4</v>
      </c>
      <c r="Q164">
        <v>0</v>
      </c>
      <c r="R164">
        <v>1</v>
      </c>
      <c r="S164">
        <v>0</v>
      </c>
      <c r="T164">
        <v>27</v>
      </c>
      <c r="U164" t="s">
        <v>49</v>
      </c>
      <c r="W164" s="4" t="str">
        <f t="shared" si="2"/>
        <v>&lt;tr&gt;&lt;td&gt;Kanwal Marahar&lt;/td&gt;&lt;td&gt;MC&lt;/td&gt;&lt;td&gt;3&lt;/td&gt;&lt;td&gt;2&lt;/td&gt;&lt;td&gt;0.667&lt;/td&gt;&lt;td&gt;1&lt;/td&gt;&lt;td&gt;4&lt;/td&gt;&lt;td&gt;0.250&lt;/td&gt;&lt;td&gt;0&lt;/td&gt;&lt;td&gt;0&lt;/td&gt;&lt;td&gt;0.000&lt;/td&gt;&lt;td&gt;0&lt;/td&gt;&lt;td&gt;0&lt;/td&gt;&lt;td&gt;0.000&lt;/td&gt;&lt;td&gt;0&lt;/td&gt;&lt;td&gt;1&lt;/td&gt;&lt;td&gt;1&lt;/td&gt;&lt;td&gt;0.333&lt;/td&gt;&lt;td&gt;0&lt;/td&gt;&lt;td&gt;0.000&lt;/td&gt;&lt;td&gt;1&lt;/td&gt;&lt;td&gt;0.333&lt;/td&gt;&lt;td&gt;0&lt;/td&gt;&lt;td&gt;0.000&lt;/td&gt;&lt;/tr&gt;</v>
      </c>
    </row>
    <row r="165" spans="1:23" x14ac:dyDescent="0.25">
      <c r="A165">
        <v>44</v>
      </c>
      <c r="B165" t="s">
        <v>618</v>
      </c>
      <c r="C165">
        <v>3</v>
      </c>
      <c r="D165">
        <v>1</v>
      </c>
      <c r="E165">
        <v>3</v>
      </c>
      <c r="F165">
        <v>0</v>
      </c>
      <c r="G165">
        <v>0</v>
      </c>
      <c r="H165">
        <v>0</v>
      </c>
      <c r="I165">
        <v>0</v>
      </c>
      <c r="J165">
        <f t="shared" si="7"/>
        <v>2</v>
      </c>
      <c r="K165">
        <v>0</v>
      </c>
      <c r="L165">
        <v>1</v>
      </c>
      <c r="M165">
        <f t="shared" si="8"/>
        <v>1</v>
      </c>
      <c r="N165">
        <v>0</v>
      </c>
      <c r="O165">
        <v>1</v>
      </c>
      <c r="P165">
        <v>6</v>
      </c>
      <c r="Q165">
        <v>0</v>
      </c>
      <c r="R165">
        <v>2</v>
      </c>
      <c r="S165">
        <v>0</v>
      </c>
      <c r="T165">
        <v>26</v>
      </c>
      <c r="U165" t="s">
        <v>66</v>
      </c>
      <c r="W165" s="4" t="str">
        <f t="shared" si="2"/>
        <v>&lt;tr&gt;&lt;td&gt;Carina McLennan&lt;/td&gt;&lt;td&gt;GCI&lt;/td&gt;&lt;td&gt;3&lt;/td&gt;&lt;td&gt;2&lt;/td&gt;&lt;td&gt;0.667&lt;/td&gt;&lt;td&gt;1&lt;/td&gt;&lt;td&gt;3&lt;/td&gt;&lt;td&gt;0.333&lt;/td&gt;&lt;td&gt;0&lt;/td&gt;&lt;td&gt;0&lt;/td&gt;&lt;td&gt;0.000&lt;/td&gt;&lt;td&gt;0&lt;/td&gt;&lt;td&gt;0&lt;/td&gt;&lt;td&gt;0.000&lt;/td&gt;&lt;td&gt;0&lt;/td&gt;&lt;td&gt;1&lt;/td&gt;&lt;td&gt;1&lt;/td&gt;&lt;td&gt;0.333&lt;/td&gt;&lt;td&gt;1&lt;/td&gt;&lt;td&gt;0.333&lt;/td&gt;&lt;td&gt;2&lt;/td&gt;&lt;td&gt;0.667&lt;/td&gt;&lt;td&gt;0&lt;/td&gt;&lt;td&gt;0.000&lt;/td&gt;&lt;/tr&gt;</v>
      </c>
    </row>
    <row r="166" spans="1:23" x14ac:dyDescent="0.25">
      <c r="A166">
        <v>1</v>
      </c>
      <c r="B166" t="s">
        <v>695</v>
      </c>
      <c r="C166">
        <v>2</v>
      </c>
      <c r="D166">
        <v>1</v>
      </c>
      <c r="E166">
        <v>4</v>
      </c>
      <c r="F166">
        <v>0</v>
      </c>
      <c r="G166">
        <v>1</v>
      </c>
      <c r="H166">
        <v>0</v>
      </c>
      <c r="I166">
        <v>2</v>
      </c>
      <c r="J166">
        <f t="shared" si="7"/>
        <v>2</v>
      </c>
      <c r="K166">
        <v>1</v>
      </c>
      <c r="L166">
        <v>2</v>
      </c>
      <c r="M166">
        <f t="shared" si="8"/>
        <v>3</v>
      </c>
      <c r="N166">
        <v>4</v>
      </c>
      <c r="O166">
        <v>2</v>
      </c>
      <c r="P166">
        <v>4</v>
      </c>
      <c r="Q166">
        <v>0</v>
      </c>
      <c r="R166">
        <v>1</v>
      </c>
      <c r="S166">
        <v>0</v>
      </c>
      <c r="T166">
        <v>26</v>
      </c>
      <c r="U166" t="s">
        <v>99</v>
      </c>
      <c r="W166" s="4" t="str">
        <f t="shared" si="2"/>
        <v>&lt;tr&gt;&lt;td&gt;Britney Blunderfield&lt;/td&gt;&lt;td&gt;SHC&lt;/td&gt;&lt;td&gt;2&lt;/td&gt;&lt;td&gt;2&lt;/td&gt;&lt;td&gt;1.000&lt;/td&gt;&lt;td&gt;1&lt;/td&gt;&lt;td&gt;4&lt;/td&gt;&lt;td&gt;0.250&lt;/td&gt;&lt;td&gt;0&lt;/td&gt;&lt;td&gt;1&lt;/td&gt;&lt;td&gt;0.000&lt;/td&gt;&lt;td&gt;0&lt;/td&gt;&lt;td&gt;2&lt;/td&gt;&lt;td&gt;0.000&lt;/td&gt;&lt;td&gt;1&lt;/td&gt;&lt;td&gt;2&lt;/td&gt;&lt;td&gt;3&lt;/td&gt;&lt;td&gt;1.500&lt;/td&gt;&lt;td&gt;2&lt;/td&gt;&lt;td&gt;1.000&lt;/td&gt;&lt;td&gt;1&lt;/td&gt;&lt;td&gt;0.500&lt;/td&gt;&lt;td&gt;0&lt;/td&gt;&lt;td&gt;0.000&lt;/td&gt;&lt;/tr&gt;</v>
      </c>
    </row>
    <row r="167" spans="1:23" x14ac:dyDescent="0.25">
      <c r="A167">
        <v>12</v>
      </c>
      <c r="B167" t="s">
        <v>636</v>
      </c>
      <c r="C167">
        <v>6</v>
      </c>
      <c r="D167">
        <v>1</v>
      </c>
      <c r="E167">
        <v>4</v>
      </c>
      <c r="F167">
        <v>0</v>
      </c>
      <c r="G167">
        <v>0</v>
      </c>
      <c r="H167">
        <v>0</v>
      </c>
      <c r="I167">
        <v>0</v>
      </c>
      <c r="J167">
        <f t="shared" si="7"/>
        <v>2</v>
      </c>
      <c r="K167">
        <v>1</v>
      </c>
      <c r="L167">
        <v>2</v>
      </c>
      <c r="M167">
        <f t="shared" si="8"/>
        <v>3</v>
      </c>
      <c r="N167">
        <v>1</v>
      </c>
      <c r="O167">
        <v>0</v>
      </c>
      <c r="P167">
        <v>1</v>
      </c>
      <c r="Q167">
        <v>0</v>
      </c>
      <c r="R167">
        <v>2</v>
      </c>
      <c r="S167">
        <v>0</v>
      </c>
      <c r="T167">
        <v>22</v>
      </c>
      <c r="U167" t="s">
        <v>64</v>
      </c>
      <c r="W167" s="4" t="str">
        <f t="shared" si="2"/>
        <v>&lt;tr&gt;&lt;td&gt;Maddy Wiley&lt;/td&gt;&lt;td&gt;DCI&lt;/td&gt;&lt;td&gt;6&lt;/td&gt;&lt;td&gt;2&lt;/td&gt;&lt;td&gt;0.333&lt;/td&gt;&lt;td&gt;1&lt;/td&gt;&lt;td&gt;4&lt;/td&gt;&lt;td&gt;0.250&lt;/td&gt;&lt;td&gt;0&lt;/td&gt;&lt;td&gt;0&lt;/td&gt;&lt;td&gt;0.000&lt;/td&gt;&lt;td&gt;0&lt;/td&gt;&lt;td&gt;0&lt;/td&gt;&lt;td&gt;0.000&lt;/td&gt;&lt;td&gt;1&lt;/td&gt;&lt;td&gt;2&lt;/td&gt;&lt;td&gt;3&lt;/td&gt;&lt;td&gt;0.500&lt;/td&gt;&lt;td&gt;0&lt;/td&gt;&lt;td&gt;0.000&lt;/td&gt;&lt;td&gt;2&lt;/td&gt;&lt;td&gt;0.333&lt;/td&gt;&lt;td&gt;0&lt;/td&gt;&lt;td&gt;0.000&lt;/td&gt;&lt;/tr&gt;</v>
      </c>
    </row>
    <row r="168" spans="1:23" x14ac:dyDescent="0.25">
      <c r="A168">
        <v>8</v>
      </c>
      <c r="B168" t="s">
        <v>211</v>
      </c>
      <c r="C168">
        <v>3</v>
      </c>
      <c r="D168">
        <v>1</v>
      </c>
      <c r="E168">
        <v>5</v>
      </c>
      <c r="F168">
        <v>0</v>
      </c>
      <c r="G168">
        <v>0</v>
      </c>
      <c r="H168">
        <v>0</v>
      </c>
      <c r="I168">
        <v>0</v>
      </c>
      <c r="J168">
        <f t="shared" si="7"/>
        <v>2</v>
      </c>
      <c r="K168">
        <v>5</v>
      </c>
      <c r="L168">
        <v>4</v>
      </c>
      <c r="M168">
        <f t="shared" si="8"/>
        <v>9</v>
      </c>
      <c r="N168">
        <v>2</v>
      </c>
      <c r="O168">
        <v>0</v>
      </c>
      <c r="P168">
        <v>4</v>
      </c>
      <c r="Q168">
        <v>0</v>
      </c>
      <c r="R168">
        <v>0</v>
      </c>
      <c r="S168">
        <v>0</v>
      </c>
      <c r="T168">
        <v>21</v>
      </c>
      <c r="U168" t="s">
        <v>99</v>
      </c>
      <c r="W168" s="4" t="str">
        <f t="shared" si="2"/>
        <v>&lt;tr&gt;&lt;td&gt;Emma McAllister&lt;/td&gt;&lt;td&gt;SHC&lt;/td&gt;&lt;td&gt;3&lt;/td&gt;&lt;td&gt;2&lt;/td&gt;&lt;td&gt;0.667&lt;/td&gt;&lt;td&gt;1&lt;/td&gt;&lt;td&gt;5&lt;/td&gt;&lt;td&gt;0.200&lt;/td&gt;&lt;td&gt;0&lt;/td&gt;&lt;td&gt;0&lt;/td&gt;&lt;td&gt;0.000&lt;/td&gt;&lt;td&gt;0&lt;/td&gt;&lt;td&gt;0&lt;/td&gt;&lt;td&gt;0.000&lt;/td&gt;&lt;td&gt;5&lt;/td&gt;&lt;td&gt;4&lt;/td&gt;&lt;td&gt;9&lt;/td&gt;&lt;td&gt;3.000&lt;/td&gt;&lt;td&gt;0&lt;/td&gt;&lt;td&gt;0.000&lt;/td&gt;&lt;td&gt;0&lt;/td&gt;&lt;td&gt;0.000&lt;/td&gt;&lt;td&gt;0&lt;/td&gt;&lt;td&gt;0.000&lt;/td&gt;&lt;/tr&gt;</v>
      </c>
    </row>
    <row r="169" spans="1:23" x14ac:dyDescent="0.25">
      <c r="A169">
        <v>20</v>
      </c>
      <c r="B169" t="s">
        <v>628</v>
      </c>
      <c r="C169">
        <v>3</v>
      </c>
      <c r="D169">
        <v>0</v>
      </c>
      <c r="E169">
        <v>2</v>
      </c>
      <c r="F169">
        <v>0</v>
      </c>
      <c r="G169">
        <v>0</v>
      </c>
      <c r="H169">
        <v>2</v>
      </c>
      <c r="I169">
        <v>4</v>
      </c>
      <c r="J169">
        <f t="shared" si="7"/>
        <v>2</v>
      </c>
      <c r="K169">
        <v>0</v>
      </c>
      <c r="L169">
        <v>1</v>
      </c>
      <c r="M169">
        <f t="shared" si="8"/>
        <v>1</v>
      </c>
      <c r="N169">
        <v>1</v>
      </c>
      <c r="O169">
        <v>0</v>
      </c>
      <c r="P169">
        <v>4</v>
      </c>
      <c r="Q169">
        <v>0</v>
      </c>
      <c r="R169">
        <v>1</v>
      </c>
      <c r="S169">
        <v>0</v>
      </c>
      <c r="T169">
        <v>12</v>
      </c>
      <c r="U169" t="s">
        <v>75</v>
      </c>
      <c r="W169" s="4" t="str">
        <f t="shared" si="2"/>
        <v>&lt;tr&gt;&lt;td&gt;Abby Medina&lt;/td&gt;&lt;td&gt;JTC&lt;/td&gt;&lt;td&gt;3&lt;/td&gt;&lt;td&gt;2&lt;/td&gt;&lt;td&gt;0.667&lt;/td&gt;&lt;td&gt;0&lt;/td&gt;&lt;td&gt;2&lt;/td&gt;&lt;td&gt;0.000&lt;/td&gt;&lt;td&gt;0&lt;/td&gt;&lt;td&gt;0&lt;/td&gt;&lt;td&gt;0.000&lt;/td&gt;&lt;td&gt;2&lt;/td&gt;&lt;td&gt;4&lt;/td&gt;&lt;td&gt;0.500&lt;/td&gt;&lt;td&gt;0&lt;/td&gt;&lt;td&gt;1&lt;/td&gt;&lt;td&gt;1&lt;/td&gt;&lt;td&gt;0.333&lt;/td&gt;&lt;td&gt;0&lt;/td&gt;&lt;td&gt;0.000&lt;/td&gt;&lt;td&gt;1&lt;/td&gt;&lt;td&gt;0.333&lt;/td&gt;&lt;td&gt;0&lt;/td&gt;&lt;td&gt;0.000&lt;/td&gt;&lt;/tr&gt;</v>
      </c>
    </row>
    <row r="170" spans="1:23" x14ac:dyDescent="0.25">
      <c r="A170">
        <v>1</v>
      </c>
      <c r="B170" t="s">
        <v>580</v>
      </c>
      <c r="C170">
        <v>2</v>
      </c>
      <c r="D170">
        <v>1</v>
      </c>
      <c r="E170">
        <v>6</v>
      </c>
      <c r="F170">
        <v>0</v>
      </c>
      <c r="G170">
        <v>0</v>
      </c>
      <c r="H170">
        <v>0</v>
      </c>
      <c r="I170">
        <v>0</v>
      </c>
      <c r="J170">
        <f t="shared" si="7"/>
        <v>2</v>
      </c>
      <c r="K170">
        <v>2</v>
      </c>
      <c r="L170">
        <v>0</v>
      </c>
      <c r="M170">
        <f t="shared" si="8"/>
        <v>2</v>
      </c>
      <c r="N170">
        <v>0</v>
      </c>
      <c r="O170">
        <v>1</v>
      </c>
      <c r="P170">
        <v>1</v>
      </c>
      <c r="Q170">
        <v>0</v>
      </c>
      <c r="R170">
        <v>0</v>
      </c>
      <c r="S170">
        <v>0</v>
      </c>
      <c r="T170">
        <v>12</v>
      </c>
      <c r="U170" t="s">
        <v>85</v>
      </c>
      <c r="W170" s="4" t="str">
        <f t="shared" si="2"/>
        <v>&lt;tr&gt;&lt;td&gt;Victoria Gutscher&lt;/td&gt;&lt;td&gt;VMC&lt;/td&gt;&lt;td&gt;2&lt;/td&gt;&lt;td&gt;2&lt;/td&gt;&lt;td&gt;1.000&lt;/td&gt;&lt;td&gt;1&lt;/td&gt;&lt;td&gt;6&lt;/td&gt;&lt;td&gt;0.167&lt;/td&gt;&lt;td&gt;0&lt;/td&gt;&lt;td&gt;0&lt;/td&gt;&lt;td&gt;0.000&lt;/td&gt;&lt;td&gt;0&lt;/td&gt;&lt;td&gt;0&lt;/td&gt;&lt;td&gt;0.000&lt;/td&gt;&lt;td&gt;2&lt;/td&gt;&lt;td&gt;0&lt;/td&gt;&lt;td&gt;2&lt;/td&gt;&lt;td&gt;1.000&lt;/td&gt;&lt;td&gt;1&lt;/td&gt;&lt;td&gt;0.500&lt;/td&gt;&lt;td&gt;0&lt;/td&gt;&lt;td&gt;0.000&lt;/td&gt;&lt;td&gt;0&lt;/td&gt;&lt;td&gt;0.000&lt;/td&gt;&lt;/tr&gt;</v>
      </c>
    </row>
    <row r="171" spans="1:23" x14ac:dyDescent="0.25">
      <c r="A171">
        <v>22</v>
      </c>
      <c r="B171" t="s">
        <v>545</v>
      </c>
      <c r="C171">
        <v>3</v>
      </c>
      <c r="D171">
        <v>1</v>
      </c>
      <c r="E171">
        <v>2</v>
      </c>
      <c r="F171">
        <v>0</v>
      </c>
      <c r="G171">
        <v>0</v>
      </c>
      <c r="H171">
        <v>0</v>
      </c>
      <c r="I171">
        <v>0</v>
      </c>
      <c r="J171">
        <f t="shared" si="7"/>
        <v>2</v>
      </c>
      <c r="K171">
        <v>0</v>
      </c>
      <c r="L171">
        <v>0</v>
      </c>
      <c r="M171">
        <f t="shared" si="8"/>
        <v>0</v>
      </c>
      <c r="N171">
        <v>0</v>
      </c>
      <c r="O171">
        <v>1</v>
      </c>
      <c r="P171">
        <v>1</v>
      </c>
      <c r="Q171">
        <v>0</v>
      </c>
      <c r="R171">
        <v>1</v>
      </c>
      <c r="S171">
        <v>0</v>
      </c>
      <c r="T171">
        <v>10</v>
      </c>
      <c r="U171" t="s">
        <v>81</v>
      </c>
      <c r="W171" s="4" t="str">
        <f t="shared" si="2"/>
        <v>&lt;tr&gt;&lt;td&gt;Ciara Cabildo&lt;/td&gt;&lt;td&gt;SiHS&lt;/td&gt;&lt;td&gt;3&lt;/td&gt;&lt;td&gt;2&lt;/td&gt;&lt;td&gt;0.667&lt;/td&gt;&lt;td&gt;1&lt;/td&gt;&lt;td&gt;2&lt;/td&gt;&lt;td&gt;0.500&lt;/td&gt;&lt;td&gt;0&lt;/td&gt;&lt;td&gt;0&lt;/td&gt;&lt;td&gt;0.000&lt;/td&gt;&lt;td&gt;0&lt;/td&gt;&lt;td&gt;0&lt;/td&gt;&lt;td&gt;0.000&lt;/td&gt;&lt;td&gt;0&lt;/td&gt;&lt;td&gt;0&lt;/td&gt;&lt;td&gt;0&lt;/td&gt;&lt;td&gt;0.000&lt;/td&gt;&lt;td&gt;1&lt;/td&gt;&lt;td&gt;0.333&lt;/td&gt;&lt;td&gt;1&lt;/td&gt;&lt;td&gt;0.333&lt;/td&gt;&lt;td&gt;0&lt;/td&gt;&lt;td&gt;0.000&lt;/td&gt;&lt;/tr&gt;</v>
      </c>
    </row>
    <row r="172" spans="1:23" x14ac:dyDescent="0.25">
      <c r="A172">
        <v>9</v>
      </c>
      <c r="B172" t="s">
        <v>552</v>
      </c>
      <c r="C172">
        <v>1</v>
      </c>
      <c r="D172">
        <v>1</v>
      </c>
      <c r="E172">
        <v>3</v>
      </c>
      <c r="F172">
        <v>0</v>
      </c>
      <c r="G172">
        <v>0</v>
      </c>
      <c r="H172">
        <v>0</v>
      </c>
      <c r="I172">
        <v>0</v>
      </c>
      <c r="J172">
        <f t="shared" si="7"/>
        <v>2</v>
      </c>
      <c r="K172">
        <v>1</v>
      </c>
      <c r="L172">
        <v>1</v>
      </c>
      <c r="M172">
        <f t="shared" si="8"/>
        <v>2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6</v>
      </c>
      <c r="U172" t="s">
        <v>103</v>
      </c>
      <c r="W172" s="4" t="str">
        <f t="shared" si="2"/>
        <v>&lt;tr&gt;&lt;td&gt;Brittany Kaminski&lt;/td&gt;&lt;td&gt;WWC&lt;/td&gt;&lt;td&gt;1&lt;/td&gt;&lt;td&gt;2&lt;/td&gt;&lt;td&gt;2.000&lt;/td&gt;&lt;td&gt;1&lt;/td&gt;&lt;td&gt;3&lt;/td&gt;&lt;td&gt;0.333&lt;/td&gt;&lt;td&gt;0&lt;/td&gt;&lt;td&gt;0&lt;/td&gt;&lt;td&gt;0.000&lt;/td&gt;&lt;td&gt;0&lt;/td&gt;&lt;td&gt;0&lt;/td&gt;&lt;td&gt;0.000&lt;/td&gt;&lt;td&gt;1&lt;/td&gt;&lt;td&gt;1&lt;/td&gt;&lt;td&gt;2&lt;/td&gt;&lt;td&gt;2.000&lt;/td&gt;&lt;td&gt;0&lt;/td&gt;&lt;td&gt;0.000&lt;/td&gt;&lt;td&gt;0&lt;/td&gt;&lt;td&gt;0.000&lt;/td&gt;&lt;td&gt;0&lt;/td&gt;&lt;td&gt;0.000&lt;/td&gt;&lt;/tr&gt;</v>
      </c>
    </row>
    <row r="173" spans="1:23" x14ac:dyDescent="0.25">
      <c r="A173">
        <v>11</v>
      </c>
      <c r="B173" t="s">
        <v>160</v>
      </c>
      <c r="C173">
        <v>4</v>
      </c>
      <c r="D173">
        <v>1</v>
      </c>
      <c r="E173">
        <v>2</v>
      </c>
      <c r="F173">
        <v>0</v>
      </c>
      <c r="G173">
        <v>0</v>
      </c>
      <c r="H173">
        <v>0</v>
      </c>
      <c r="I173">
        <v>0</v>
      </c>
      <c r="J173">
        <f t="shared" si="7"/>
        <v>2</v>
      </c>
      <c r="K173">
        <v>0</v>
      </c>
      <c r="L173">
        <v>0</v>
      </c>
      <c r="M173">
        <f t="shared" si="8"/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5</v>
      </c>
      <c r="U173" t="s">
        <v>87</v>
      </c>
      <c r="W173" s="4" t="str">
        <f t="shared" si="2"/>
        <v>&lt;tr&gt;&lt;td&gt;Khlowae Elegado&lt;/td&gt;&lt;td&gt;DMCI&lt;/td&gt;&lt;td&gt;4&lt;/td&gt;&lt;td&gt;2&lt;/td&gt;&lt;td&gt;0.500&lt;/td&gt;&lt;td&gt;1&lt;/td&gt;&lt;td&gt;2&lt;/td&gt;&lt;td&gt;0.500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174" spans="1:23" x14ac:dyDescent="0.25">
      <c r="A174">
        <v>9</v>
      </c>
      <c r="B174" t="s">
        <v>587</v>
      </c>
      <c r="C174">
        <v>5</v>
      </c>
      <c r="D174">
        <v>0</v>
      </c>
      <c r="E174">
        <v>6</v>
      </c>
      <c r="F174">
        <v>0</v>
      </c>
      <c r="G174">
        <v>0</v>
      </c>
      <c r="H174">
        <v>1</v>
      </c>
      <c r="I174">
        <v>2</v>
      </c>
      <c r="J174">
        <f t="shared" si="7"/>
        <v>1</v>
      </c>
      <c r="K174">
        <v>1</v>
      </c>
      <c r="L174">
        <v>5</v>
      </c>
      <c r="M174">
        <f t="shared" si="8"/>
        <v>6</v>
      </c>
      <c r="N174">
        <v>4</v>
      </c>
      <c r="O174">
        <v>3</v>
      </c>
      <c r="P174">
        <v>13</v>
      </c>
      <c r="Q174">
        <v>2</v>
      </c>
      <c r="R174">
        <v>1</v>
      </c>
      <c r="S174">
        <v>0</v>
      </c>
      <c r="T174">
        <v>52</v>
      </c>
      <c r="U174" t="s">
        <v>85</v>
      </c>
      <c r="W174" s="4" t="str">
        <f t="shared" si="2"/>
        <v>&lt;tr&gt;&lt;td&gt;Meghan Mollons&lt;/td&gt;&lt;td&gt;VMC&lt;/td&gt;&lt;td&gt;5&lt;/td&gt;&lt;td&gt;1&lt;/td&gt;&lt;td&gt;0.200&lt;/td&gt;&lt;td&gt;0&lt;/td&gt;&lt;td&gt;6&lt;/td&gt;&lt;td&gt;0.000&lt;/td&gt;&lt;td&gt;0&lt;/td&gt;&lt;td&gt;0&lt;/td&gt;&lt;td&gt;0.000&lt;/td&gt;&lt;td&gt;1&lt;/td&gt;&lt;td&gt;2&lt;/td&gt;&lt;td&gt;0.500&lt;/td&gt;&lt;td&gt;1&lt;/td&gt;&lt;td&gt;5&lt;/td&gt;&lt;td&gt;6&lt;/td&gt;&lt;td&gt;1.200&lt;/td&gt;&lt;td&gt;3&lt;/td&gt;&lt;td&gt;0.600&lt;/td&gt;&lt;td&gt;1&lt;/td&gt;&lt;td&gt;0.200&lt;/td&gt;&lt;td&gt;2&lt;/td&gt;&lt;td&gt;0.400&lt;/td&gt;&lt;/tr&gt;</v>
      </c>
    </row>
    <row r="175" spans="1:23" x14ac:dyDescent="0.25">
      <c r="A175">
        <v>12</v>
      </c>
      <c r="B175" t="s">
        <v>693</v>
      </c>
      <c r="C175">
        <v>2</v>
      </c>
      <c r="D175">
        <v>0</v>
      </c>
      <c r="E175">
        <v>6</v>
      </c>
      <c r="F175">
        <v>0</v>
      </c>
      <c r="G175">
        <v>1</v>
      </c>
      <c r="H175">
        <v>1</v>
      </c>
      <c r="I175">
        <v>2</v>
      </c>
      <c r="J175">
        <f t="shared" si="7"/>
        <v>1</v>
      </c>
      <c r="K175">
        <v>0</v>
      </c>
      <c r="L175">
        <v>4</v>
      </c>
      <c r="M175">
        <f t="shared" si="8"/>
        <v>4</v>
      </c>
      <c r="N175">
        <v>2</v>
      </c>
      <c r="O175">
        <v>0</v>
      </c>
      <c r="P175">
        <v>4</v>
      </c>
      <c r="Q175">
        <v>0</v>
      </c>
      <c r="R175">
        <v>2</v>
      </c>
      <c r="S175">
        <v>0</v>
      </c>
      <c r="T175">
        <v>18</v>
      </c>
      <c r="U175" t="s">
        <v>45</v>
      </c>
      <c r="W175" s="4" t="str">
        <f t="shared" si="2"/>
        <v>&lt;tr&gt;&lt;td&gt;Andrea Jimeno&lt;/td&gt;&lt;td&gt;GCC&lt;/td&gt;&lt;td&gt;2&lt;/td&gt;&lt;td&gt;1&lt;/td&gt;&lt;td&gt;0.500&lt;/td&gt;&lt;td&gt;0&lt;/td&gt;&lt;td&gt;6&lt;/td&gt;&lt;td&gt;0.000&lt;/td&gt;&lt;td&gt;0&lt;/td&gt;&lt;td&gt;1&lt;/td&gt;&lt;td&gt;0.000&lt;/td&gt;&lt;td&gt;1&lt;/td&gt;&lt;td&gt;2&lt;/td&gt;&lt;td&gt;0.500&lt;/td&gt;&lt;td&gt;0&lt;/td&gt;&lt;td&gt;4&lt;/td&gt;&lt;td&gt;4&lt;/td&gt;&lt;td&gt;2.000&lt;/td&gt;&lt;td&gt;0&lt;/td&gt;&lt;td&gt;0.000&lt;/td&gt;&lt;td&gt;2&lt;/td&gt;&lt;td&gt;1.000&lt;/td&gt;&lt;td&gt;0&lt;/td&gt;&lt;td&gt;0.000&lt;/td&gt;&lt;/tr&gt;</v>
      </c>
    </row>
    <row r="176" spans="1:23" x14ac:dyDescent="0.25">
      <c r="A176">
        <v>7</v>
      </c>
      <c r="B176" t="s">
        <v>585</v>
      </c>
      <c r="C176">
        <v>4</v>
      </c>
      <c r="D176">
        <v>0</v>
      </c>
      <c r="E176">
        <v>3</v>
      </c>
      <c r="F176">
        <v>0</v>
      </c>
      <c r="G176">
        <v>0</v>
      </c>
      <c r="H176">
        <v>1</v>
      </c>
      <c r="I176">
        <v>4</v>
      </c>
      <c r="J176">
        <f t="shared" si="7"/>
        <v>1</v>
      </c>
      <c r="K176">
        <v>3</v>
      </c>
      <c r="L176">
        <v>3</v>
      </c>
      <c r="M176">
        <f t="shared" si="8"/>
        <v>6</v>
      </c>
      <c r="N176">
        <v>1</v>
      </c>
      <c r="O176">
        <v>0</v>
      </c>
      <c r="P176">
        <v>3</v>
      </c>
      <c r="Q176">
        <v>0</v>
      </c>
      <c r="R176">
        <v>0</v>
      </c>
      <c r="S176">
        <v>0</v>
      </c>
      <c r="T176">
        <v>14</v>
      </c>
      <c r="U176" t="s">
        <v>85</v>
      </c>
      <c r="W176" s="4" t="str">
        <f t="shared" si="2"/>
        <v>&lt;tr&gt;&lt;td&gt;Kaelin Gruhn&lt;/td&gt;&lt;td&gt;VMC&lt;/td&gt;&lt;td&gt;4&lt;/td&gt;&lt;td&gt;1&lt;/td&gt;&lt;td&gt;0.250&lt;/td&gt;&lt;td&gt;0&lt;/td&gt;&lt;td&gt;3&lt;/td&gt;&lt;td&gt;0.000&lt;/td&gt;&lt;td&gt;0&lt;/td&gt;&lt;td&gt;0&lt;/td&gt;&lt;td&gt;0.000&lt;/td&gt;&lt;td&gt;1&lt;/td&gt;&lt;td&gt;4&lt;/td&gt;&lt;td&gt;0.250&lt;/td&gt;&lt;td&gt;3&lt;/td&gt;&lt;td&gt;3&lt;/td&gt;&lt;td&gt;6&lt;/td&gt;&lt;td&gt;1.500&lt;/td&gt;&lt;td&gt;0&lt;/td&gt;&lt;td&gt;0.000&lt;/td&gt;&lt;td&gt;0&lt;/td&gt;&lt;td&gt;0.000&lt;/td&gt;&lt;td&gt;0&lt;/td&gt;&lt;td&gt;0.000&lt;/td&gt;&lt;/tr&gt;</v>
      </c>
    </row>
    <row r="177" spans="1:23" x14ac:dyDescent="0.25">
      <c r="A177">
        <v>24</v>
      </c>
      <c r="B177" t="s">
        <v>218</v>
      </c>
      <c r="C177">
        <v>5</v>
      </c>
      <c r="D177">
        <v>0</v>
      </c>
      <c r="E177">
        <v>13</v>
      </c>
      <c r="F177">
        <v>0</v>
      </c>
      <c r="G177">
        <v>6</v>
      </c>
      <c r="H177">
        <v>0</v>
      </c>
      <c r="I177">
        <v>0</v>
      </c>
      <c r="J177">
        <f t="shared" si="7"/>
        <v>0</v>
      </c>
      <c r="K177">
        <v>3</v>
      </c>
      <c r="L177">
        <v>7</v>
      </c>
      <c r="M177">
        <f t="shared" si="8"/>
        <v>10</v>
      </c>
      <c r="N177">
        <v>8</v>
      </c>
      <c r="O177">
        <v>0</v>
      </c>
      <c r="P177">
        <v>10</v>
      </c>
      <c r="Q177">
        <v>0</v>
      </c>
      <c r="R177">
        <v>2</v>
      </c>
      <c r="S177">
        <v>0</v>
      </c>
      <c r="T177">
        <v>66</v>
      </c>
      <c r="U177" t="s">
        <v>99</v>
      </c>
      <c r="W177" s="4" t="str">
        <f t="shared" si="2"/>
        <v>&lt;tr&gt;&lt;td&gt;Maria Ruiz&lt;/td&gt;&lt;td&gt;SHC&lt;/td&gt;&lt;td&gt;5&lt;/td&gt;&lt;td&gt;0&lt;/td&gt;&lt;td&gt;0.000&lt;/td&gt;&lt;td&gt;0&lt;/td&gt;&lt;td&gt;13&lt;/td&gt;&lt;td&gt;0.000&lt;/td&gt;&lt;td&gt;0&lt;/td&gt;&lt;td&gt;6&lt;/td&gt;&lt;td&gt;0.000&lt;/td&gt;&lt;td&gt;0&lt;/td&gt;&lt;td&gt;0&lt;/td&gt;&lt;td&gt;0.000&lt;/td&gt;&lt;td&gt;3&lt;/td&gt;&lt;td&gt;7&lt;/td&gt;&lt;td&gt;10&lt;/td&gt;&lt;td&gt;2.000&lt;/td&gt;&lt;td&gt;0&lt;/td&gt;&lt;td&gt;0.000&lt;/td&gt;&lt;td&gt;2&lt;/td&gt;&lt;td&gt;0.400&lt;/td&gt;&lt;td&gt;0&lt;/td&gt;&lt;td&gt;0.000&lt;/td&gt;&lt;/tr&gt;</v>
      </c>
    </row>
    <row r="178" spans="1:23" x14ac:dyDescent="0.25">
      <c r="A178">
        <v>15</v>
      </c>
      <c r="B178" t="s">
        <v>226</v>
      </c>
      <c r="C178">
        <v>2</v>
      </c>
      <c r="D178">
        <v>0</v>
      </c>
      <c r="E178">
        <v>5</v>
      </c>
      <c r="F178">
        <v>0</v>
      </c>
      <c r="G178">
        <v>0</v>
      </c>
      <c r="H178">
        <v>0</v>
      </c>
      <c r="I178">
        <v>0</v>
      </c>
      <c r="J178">
        <f t="shared" si="7"/>
        <v>0</v>
      </c>
      <c r="K178">
        <v>4</v>
      </c>
      <c r="L178">
        <v>5</v>
      </c>
      <c r="M178">
        <f t="shared" si="8"/>
        <v>9</v>
      </c>
      <c r="N178">
        <v>2</v>
      </c>
      <c r="O178">
        <v>0</v>
      </c>
      <c r="P178">
        <v>7</v>
      </c>
      <c r="Q178">
        <v>0</v>
      </c>
      <c r="R178">
        <v>1</v>
      </c>
      <c r="S178">
        <v>0</v>
      </c>
      <c r="T178">
        <v>48</v>
      </c>
      <c r="U178" t="s">
        <v>8</v>
      </c>
      <c r="W178" s="4" t="str">
        <f t="shared" si="2"/>
        <v>&lt;tr&gt;&lt;td&gt;Mahek Gill&lt;/td&gt;&lt;td&gt;MBCI&lt;/td&gt;&lt;td&gt;2&lt;/td&gt;&lt;td&gt;0&lt;/td&gt;&lt;td&gt;0.000&lt;/td&gt;&lt;td&gt;0&lt;/td&gt;&lt;td&gt;5&lt;/td&gt;&lt;td&gt;0.000&lt;/td&gt;&lt;td&gt;0&lt;/td&gt;&lt;td&gt;0&lt;/td&gt;&lt;td&gt;0.000&lt;/td&gt;&lt;td&gt;0&lt;/td&gt;&lt;td&gt;0&lt;/td&gt;&lt;td&gt;0.000&lt;/td&gt;&lt;td&gt;4&lt;/td&gt;&lt;td&gt;5&lt;/td&gt;&lt;td&gt;9&lt;/td&gt;&lt;td&gt;4.500&lt;/td&gt;&lt;td&gt;0&lt;/td&gt;&lt;td&gt;0.000&lt;/td&gt;&lt;td&gt;1&lt;/td&gt;&lt;td&gt;0.500&lt;/td&gt;&lt;td&gt;0&lt;/td&gt;&lt;td&gt;0.000&lt;/td&gt;&lt;/tr&gt;</v>
      </c>
    </row>
    <row r="179" spans="1:23" x14ac:dyDescent="0.25">
      <c r="A179">
        <v>21</v>
      </c>
      <c r="B179" t="s">
        <v>640</v>
      </c>
      <c r="C179">
        <v>5</v>
      </c>
      <c r="D179">
        <v>0</v>
      </c>
      <c r="E179">
        <v>8</v>
      </c>
      <c r="F179">
        <v>0</v>
      </c>
      <c r="G179">
        <v>0</v>
      </c>
      <c r="H179">
        <v>0</v>
      </c>
      <c r="I179">
        <v>0</v>
      </c>
      <c r="J179">
        <f t="shared" si="7"/>
        <v>0</v>
      </c>
      <c r="K179">
        <v>4</v>
      </c>
      <c r="L179">
        <v>4</v>
      </c>
      <c r="M179">
        <f t="shared" si="8"/>
        <v>8</v>
      </c>
      <c r="N179">
        <v>4</v>
      </c>
      <c r="O179">
        <v>4</v>
      </c>
      <c r="P179">
        <v>10</v>
      </c>
      <c r="Q179">
        <v>0</v>
      </c>
      <c r="R179">
        <v>2</v>
      </c>
      <c r="S179">
        <v>0</v>
      </c>
      <c r="T179">
        <v>46</v>
      </c>
      <c r="U179" t="s">
        <v>64</v>
      </c>
      <c r="W179" s="4" t="str">
        <f t="shared" si="2"/>
        <v>&lt;tr&gt;&lt;td&gt;Ashton Vankoughnett&lt;/td&gt;&lt;td&gt;DCI&lt;/td&gt;&lt;td&gt;5&lt;/td&gt;&lt;td&gt;0&lt;/td&gt;&lt;td&gt;0.000&lt;/td&gt;&lt;td&gt;0&lt;/td&gt;&lt;td&gt;8&lt;/td&gt;&lt;td&gt;0.000&lt;/td&gt;&lt;td&gt;0&lt;/td&gt;&lt;td&gt;0&lt;/td&gt;&lt;td&gt;0.000&lt;/td&gt;&lt;td&gt;0&lt;/td&gt;&lt;td&gt;0&lt;/td&gt;&lt;td&gt;0.000&lt;/td&gt;&lt;td&gt;4&lt;/td&gt;&lt;td&gt;4&lt;/td&gt;&lt;td&gt;8&lt;/td&gt;&lt;td&gt;1.600&lt;/td&gt;&lt;td&gt;4&lt;/td&gt;&lt;td&gt;0.800&lt;/td&gt;&lt;td&gt;2&lt;/td&gt;&lt;td&gt;0.400&lt;/td&gt;&lt;td&gt;0&lt;/td&gt;&lt;td&gt;0.000&lt;/td&gt;&lt;/tr&gt;</v>
      </c>
    </row>
    <row r="180" spans="1:23" x14ac:dyDescent="0.25">
      <c r="A180">
        <v>3</v>
      </c>
      <c r="B180" t="s">
        <v>560</v>
      </c>
      <c r="C180">
        <v>6</v>
      </c>
      <c r="D180">
        <v>0</v>
      </c>
      <c r="E180">
        <v>5</v>
      </c>
      <c r="F180">
        <v>0</v>
      </c>
      <c r="G180">
        <v>0</v>
      </c>
      <c r="H180">
        <v>0</v>
      </c>
      <c r="I180">
        <v>0</v>
      </c>
      <c r="J180">
        <f t="shared" si="7"/>
        <v>0</v>
      </c>
      <c r="K180">
        <v>2</v>
      </c>
      <c r="L180">
        <v>5</v>
      </c>
      <c r="M180">
        <f t="shared" si="8"/>
        <v>7</v>
      </c>
      <c r="N180">
        <v>6</v>
      </c>
      <c r="O180">
        <v>1</v>
      </c>
      <c r="P180">
        <v>4</v>
      </c>
      <c r="Q180">
        <v>1</v>
      </c>
      <c r="R180">
        <v>1</v>
      </c>
      <c r="S180">
        <v>0</v>
      </c>
      <c r="T180">
        <v>46</v>
      </c>
      <c r="U180" t="s">
        <v>49</v>
      </c>
      <c r="W180" s="4" t="str">
        <f t="shared" si="2"/>
        <v>&lt;tr&gt;&lt;td&gt;Maybelle Fajardo&lt;/td&gt;&lt;td&gt;MC&lt;/td&gt;&lt;td&gt;6&lt;/td&gt;&lt;td&gt;0&lt;/td&gt;&lt;td&gt;0.000&lt;/td&gt;&lt;td&gt;0&lt;/td&gt;&lt;td&gt;5&lt;/td&gt;&lt;td&gt;0.000&lt;/td&gt;&lt;td&gt;0&lt;/td&gt;&lt;td&gt;0&lt;/td&gt;&lt;td&gt;0.000&lt;/td&gt;&lt;td&gt;0&lt;/td&gt;&lt;td&gt;0&lt;/td&gt;&lt;td&gt;0.000&lt;/td&gt;&lt;td&gt;2&lt;/td&gt;&lt;td&gt;5&lt;/td&gt;&lt;td&gt;7&lt;/td&gt;&lt;td&gt;1.167&lt;/td&gt;&lt;td&gt;1&lt;/td&gt;&lt;td&gt;0.167&lt;/td&gt;&lt;td&gt;1&lt;/td&gt;&lt;td&gt;0.167&lt;/td&gt;&lt;td&gt;1&lt;/td&gt;&lt;td&gt;0.167&lt;/td&gt;&lt;/tr&gt;</v>
      </c>
    </row>
    <row r="181" spans="1:23" x14ac:dyDescent="0.25">
      <c r="A181">
        <v>20</v>
      </c>
      <c r="B181" t="s">
        <v>227</v>
      </c>
      <c r="C181">
        <v>3</v>
      </c>
      <c r="D181">
        <v>0</v>
      </c>
      <c r="E181">
        <v>5</v>
      </c>
      <c r="F181">
        <v>0</v>
      </c>
      <c r="G181">
        <v>1</v>
      </c>
      <c r="H181">
        <v>0</v>
      </c>
      <c r="I181">
        <v>0</v>
      </c>
      <c r="J181">
        <f t="shared" si="7"/>
        <v>0</v>
      </c>
      <c r="K181">
        <v>1</v>
      </c>
      <c r="L181">
        <v>3</v>
      </c>
      <c r="M181">
        <f t="shared" si="8"/>
        <v>4</v>
      </c>
      <c r="N181">
        <v>3</v>
      </c>
      <c r="O181">
        <v>2</v>
      </c>
      <c r="P181">
        <v>4</v>
      </c>
      <c r="Q181">
        <v>0</v>
      </c>
      <c r="R181">
        <v>2</v>
      </c>
      <c r="S181">
        <v>0</v>
      </c>
      <c r="T181">
        <v>43</v>
      </c>
      <c r="U181" t="s">
        <v>8</v>
      </c>
      <c r="W181" s="4" t="str">
        <f t="shared" si="2"/>
        <v>&lt;tr&gt;&lt;td&gt;Grace Caper&lt;/td&gt;&lt;td&gt;MBCI&lt;/td&gt;&lt;td&gt;3&lt;/td&gt;&lt;td&gt;0&lt;/td&gt;&lt;td&gt;0.000&lt;/td&gt;&lt;td&gt;0&lt;/td&gt;&lt;td&gt;5&lt;/td&gt;&lt;td&gt;0.000&lt;/td&gt;&lt;td&gt;0&lt;/td&gt;&lt;td&gt;1&lt;/td&gt;&lt;td&gt;0.000&lt;/td&gt;&lt;td&gt;0&lt;/td&gt;&lt;td&gt;0&lt;/td&gt;&lt;td&gt;0.000&lt;/td&gt;&lt;td&gt;1&lt;/td&gt;&lt;td&gt;3&lt;/td&gt;&lt;td&gt;4&lt;/td&gt;&lt;td&gt;1.333&lt;/td&gt;&lt;td&gt;2&lt;/td&gt;&lt;td&gt;0.667&lt;/td&gt;&lt;td&gt;2&lt;/td&gt;&lt;td&gt;0.667&lt;/td&gt;&lt;td&gt;0&lt;/td&gt;&lt;td&gt;0.000&lt;/td&gt;&lt;/tr&gt;</v>
      </c>
    </row>
    <row r="182" spans="1:23" x14ac:dyDescent="0.25">
      <c r="A182">
        <v>8</v>
      </c>
      <c r="B182" t="s">
        <v>157</v>
      </c>
      <c r="C182">
        <v>9</v>
      </c>
      <c r="D182">
        <v>0</v>
      </c>
      <c r="E182">
        <v>5</v>
      </c>
      <c r="F182">
        <v>0</v>
      </c>
      <c r="G182">
        <v>0</v>
      </c>
      <c r="H182">
        <v>0</v>
      </c>
      <c r="I182">
        <v>0</v>
      </c>
      <c r="J182">
        <f t="shared" si="7"/>
        <v>0</v>
      </c>
      <c r="K182">
        <v>2</v>
      </c>
      <c r="L182">
        <v>2</v>
      </c>
      <c r="M182">
        <f t="shared" si="8"/>
        <v>4</v>
      </c>
      <c r="N182">
        <v>3</v>
      </c>
      <c r="O182">
        <v>1</v>
      </c>
      <c r="P182">
        <v>5</v>
      </c>
      <c r="Q182">
        <v>0</v>
      </c>
      <c r="R182">
        <v>2</v>
      </c>
      <c r="S182">
        <v>0</v>
      </c>
      <c r="T182">
        <v>41</v>
      </c>
      <c r="U182" t="s">
        <v>87</v>
      </c>
      <c r="W182" s="4" t="str">
        <f t="shared" si="2"/>
        <v>&lt;tr&gt;&lt;td&gt;Anna Gomez&lt;/td&gt;&lt;td&gt;DMCI&lt;/td&gt;&lt;td&gt;9&lt;/td&gt;&lt;td&gt;0&lt;/td&gt;&lt;td&gt;0.000&lt;/td&gt;&lt;td&gt;0&lt;/td&gt;&lt;td&gt;5&lt;/td&gt;&lt;td&gt;0.000&lt;/td&gt;&lt;td&gt;0&lt;/td&gt;&lt;td&gt;0&lt;/td&gt;&lt;td&gt;0.000&lt;/td&gt;&lt;td&gt;0&lt;/td&gt;&lt;td&gt;0&lt;/td&gt;&lt;td&gt;0.000&lt;/td&gt;&lt;td&gt;2&lt;/td&gt;&lt;td&gt;2&lt;/td&gt;&lt;td&gt;4&lt;/td&gt;&lt;td&gt;0.444&lt;/td&gt;&lt;td&gt;1&lt;/td&gt;&lt;td&gt;0.111&lt;/td&gt;&lt;td&gt;2&lt;/td&gt;&lt;td&gt;0.222&lt;/td&gt;&lt;td&gt;0&lt;/td&gt;&lt;td&gt;0.000&lt;/td&gt;&lt;/tr&gt;</v>
      </c>
    </row>
    <row r="183" spans="1:23" x14ac:dyDescent="0.25">
      <c r="A183">
        <v>8</v>
      </c>
      <c r="B183" t="s">
        <v>177</v>
      </c>
      <c r="C183">
        <v>3</v>
      </c>
      <c r="D183">
        <v>0</v>
      </c>
      <c r="E183">
        <v>22</v>
      </c>
      <c r="F183">
        <v>0</v>
      </c>
      <c r="G183">
        <v>8</v>
      </c>
      <c r="H183">
        <v>0</v>
      </c>
      <c r="I183">
        <v>0</v>
      </c>
      <c r="J183">
        <f t="shared" si="7"/>
        <v>0</v>
      </c>
      <c r="K183">
        <v>1</v>
      </c>
      <c r="L183">
        <v>2</v>
      </c>
      <c r="M183">
        <f t="shared" si="8"/>
        <v>3</v>
      </c>
      <c r="N183">
        <v>1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39</v>
      </c>
      <c r="U183" t="s">
        <v>118</v>
      </c>
      <c r="W183" s="4" t="str">
        <f t="shared" si="2"/>
        <v>&lt;tr&gt;&lt;td&gt;Flo Macalalad&lt;/td&gt;&lt;td&gt;SMA&lt;/td&gt;&lt;td&gt;3&lt;/td&gt;&lt;td&gt;0&lt;/td&gt;&lt;td&gt;0.000&lt;/td&gt;&lt;td&gt;0&lt;/td&gt;&lt;td&gt;22&lt;/td&gt;&lt;td&gt;0.000&lt;/td&gt;&lt;td&gt;0&lt;/td&gt;&lt;td&gt;8&lt;/td&gt;&lt;td&gt;0.000&lt;/td&gt;&lt;td&gt;0&lt;/td&gt;&lt;td&gt;0&lt;/td&gt;&lt;td&gt;0.000&lt;/td&gt;&lt;td&gt;1&lt;/td&gt;&lt;td&gt;2&lt;/td&gt;&lt;td&gt;3&lt;/td&gt;&lt;td&gt;1.000&lt;/td&gt;&lt;td&gt;0&lt;/td&gt;&lt;td&gt;0.000&lt;/td&gt;&lt;td&gt;0&lt;/td&gt;&lt;td&gt;0.000&lt;/td&gt;&lt;td&gt;0&lt;/td&gt;&lt;td&gt;0.000&lt;/td&gt;&lt;/tr&gt;</v>
      </c>
    </row>
    <row r="184" spans="1:23" x14ac:dyDescent="0.25">
      <c r="A184">
        <v>1</v>
      </c>
      <c r="B184" t="s">
        <v>559</v>
      </c>
      <c r="C184">
        <v>4</v>
      </c>
      <c r="D184">
        <v>0</v>
      </c>
      <c r="E184">
        <v>7</v>
      </c>
      <c r="F184">
        <v>0</v>
      </c>
      <c r="G184">
        <v>2</v>
      </c>
      <c r="H184">
        <v>0</v>
      </c>
      <c r="I184">
        <v>0</v>
      </c>
      <c r="J184">
        <f t="shared" si="7"/>
        <v>0</v>
      </c>
      <c r="K184">
        <v>4</v>
      </c>
      <c r="L184">
        <v>2</v>
      </c>
      <c r="M184">
        <f t="shared" si="8"/>
        <v>6</v>
      </c>
      <c r="N184">
        <v>1</v>
      </c>
      <c r="O184">
        <v>0</v>
      </c>
      <c r="P184">
        <v>2</v>
      </c>
      <c r="Q184">
        <v>0</v>
      </c>
      <c r="R184">
        <v>4</v>
      </c>
      <c r="S184">
        <v>0</v>
      </c>
      <c r="T184">
        <v>33</v>
      </c>
      <c r="U184" t="s">
        <v>49</v>
      </c>
      <c r="W184" s="4" t="str">
        <f t="shared" si="2"/>
        <v>&lt;tr&gt;&lt;td&gt;Brittany Moniz&lt;/td&gt;&lt;td&gt;MC&lt;/td&gt;&lt;td&gt;4&lt;/td&gt;&lt;td&gt;0&lt;/td&gt;&lt;td&gt;0.000&lt;/td&gt;&lt;td&gt;0&lt;/td&gt;&lt;td&gt;7&lt;/td&gt;&lt;td&gt;0.000&lt;/td&gt;&lt;td&gt;0&lt;/td&gt;&lt;td&gt;2&lt;/td&gt;&lt;td&gt;0.000&lt;/td&gt;&lt;td&gt;0&lt;/td&gt;&lt;td&gt;0&lt;/td&gt;&lt;td&gt;0.000&lt;/td&gt;&lt;td&gt;4&lt;/td&gt;&lt;td&gt;2&lt;/td&gt;&lt;td&gt;6&lt;/td&gt;&lt;td&gt;1.500&lt;/td&gt;&lt;td&gt;0&lt;/td&gt;&lt;td&gt;0.000&lt;/td&gt;&lt;td&gt;4&lt;/td&gt;&lt;td&gt;1.000&lt;/td&gt;&lt;td&gt;0&lt;/td&gt;&lt;td&gt;0.000&lt;/td&gt;&lt;/tr&gt;</v>
      </c>
    </row>
    <row r="185" spans="1:23" x14ac:dyDescent="0.25">
      <c r="A185">
        <v>1</v>
      </c>
      <c r="B185" t="s">
        <v>166</v>
      </c>
      <c r="C185">
        <v>3</v>
      </c>
      <c r="D185">
        <v>0</v>
      </c>
      <c r="E185">
        <v>4</v>
      </c>
      <c r="F185">
        <v>0</v>
      </c>
      <c r="G185">
        <v>0</v>
      </c>
      <c r="H185">
        <v>0</v>
      </c>
      <c r="I185">
        <v>0</v>
      </c>
      <c r="J185">
        <f t="shared" si="7"/>
        <v>0</v>
      </c>
      <c r="K185">
        <v>3</v>
      </c>
      <c r="L185">
        <v>5</v>
      </c>
      <c r="M185">
        <f t="shared" si="8"/>
        <v>8</v>
      </c>
      <c r="N185">
        <v>1</v>
      </c>
      <c r="O185">
        <v>0</v>
      </c>
      <c r="P185">
        <v>8</v>
      </c>
      <c r="Q185">
        <v>0</v>
      </c>
      <c r="R185">
        <v>1</v>
      </c>
      <c r="S185">
        <v>0</v>
      </c>
      <c r="T185">
        <v>29</v>
      </c>
      <c r="U185" t="s">
        <v>56</v>
      </c>
      <c r="W185" s="4" t="str">
        <f t="shared" si="2"/>
        <v>&lt;tr&gt;&lt;td&gt;Tara Abbasi&lt;/td&gt;&lt;td&gt;REC&lt;/td&gt;&lt;td&gt;3&lt;/td&gt;&lt;td&gt;0&lt;/td&gt;&lt;td&gt;0.000&lt;/td&gt;&lt;td&gt;0&lt;/td&gt;&lt;td&gt;4&lt;/td&gt;&lt;td&gt;0.000&lt;/td&gt;&lt;td&gt;0&lt;/td&gt;&lt;td&gt;0&lt;/td&gt;&lt;td&gt;0.000&lt;/td&gt;&lt;td&gt;0&lt;/td&gt;&lt;td&gt;0&lt;/td&gt;&lt;td&gt;0.000&lt;/td&gt;&lt;td&gt;3&lt;/td&gt;&lt;td&gt;5&lt;/td&gt;&lt;td&gt;8&lt;/td&gt;&lt;td&gt;2.667&lt;/td&gt;&lt;td&gt;0&lt;/td&gt;&lt;td&gt;0.000&lt;/td&gt;&lt;td&gt;1&lt;/td&gt;&lt;td&gt;0.333&lt;/td&gt;&lt;td&gt;0&lt;/td&gt;&lt;td&gt;0.000&lt;/td&gt;&lt;/tr&gt;</v>
      </c>
    </row>
    <row r="186" spans="1:23" x14ac:dyDescent="0.25">
      <c r="A186">
        <v>7</v>
      </c>
      <c r="B186" t="s">
        <v>147</v>
      </c>
      <c r="C186">
        <v>4</v>
      </c>
      <c r="D186">
        <v>0</v>
      </c>
      <c r="E186">
        <v>6</v>
      </c>
      <c r="F186">
        <v>0</v>
      </c>
      <c r="G186">
        <v>0</v>
      </c>
      <c r="H186">
        <v>0</v>
      </c>
      <c r="I186">
        <v>0</v>
      </c>
      <c r="J186">
        <f t="shared" si="7"/>
        <v>0</v>
      </c>
      <c r="K186">
        <v>0</v>
      </c>
      <c r="L186">
        <v>1</v>
      </c>
      <c r="M186">
        <f t="shared" si="8"/>
        <v>1</v>
      </c>
      <c r="N186">
        <v>2</v>
      </c>
      <c r="O186">
        <v>1</v>
      </c>
      <c r="P186">
        <v>2</v>
      </c>
      <c r="Q186">
        <v>0</v>
      </c>
      <c r="R186">
        <v>1</v>
      </c>
      <c r="S186">
        <v>0</v>
      </c>
      <c r="T186">
        <v>26</v>
      </c>
      <c r="U186" t="s">
        <v>45</v>
      </c>
      <c r="W186" s="4" t="str">
        <f t="shared" si="2"/>
        <v>&lt;tr&gt;&lt;td&gt;Marwel Parayaoan&lt;/td&gt;&lt;td&gt;GCC&lt;/td&gt;&lt;td&gt;4&lt;/td&gt;&lt;td&gt;0&lt;/td&gt;&lt;td&gt;0.000&lt;/td&gt;&lt;td&gt;0&lt;/td&gt;&lt;td&gt;6&lt;/td&gt;&lt;td&gt;0.000&lt;/td&gt;&lt;td&gt;0&lt;/td&gt;&lt;td&gt;0&lt;/td&gt;&lt;td&gt;0.000&lt;/td&gt;&lt;td&gt;0&lt;/td&gt;&lt;td&gt;0&lt;/td&gt;&lt;td&gt;0.000&lt;/td&gt;&lt;td&gt;0&lt;/td&gt;&lt;td&gt;1&lt;/td&gt;&lt;td&gt;1&lt;/td&gt;&lt;td&gt;0.250&lt;/td&gt;&lt;td&gt;1&lt;/td&gt;&lt;td&gt;0.250&lt;/td&gt;&lt;td&gt;1&lt;/td&gt;&lt;td&gt;0.250&lt;/td&gt;&lt;td&gt;0&lt;/td&gt;&lt;td&gt;0.000&lt;/td&gt;&lt;/tr&gt;</v>
      </c>
    </row>
    <row r="187" spans="1:23" x14ac:dyDescent="0.25">
      <c r="A187">
        <v>1</v>
      </c>
      <c r="B187" t="s">
        <v>198</v>
      </c>
      <c r="C187">
        <v>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7"/>
        <v>0</v>
      </c>
      <c r="K187">
        <v>1</v>
      </c>
      <c r="L187">
        <v>6</v>
      </c>
      <c r="M187">
        <f t="shared" si="8"/>
        <v>7</v>
      </c>
      <c r="N187">
        <v>1</v>
      </c>
      <c r="O187">
        <v>2</v>
      </c>
      <c r="P187">
        <v>2</v>
      </c>
      <c r="Q187">
        <v>0</v>
      </c>
      <c r="R187">
        <v>2</v>
      </c>
      <c r="S187">
        <v>0</v>
      </c>
      <c r="T187">
        <v>23</v>
      </c>
      <c r="U187" t="s">
        <v>116</v>
      </c>
      <c r="W187" s="4" t="str">
        <f t="shared" si="2"/>
        <v>&lt;tr&gt;&lt;td&gt;Natasha Neudorf Penner&lt;/td&gt;&lt;td&gt;WMC&lt;/td&gt;&lt;td&gt;2&lt;/td&gt;&lt;td&gt;0&lt;/td&gt;&lt;td&gt;0.000&lt;/td&gt;&lt;td&gt;0&lt;/td&gt;&lt;td&gt;0&lt;/td&gt;&lt;td&gt;0.000&lt;/td&gt;&lt;td&gt;0&lt;/td&gt;&lt;td&gt;0&lt;/td&gt;&lt;td&gt;0.000&lt;/td&gt;&lt;td&gt;0&lt;/td&gt;&lt;td&gt;0&lt;/td&gt;&lt;td&gt;0.000&lt;/td&gt;&lt;td&gt;1&lt;/td&gt;&lt;td&gt;6&lt;/td&gt;&lt;td&gt;7&lt;/td&gt;&lt;td&gt;3.500&lt;/td&gt;&lt;td&gt;2&lt;/td&gt;&lt;td&gt;1.000&lt;/td&gt;&lt;td&gt;2&lt;/td&gt;&lt;td&gt;1.000&lt;/td&gt;&lt;td&gt;0&lt;/td&gt;&lt;td&gt;0.000&lt;/td&gt;&lt;/tr&gt;</v>
      </c>
    </row>
    <row r="188" spans="1:23" x14ac:dyDescent="0.25">
      <c r="A188">
        <v>20</v>
      </c>
      <c r="B188" t="s">
        <v>696</v>
      </c>
      <c r="C188">
        <v>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f t="shared" si="7"/>
        <v>0</v>
      </c>
      <c r="K188">
        <v>0</v>
      </c>
      <c r="L188">
        <v>3</v>
      </c>
      <c r="M188">
        <f t="shared" si="8"/>
        <v>3</v>
      </c>
      <c r="N188">
        <v>1</v>
      </c>
      <c r="O188">
        <v>0</v>
      </c>
      <c r="P188">
        <v>2</v>
      </c>
      <c r="Q188">
        <v>0</v>
      </c>
      <c r="R188">
        <v>0</v>
      </c>
      <c r="S188">
        <v>0</v>
      </c>
      <c r="T188">
        <v>19</v>
      </c>
      <c r="U188" t="s">
        <v>99</v>
      </c>
      <c r="W188" s="4" t="str">
        <f t="shared" si="2"/>
        <v>&lt;tr&gt;&lt;td&gt;Emily Woods&lt;/td&gt;&lt;td&gt;SHC&lt;/td&gt;&lt;td&gt;2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3&lt;/td&gt;&lt;td&gt;3&lt;/td&gt;&lt;td&gt;1.500&lt;/td&gt;&lt;td&gt;0&lt;/td&gt;&lt;td&gt;0.000&lt;/td&gt;&lt;td&gt;0&lt;/td&gt;&lt;td&gt;0.000&lt;/td&gt;&lt;td&gt;0&lt;/td&gt;&lt;td&gt;0.000&lt;/td&gt;&lt;/tr&gt;</v>
      </c>
    </row>
    <row r="189" spans="1:23" x14ac:dyDescent="0.25">
      <c r="A189">
        <v>12</v>
      </c>
      <c r="B189" t="s">
        <v>180</v>
      </c>
      <c r="C189">
        <v>2</v>
      </c>
      <c r="D189">
        <v>0</v>
      </c>
      <c r="E189">
        <v>4</v>
      </c>
      <c r="F189">
        <v>0</v>
      </c>
      <c r="G189">
        <v>0</v>
      </c>
      <c r="H189">
        <v>0</v>
      </c>
      <c r="I189">
        <v>0</v>
      </c>
      <c r="J189">
        <f t="shared" si="7"/>
        <v>0</v>
      </c>
      <c r="K189">
        <v>2</v>
      </c>
      <c r="L189">
        <v>1</v>
      </c>
      <c r="M189">
        <f t="shared" si="8"/>
        <v>3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17</v>
      </c>
      <c r="U189" t="s">
        <v>118</v>
      </c>
      <c r="W189" s="4" t="str">
        <f t="shared" si="2"/>
        <v>&lt;tr&gt;&lt;td&gt;Quinn Forzley&lt;/td&gt;&lt;td&gt;SMA&lt;/td&gt;&lt;td&gt;2&lt;/td&gt;&lt;td&gt;0&lt;/td&gt;&lt;td&gt;0.000&lt;/td&gt;&lt;td&gt;0&lt;/td&gt;&lt;td&gt;4&lt;/td&gt;&lt;td&gt;0.000&lt;/td&gt;&lt;td&gt;0&lt;/td&gt;&lt;td&gt;0&lt;/td&gt;&lt;td&gt;0.000&lt;/td&gt;&lt;td&gt;0&lt;/td&gt;&lt;td&gt;0&lt;/td&gt;&lt;td&gt;0.000&lt;/td&gt;&lt;td&gt;2&lt;/td&gt;&lt;td&gt;1&lt;/td&gt;&lt;td&gt;3&lt;/td&gt;&lt;td&gt;1.500&lt;/td&gt;&lt;td&gt;0&lt;/td&gt;&lt;td&gt;0.000&lt;/td&gt;&lt;td&gt;0&lt;/td&gt;&lt;td&gt;0.000&lt;/td&gt;&lt;td&gt;0&lt;/td&gt;&lt;td&gt;0.000&lt;/td&gt;&lt;/tr&gt;</v>
      </c>
    </row>
    <row r="190" spans="1:23" x14ac:dyDescent="0.25">
      <c r="A190">
        <v>7</v>
      </c>
      <c r="B190" t="s">
        <v>632</v>
      </c>
      <c r="C190">
        <v>4</v>
      </c>
      <c r="D190">
        <v>0</v>
      </c>
      <c r="E190">
        <v>4</v>
      </c>
      <c r="F190">
        <v>0</v>
      </c>
      <c r="G190">
        <v>0</v>
      </c>
      <c r="H190">
        <v>0</v>
      </c>
      <c r="I190">
        <v>0</v>
      </c>
      <c r="J190">
        <f t="shared" si="7"/>
        <v>0</v>
      </c>
      <c r="K190">
        <v>0</v>
      </c>
      <c r="L190">
        <v>1</v>
      </c>
      <c r="M190">
        <f t="shared" si="8"/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16</v>
      </c>
      <c r="U190" t="s">
        <v>64</v>
      </c>
      <c r="W190" s="4" t="str">
        <f t="shared" si="2"/>
        <v>&lt;tr&gt;&lt;td&gt;Ashley Coss&lt;/td&gt;&lt;td&gt;DCI&lt;/td&gt;&lt;td&gt;4&lt;/td&gt;&lt;td&gt;0&lt;/td&gt;&lt;td&gt;0.000&lt;/td&gt;&lt;td&gt;0&lt;/td&gt;&lt;td&gt;4&lt;/td&gt;&lt;td&gt;0.000&lt;/td&gt;&lt;td&gt;0&lt;/td&gt;&lt;td&gt;0&lt;/td&gt;&lt;td&gt;0.000&lt;/td&gt;&lt;td&gt;0&lt;/td&gt;&lt;td&gt;0&lt;/td&gt;&lt;td&gt;0.000&lt;/td&gt;&lt;td&gt;0&lt;/td&gt;&lt;td&gt;1&lt;/td&gt;&lt;td&gt;1&lt;/td&gt;&lt;td&gt;0.250&lt;/td&gt;&lt;td&gt;0&lt;/td&gt;&lt;td&gt;0.000&lt;/td&gt;&lt;td&gt;0&lt;/td&gt;&lt;td&gt;0.000&lt;/td&gt;&lt;td&gt;0&lt;/td&gt;&lt;td&gt;0.000&lt;/td&gt;&lt;/tr&gt;</v>
      </c>
    </row>
    <row r="191" spans="1:23" x14ac:dyDescent="0.25">
      <c r="A191">
        <v>23</v>
      </c>
      <c r="B191" t="s">
        <v>642</v>
      </c>
      <c r="C191">
        <v>3</v>
      </c>
      <c r="D191">
        <v>0</v>
      </c>
      <c r="E191">
        <v>4</v>
      </c>
      <c r="F191">
        <v>0</v>
      </c>
      <c r="G191">
        <v>0</v>
      </c>
      <c r="H191">
        <v>0</v>
      </c>
      <c r="I191">
        <v>0</v>
      </c>
      <c r="J191">
        <f t="shared" si="7"/>
        <v>0</v>
      </c>
      <c r="K191">
        <v>3</v>
      </c>
      <c r="L191">
        <v>2</v>
      </c>
      <c r="M191">
        <f t="shared" si="8"/>
        <v>5</v>
      </c>
      <c r="N191">
        <v>1</v>
      </c>
      <c r="O191">
        <v>1</v>
      </c>
      <c r="P191">
        <v>2</v>
      </c>
      <c r="Q191">
        <v>0</v>
      </c>
      <c r="R191">
        <v>0</v>
      </c>
      <c r="S191">
        <v>0</v>
      </c>
      <c r="T191">
        <v>16</v>
      </c>
      <c r="U191" t="s">
        <v>64</v>
      </c>
      <c r="W191" s="4" t="str">
        <f t="shared" si="2"/>
        <v>&lt;tr&gt;&lt;td&gt;Jenny Duguay&lt;/td&gt;&lt;td&gt;DCI&lt;/td&gt;&lt;td&gt;3&lt;/td&gt;&lt;td&gt;0&lt;/td&gt;&lt;td&gt;0.000&lt;/td&gt;&lt;td&gt;0&lt;/td&gt;&lt;td&gt;4&lt;/td&gt;&lt;td&gt;0.000&lt;/td&gt;&lt;td&gt;0&lt;/td&gt;&lt;td&gt;0&lt;/td&gt;&lt;td&gt;0.000&lt;/td&gt;&lt;td&gt;0&lt;/td&gt;&lt;td&gt;0&lt;/td&gt;&lt;td&gt;0.000&lt;/td&gt;&lt;td&gt;3&lt;/td&gt;&lt;td&gt;2&lt;/td&gt;&lt;td&gt;5&lt;/td&gt;&lt;td&gt;1.667&lt;/td&gt;&lt;td&gt;1&lt;/td&gt;&lt;td&gt;0.333&lt;/td&gt;&lt;td&gt;0&lt;/td&gt;&lt;td&gt;0.000&lt;/td&gt;&lt;td&gt;0&lt;/td&gt;&lt;td&gt;0.000&lt;/td&gt;&lt;/tr&gt;</v>
      </c>
    </row>
    <row r="192" spans="1:23" x14ac:dyDescent="0.25">
      <c r="A192">
        <v>5</v>
      </c>
      <c r="B192" t="s">
        <v>536</v>
      </c>
      <c r="C192">
        <v>3</v>
      </c>
      <c r="D192">
        <v>0</v>
      </c>
      <c r="E192">
        <v>3</v>
      </c>
      <c r="F192">
        <v>0</v>
      </c>
      <c r="G192">
        <v>0</v>
      </c>
      <c r="H192">
        <v>0</v>
      </c>
      <c r="I192">
        <v>0</v>
      </c>
      <c r="J192">
        <f t="shared" si="7"/>
        <v>0</v>
      </c>
      <c r="K192">
        <v>0</v>
      </c>
      <c r="L192">
        <v>1</v>
      </c>
      <c r="M192">
        <f t="shared" si="8"/>
        <v>1</v>
      </c>
      <c r="N192">
        <v>0</v>
      </c>
      <c r="O192">
        <v>0</v>
      </c>
      <c r="P192">
        <v>2</v>
      </c>
      <c r="Q192">
        <v>0</v>
      </c>
      <c r="R192">
        <v>3</v>
      </c>
      <c r="S192">
        <v>0</v>
      </c>
      <c r="T192">
        <v>15</v>
      </c>
      <c r="U192" t="s">
        <v>81</v>
      </c>
      <c r="W192" s="4" t="str">
        <f t="shared" si="2"/>
        <v>&lt;tr&gt;&lt;td&gt;Tiffany Peape&lt;/td&gt;&lt;td&gt;SiHS&lt;/td&gt;&lt;td&gt;3&lt;/td&gt;&lt;td&gt;0&lt;/td&gt;&lt;td&gt;0.000&lt;/td&gt;&lt;td&gt;0&lt;/td&gt;&lt;td&gt;3&lt;/td&gt;&lt;td&gt;0.000&lt;/td&gt;&lt;td&gt;0&lt;/td&gt;&lt;td&gt;0&lt;/td&gt;&lt;td&gt;0.000&lt;/td&gt;&lt;td&gt;0&lt;/td&gt;&lt;td&gt;0&lt;/td&gt;&lt;td&gt;0.000&lt;/td&gt;&lt;td&gt;0&lt;/td&gt;&lt;td&gt;1&lt;/td&gt;&lt;td&gt;1&lt;/td&gt;&lt;td&gt;0.333&lt;/td&gt;&lt;td&gt;0&lt;/td&gt;&lt;td&gt;0.000&lt;/td&gt;&lt;td&gt;3&lt;/td&gt;&lt;td&gt;1.000&lt;/td&gt;&lt;td&gt;0&lt;/td&gt;&lt;td&gt;0.000&lt;/td&gt;&lt;/tr&gt;</v>
      </c>
    </row>
    <row r="193" spans="1:23" x14ac:dyDescent="0.25">
      <c r="A193">
        <v>9</v>
      </c>
      <c r="B193" t="s">
        <v>611</v>
      </c>
      <c r="C193">
        <v>2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f t="shared" si="7"/>
        <v>0</v>
      </c>
      <c r="K193">
        <v>0</v>
      </c>
      <c r="L193">
        <v>3</v>
      </c>
      <c r="M193">
        <f t="shared" si="8"/>
        <v>3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14</v>
      </c>
      <c r="U193" t="s">
        <v>66</v>
      </c>
      <c r="W193" s="4" t="str">
        <f t="shared" si="2"/>
        <v>&lt;tr&gt;&lt;td&gt;Rachel Morden&lt;/td&gt;&lt;td&gt;GCI&lt;/td&gt;&lt;td&gt;2&lt;/td&gt;&lt;td&gt;0&lt;/td&gt;&lt;td&gt;0.000&lt;/td&gt;&lt;td&gt;0&lt;/td&gt;&lt;td&gt;1&lt;/td&gt;&lt;td&gt;0.000&lt;/td&gt;&lt;td&gt;0&lt;/td&gt;&lt;td&gt;0&lt;/td&gt;&lt;td&gt;0.000&lt;/td&gt;&lt;td&gt;0&lt;/td&gt;&lt;td&gt;0&lt;/td&gt;&lt;td&gt;0.000&lt;/td&gt;&lt;td&gt;0&lt;/td&gt;&lt;td&gt;3&lt;/td&gt;&lt;td&gt;3&lt;/td&gt;&lt;td&gt;1.500&lt;/td&gt;&lt;td&gt;0&lt;/td&gt;&lt;td&gt;0.000&lt;/td&gt;&lt;td&gt;0&lt;/td&gt;&lt;td&gt;0.000&lt;/td&gt;&lt;td&gt;0&lt;/td&gt;&lt;td&gt;0.000&lt;/td&gt;&lt;/tr&gt;</v>
      </c>
    </row>
    <row r="194" spans="1:23" x14ac:dyDescent="0.25">
      <c r="A194">
        <v>25</v>
      </c>
      <c r="B194" t="s">
        <v>194</v>
      </c>
      <c r="C194">
        <v>3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f t="shared" ref="J194:J221" si="9">D194*2+F194+H194</f>
        <v>0</v>
      </c>
      <c r="K194">
        <v>1</v>
      </c>
      <c r="L194">
        <v>4</v>
      </c>
      <c r="M194">
        <f t="shared" ref="M194:M221" si="10">K194+L194</f>
        <v>5</v>
      </c>
      <c r="N194">
        <v>0</v>
      </c>
      <c r="O194">
        <v>0</v>
      </c>
      <c r="P194">
        <v>1</v>
      </c>
      <c r="Q194">
        <v>0</v>
      </c>
      <c r="R194">
        <v>1</v>
      </c>
      <c r="S194">
        <v>0</v>
      </c>
      <c r="T194">
        <v>14</v>
      </c>
      <c r="U194" t="s">
        <v>47</v>
      </c>
      <c r="W194" s="4" t="str">
        <f t="shared" si="2"/>
        <v>&lt;tr&gt;&lt;td&gt;Parmjot Singh&lt;/td&gt;&lt;td&gt;KEC&lt;/td&gt;&lt;td&gt;3&lt;/td&gt;&lt;td&gt;0&lt;/td&gt;&lt;td&gt;0.000&lt;/td&gt;&lt;td&gt;0&lt;/td&gt;&lt;td&gt;1&lt;/td&gt;&lt;td&gt;0.000&lt;/td&gt;&lt;td&gt;0&lt;/td&gt;&lt;td&gt;0&lt;/td&gt;&lt;td&gt;0.000&lt;/td&gt;&lt;td&gt;0&lt;/td&gt;&lt;td&gt;0&lt;/td&gt;&lt;td&gt;0.000&lt;/td&gt;&lt;td&gt;1&lt;/td&gt;&lt;td&gt;4&lt;/td&gt;&lt;td&gt;5&lt;/td&gt;&lt;td&gt;1.667&lt;/td&gt;&lt;td&gt;0&lt;/td&gt;&lt;td&gt;0.000&lt;/td&gt;&lt;td&gt;1&lt;/td&gt;&lt;td&gt;0.333&lt;/td&gt;&lt;td&gt;0&lt;/td&gt;&lt;td&gt;0.000&lt;/td&gt;&lt;/tr&gt;</v>
      </c>
    </row>
    <row r="195" spans="1:23" x14ac:dyDescent="0.25">
      <c r="A195">
        <v>10</v>
      </c>
      <c r="B195" t="s">
        <v>159</v>
      </c>
      <c r="C195">
        <v>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 t="shared" si="9"/>
        <v>0</v>
      </c>
      <c r="K195">
        <v>0</v>
      </c>
      <c r="L195">
        <v>3</v>
      </c>
      <c r="M195">
        <f t="shared" si="10"/>
        <v>3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13</v>
      </c>
      <c r="U195" t="s">
        <v>87</v>
      </c>
      <c r="W195" s="4" t="str">
        <f t="shared" si="2"/>
        <v>&lt;tr&gt;&lt;td&gt;Charry Mangaya&lt;/td&gt;&lt;td&gt;DMCI&lt;/td&gt;&lt;td&gt;6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3&lt;/td&gt;&lt;td&gt;3&lt;/td&gt;&lt;td&gt;0.500&lt;/td&gt;&lt;td&gt;0&lt;/td&gt;&lt;td&gt;0.000&lt;/td&gt;&lt;td&gt;0&lt;/td&gt;&lt;td&gt;0.000&lt;/td&gt;&lt;td&gt;0&lt;/td&gt;&lt;td&gt;0.000&lt;/td&gt;&lt;/tr&gt;</v>
      </c>
    </row>
    <row r="196" spans="1:23" x14ac:dyDescent="0.25">
      <c r="A196">
        <v>13</v>
      </c>
      <c r="B196" t="s">
        <v>543</v>
      </c>
      <c r="C196">
        <v>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 t="shared" si="9"/>
        <v>0</v>
      </c>
      <c r="K196">
        <v>1</v>
      </c>
      <c r="L196">
        <v>3</v>
      </c>
      <c r="M196">
        <f t="shared" si="10"/>
        <v>4</v>
      </c>
      <c r="N196">
        <v>0</v>
      </c>
      <c r="O196">
        <v>1</v>
      </c>
      <c r="P196">
        <v>1</v>
      </c>
      <c r="Q196">
        <v>1</v>
      </c>
      <c r="R196">
        <v>1</v>
      </c>
      <c r="S196">
        <v>0</v>
      </c>
      <c r="T196">
        <v>13</v>
      </c>
      <c r="U196" t="s">
        <v>81</v>
      </c>
      <c r="W196" s="4" t="str">
        <f t="shared" si="2"/>
        <v>&lt;tr&gt;&lt;td&gt;Jasmine Murphy&lt;/td&gt;&lt;td&gt;SiHS&lt;/td&gt;&lt;td&gt;3&lt;/td&gt;&lt;td&gt;0&lt;/td&gt;&lt;td&gt;0.000&lt;/td&gt;&lt;td&gt;0&lt;/td&gt;&lt;td&gt;0&lt;/td&gt;&lt;td&gt;0.000&lt;/td&gt;&lt;td&gt;0&lt;/td&gt;&lt;td&gt;0&lt;/td&gt;&lt;td&gt;0.000&lt;/td&gt;&lt;td&gt;0&lt;/td&gt;&lt;td&gt;0&lt;/td&gt;&lt;td&gt;0.000&lt;/td&gt;&lt;td&gt;1&lt;/td&gt;&lt;td&gt;3&lt;/td&gt;&lt;td&gt;4&lt;/td&gt;&lt;td&gt;1.333&lt;/td&gt;&lt;td&gt;1&lt;/td&gt;&lt;td&gt;0.333&lt;/td&gt;&lt;td&gt;1&lt;/td&gt;&lt;td&gt;0.333&lt;/td&gt;&lt;td&gt;1&lt;/td&gt;&lt;td&gt;0.333&lt;/td&gt;&lt;/tr&gt;</v>
      </c>
    </row>
    <row r="197" spans="1:23" x14ac:dyDescent="0.25">
      <c r="A197">
        <v>3</v>
      </c>
      <c r="B197" t="s">
        <v>518</v>
      </c>
      <c r="C197">
        <v>1</v>
      </c>
      <c r="D197">
        <v>0</v>
      </c>
      <c r="E197">
        <v>4</v>
      </c>
      <c r="F197">
        <v>0</v>
      </c>
      <c r="G197">
        <v>0</v>
      </c>
      <c r="H197">
        <v>0</v>
      </c>
      <c r="I197">
        <v>0</v>
      </c>
      <c r="J197">
        <f t="shared" si="9"/>
        <v>0</v>
      </c>
      <c r="K197">
        <v>2</v>
      </c>
      <c r="L197">
        <v>2</v>
      </c>
      <c r="M197">
        <f t="shared" si="10"/>
        <v>4</v>
      </c>
      <c r="N197">
        <v>0</v>
      </c>
      <c r="O197">
        <v>0</v>
      </c>
      <c r="P197">
        <v>0</v>
      </c>
      <c r="Q197">
        <v>0</v>
      </c>
      <c r="R197">
        <v>2</v>
      </c>
      <c r="S197">
        <v>0</v>
      </c>
      <c r="T197">
        <v>12</v>
      </c>
      <c r="U197" t="s">
        <v>58</v>
      </c>
      <c r="W197" s="4" t="str">
        <f t="shared" si="2"/>
        <v>&lt;tr&gt;&lt;td&gt;Kelsey Thompson&lt;/td&gt;&lt;td&gt;LS&lt;/td&gt;&lt;td&gt;1&lt;/td&gt;&lt;td&gt;0&lt;/td&gt;&lt;td&gt;0.000&lt;/td&gt;&lt;td&gt;0&lt;/td&gt;&lt;td&gt;4&lt;/td&gt;&lt;td&gt;0.000&lt;/td&gt;&lt;td&gt;0&lt;/td&gt;&lt;td&gt;0&lt;/td&gt;&lt;td&gt;0.000&lt;/td&gt;&lt;td&gt;0&lt;/td&gt;&lt;td&gt;0&lt;/td&gt;&lt;td&gt;0.000&lt;/td&gt;&lt;td&gt;2&lt;/td&gt;&lt;td&gt;2&lt;/td&gt;&lt;td&gt;4&lt;/td&gt;&lt;td&gt;4.000&lt;/td&gt;&lt;td&gt;0&lt;/td&gt;&lt;td&gt;0.000&lt;/td&gt;&lt;td&gt;2&lt;/td&gt;&lt;td&gt;2.000&lt;/td&gt;&lt;td&gt;0&lt;/td&gt;&lt;td&gt;0.000&lt;/td&gt;&lt;/tr&gt;</v>
      </c>
    </row>
    <row r="198" spans="1:23" x14ac:dyDescent="0.25">
      <c r="A198">
        <v>14</v>
      </c>
      <c r="B198" t="s">
        <v>181</v>
      </c>
      <c r="C198">
        <v>2</v>
      </c>
      <c r="D198">
        <v>0</v>
      </c>
      <c r="E198">
        <v>3</v>
      </c>
      <c r="F198">
        <v>0</v>
      </c>
      <c r="G198">
        <v>0</v>
      </c>
      <c r="H198">
        <v>0</v>
      </c>
      <c r="I198">
        <v>0</v>
      </c>
      <c r="J198">
        <f t="shared" si="9"/>
        <v>0</v>
      </c>
      <c r="K198">
        <v>1</v>
      </c>
      <c r="L198">
        <v>0</v>
      </c>
      <c r="M198">
        <f t="shared" si="10"/>
        <v>1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11</v>
      </c>
      <c r="U198" t="s">
        <v>118</v>
      </c>
      <c r="W198" s="4" t="str">
        <f t="shared" si="2"/>
        <v>&lt;tr&gt;&lt;td&gt;Gabby Karabin&lt;/td&gt;&lt;td&gt;SMA&lt;/td&gt;&lt;td&gt;2&lt;/td&gt;&lt;td&gt;0&lt;/td&gt;&lt;td&gt;0.000&lt;/td&gt;&lt;td&gt;0&lt;/td&gt;&lt;td&gt;3&lt;/td&gt;&lt;td&gt;0.000&lt;/td&gt;&lt;td&gt;0&lt;/td&gt;&lt;td&gt;0&lt;/td&gt;&lt;td&gt;0.000&lt;/td&gt;&lt;td&gt;0&lt;/td&gt;&lt;td&gt;0&lt;/td&gt;&lt;td&gt;0.000&lt;/td&gt;&lt;td&gt;1&lt;/td&gt;&lt;td&gt;0&lt;/td&gt;&lt;td&gt;1&lt;/td&gt;&lt;td&gt;0.500&lt;/td&gt;&lt;td&gt;0&lt;/td&gt;&lt;td&gt;0.000&lt;/td&gt;&lt;td&gt;1&lt;/td&gt;&lt;td&gt;0.500&lt;/td&gt;&lt;td&gt;0&lt;/td&gt;&lt;td&gt;0.000&lt;/td&gt;&lt;/tr&gt;</v>
      </c>
    </row>
    <row r="199" spans="1:23" x14ac:dyDescent="0.25">
      <c r="A199">
        <v>14</v>
      </c>
      <c r="B199" t="s">
        <v>606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9"/>
        <v>0</v>
      </c>
      <c r="K199">
        <v>0</v>
      </c>
      <c r="L199">
        <v>0</v>
      </c>
      <c r="M199">
        <f t="shared" si="10"/>
        <v>0</v>
      </c>
      <c r="N199">
        <v>1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10</v>
      </c>
      <c r="U199" t="s">
        <v>79</v>
      </c>
      <c r="W199" s="4" t="str">
        <f t="shared" si="2"/>
        <v>&lt;tr&gt;&lt;td&gt;Katrina Stratton&lt;/td&gt;&lt;td&gt;OPHS&lt;/td&gt;&lt;td&gt;1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1&lt;/td&gt;&lt;td&gt;1.000&lt;/td&gt;&lt;td&gt;0&lt;/td&gt;&lt;td&gt;0.000&lt;/td&gt;&lt;td&gt;0&lt;/td&gt;&lt;td&gt;0.000&lt;/td&gt;&lt;/tr&gt;</v>
      </c>
    </row>
    <row r="200" spans="1:23" x14ac:dyDescent="0.25">
      <c r="A200">
        <v>11</v>
      </c>
      <c r="B200" t="s">
        <v>589</v>
      </c>
      <c r="C200">
        <v>2</v>
      </c>
      <c r="D200">
        <v>0</v>
      </c>
      <c r="E200">
        <v>2</v>
      </c>
      <c r="F200">
        <v>0</v>
      </c>
      <c r="G200">
        <v>0</v>
      </c>
      <c r="H200">
        <v>0</v>
      </c>
      <c r="I200">
        <v>0</v>
      </c>
      <c r="J200">
        <f t="shared" si="9"/>
        <v>0</v>
      </c>
      <c r="K200">
        <v>2</v>
      </c>
      <c r="L200">
        <v>0</v>
      </c>
      <c r="M200">
        <f t="shared" si="10"/>
        <v>2</v>
      </c>
      <c r="N200">
        <v>0</v>
      </c>
      <c r="O200">
        <v>1</v>
      </c>
      <c r="P200">
        <v>1</v>
      </c>
      <c r="Q200">
        <v>0</v>
      </c>
      <c r="R200">
        <v>1</v>
      </c>
      <c r="S200">
        <v>0</v>
      </c>
      <c r="T200">
        <v>9</v>
      </c>
      <c r="U200" t="s">
        <v>85</v>
      </c>
      <c r="W200" s="4" t="str">
        <f t="shared" si="2"/>
        <v>&lt;tr&gt;&lt;td&gt;Kayla Hosegood&lt;/td&gt;&lt;td&gt;VMC&lt;/td&gt;&lt;td&gt;2&lt;/td&gt;&lt;td&gt;0&lt;/td&gt;&lt;td&gt;0.000&lt;/td&gt;&lt;td&gt;0&lt;/td&gt;&lt;td&gt;2&lt;/td&gt;&lt;td&gt;0.000&lt;/td&gt;&lt;td&gt;0&lt;/td&gt;&lt;td&gt;0&lt;/td&gt;&lt;td&gt;0.000&lt;/td&gt;&lt;td&gt;0&lt;/td&gt;&lt;td&gt;0&lt;/td&gt;&lt;td&gt;0.000&lt;/td&gt;&lt;td&gt;2&lt;/td&gt;&lt;td&gt;0&lt;/td&gt;&lt;td&gt;2&lt;/td&gt;&lt;td&gt;1.000&lt;/td&gt;&lt;td&gt;1&lt;/td&gt;&lt;td&gt;0.500&lt;/td&gt;&lt;td&gt;1&lt;/td&gt;&lt;td&gt;0.500&lt;/td&gt;&lt;td&gt;0&lt;/td&gt;&lt;td&gt;0.000&lt;/td&gt;&lt;/tr&gt;</v>
      </c>
    </row>
    <row r="201" spans="1:23" x14ac:dyDescent="0.25">
      <c r="A201">
        <v>3</v>
      </c>
      <c r="B201" t="s">
        <v>516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f t="shared" si="9"/>
        <v>0</v>
      </c>
      <c r="K201">
        <v>1</v>
      </c>
      <c r="L201">
        <v>1</v>
      </c>
      <c r="M201">
        <f t="shared" si="10"/>
        <v>2</v>
      </c>
      <c r="N201">
        <v>2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8</v>
      </c>
      <c r="U201" t="s">
        <v>99</v>
      </c>
      <c r="W201" s="4" t="str">
        <f t="shared" si="2"/>
        <v>&lt;tr&gt;&lt;td&gt;Sarah Boyd&lt;/td&gt;&lt;td&gt;SHC&lt;/td&gt;&lt;td&gt;1&lt;/td&gt;&lt;td&gt;0&lt;/td&gt;&lt;td&gt;0.000&lt;/td&gt;&lt;td&gt;0&lt;/td&gt;&lt;td&gt;1&lt;/td&gt;&lt;td&gt;0.000&lt;/td&gt;&lt;td&gt;0&lt;/td&gt;&lt;td&gt;0&lt;/td&gt;&lt;td&gt;0.000&lt;/td&gt;&lt;td&gt;0&lt;/td&gt;&lt;td&gt;0&lt;/td&gt;&lt;td&gt;0.000&lt;/td&gt;&lt;td&gt;1&lt;/td&gt;&lt;td&gt;1&lt;/td&gt;&lt;td&gt;2&lt;/td&gt;&lt;td&gt;2.000&lt;/td&gt;&lt;td&gt;0&lt;/td&gt;&lt;td&gt;0.000&lt;/td&gt;&lt;td&gt;0&lt;/td&gt;&lt;td&gt;0.000&lt;/td&gt;&lt;td&gt;0&lt;/td&gt;&lt;td&gt;0.000&lt;/td&gt;&lt;/tr&gt;</v>
      </c>
    </row>
    <row r="202" spans="1:23" x14ac:dyDescent="0.25">
      <c r="A202">
        <v>11</v>
      </c>
      <c r="B202" t="s">
        <v>554</v>
      </c>
      <c r="C202">
        <v>2</v>
      </c>
      <c r="D202">
        <v>0</v>
      </c>
      <c r="E202">
        <v>4</v>
      </c>
      <c r="F202">
        <v>0</v>
      </c>
      <c r="G202">
        <v>0</v>
      </c>
      <c r="H202">
        <v>0</v>
      </c>
      <c r="I202">
        <v>0</v>
      </c>
      <c r="J202">
        <f t="shared" si="9"/>
        <v>0</v>
      </c>
      <c r="K202">
        <v>1</v>
      </c>
      <c r="L202">
        <v>0</v>
      </c>
      <c r="M202">
        <f t="shared" si="10"/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8</v>
      </c>
      <c r="U202" t="s">
        <v>103</v>
      </c>
      <c r="W202" s="4" t="str">
        <f t="shared" si="2"/>
        <v>&lt;tr&gt;&lt;td&gt;Lexi Veltri&lt;/td&gt;&lt;td&gt;WWC&lt;/td&gt;&lt;td&gt;2&lt;/td&gt;&lt;td&gt;0&lt;/td&gt;&lt;td&gt;0.000&lt;/td&gt;&lt;td&gt;0&lt;/td&gt;&lt;td&gt;4&lt;/td&gt;&lt;td&gt;0.000&lt;/td&gt;&lt;td&gt;0&lt;/td&gt;&lt;td&gt;0&lt;/td&gt;&lt;td&gt;0.000&lt;/td&gt;&lt;td&gt;0&lt;/td&gt;&lt;td&gt;0&lt;/td&gt;&lt;td&gt;0.000&lt;/td&gt;&lt;td&gt;1&lt;/td&gt;&lt;td&gt;0&lt;/td&gt;&lt;td&gt;1&lt;/td&gt;&lt;td&gt;0.500&lt;/td&gt;&lt;td&gt;0&lt;/td&gt;&lt;td&gt;0.000&lt;/td&gt;&lt;td&gt;0&lt;/td&gt;&lt;td&gt;0.000&lt;/td&gt;&lt;td&gt;0&lt;/td&gt;&lt;td&gt;0.000&lt;/td&gt;&lt;/tr&gt;</v>
      </c>
    </row>
    <row r="203" spans="1:23" x14ac:dyDescent="0.25">
      <c r="A203">
        <v>25</v>
      </c>
      <c r="B203" t="s">
        <v>517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f t="shared" si="9"/>
        <v>0</v>
      </c>
      <c r="K203">
        <v>0</v>
      </c>
      <c r="L203">
        <v>2</v>
      </c>
      <c r="M203">
        <f t="shared" si="10"/>
        <v>2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7</v>
      </c>
      <c r="U203" t="s">
        <v>99</v>
      </c>
      <c r="W203" s="4" t="str">
        <f t="shared" si="2"/>
        <v>&lt;tr&gt;&lt;td&gt;Lauren Burke&lt;/td&gt;&lt;td&gt;SHC&lt;/td&gt;&lt;td&gt;1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2&lt;/td&gt;&lt;td&gt;2&lt;/td&gt;&lt;td&gt;2.000&lt;/td&gt;&lt;td&gt;0&lt;/td&gt;&lt;td&gt;0.000&lt;/td&gt;&lt;td&gt;0&lt;/td&gt;&lt;td&gt;0.000&lt;/td&gt;&lt;td&gt;0&lt;/td&gt;&lt;td&gt;0.000&lt;/td&gt;&lt;/tr&gt;</v>
      </c>
    </row>
    <row r="204" spans="1:23" x14ac:dyDescent="0.25">
      <c r="A204">
        <v>16</v>
      </c>
      <c r="B204" t="s">
        <v>544</v>
      </c>
      <c r="C204">
        <v>1</v>
      </c>
      <c r="D204">
        <v>0</v>
      </c>
      <c r="E204">
        <v>2</v>
      </c>
      <c r="F204">
        <v>0</v>
      </c>
      <c r="G204">
        <v>0</v>
      </c>
      <c r="H204">
        <v>0</v>
      </c>
      <c r="I204">
        <v>0</v>
      </c>
      <c r="J204">
        <f t="shared" si="9"/>
        <v>0</v>
      </c>
      <c r="K204">
        <v>0</v>
      </c>
      <c r="L204">
        <v>0</v>
      </c>
      <c r="M204">
        <f t="shared" si="10"/>
        <v>0</v>
      </c>
      <c r="N204">
        <v>0</v>
      </c>
      <c r="O204">
        <v>0</v>
      </c>
      <c r="P204">
        <v>2</v>
      </c>
      <c r="Q204">
        <v>0</v>
      </c>
      <c r="R204">
        <v>0</v>
      </c>
      <c r="S204">
        <v>0</v>
      </c>
      <c r="T204">
        <v>5</v>
      </c>
      <c r="U204" t="s">
        <v>81</v>
      </c>
      <c r="W204" s="4" t="str">
        <f t="shared" si="2"/>
        <v>&lt;tr&gt;&lt;td&gt;Nataleigh Bittern&lt;/td&gt;&lt;td&gt;SiHS&lt;/td&gt;&lt;td&gt;1&lt;/td&gt;&lt;td&gt;0&lt;/td&gt;&lt;td&gt;0.000&lt;/td&gt;&lt;td&gt;0&lt;/td&gt;&lt;td&gt;2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05" spans="1:23" x14ac:dyDescent="0.25">
      <c r="A205">
        <v>33</v>
      </c>
      <c r="B205" t="s">
        <v>207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f t="shared" si="9"/>
        <v>0</v>
      </c>
      <c r="K205">
        <v>0</v>
      </c>
      <c r="L205">
        <v>0</v>
      </c>
      <c r="M205">
        <f t="shared" si="10"/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5</v>
      </c>
      <c r="U205" t="s">
        <v>116</v>
      </c>
      <c r="W205" s="4" t="str">
        <f t="shared" si="2"/>
        <v>&lt;tr&gt;&lt;td&gt;Natalie Pesun&lt;/td&gt;&lt;td&gt;WMC&lt;/td&gt;&lt;td&gt;1&lt;/td&gt;&lt;td&gt;0&lt;/td&gt;&lt;td&gt;0.000&lt;/td&gt;&lt;td&gt;0&lt;/td&gt;&lt;td&gt;1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06" spans="1:23" x14ac:dyDescent="0.25">
      <c r="A206">
        <v>6</v>
      </c>
      <c r="B206" t="s">
        <v>631</v>
      </c>
      <c r="C206">
        <v>1</v>
      </c>
      <c r="D206">
        <v>0</v>
      </c>
      <c r="E206">
        <v>1</v>
      </c>
      <c r="F206">
        <v>0</v>
      </c>
      <c r="G206">
        <v>1</v>
      </c>
      <c r="H206">
        <v>0</v>
      </c>
      <c r="I206">
        <v>0</v>
      </c>
      <c r="J206">
        <f t="shared" si="9"/>
        <v>0</v>
      </c>
      <c r="K206">
        <v>0</v>
      </c>
      <c r="L206">
        <v>0</v>
      </c>
      <c r="M206">
        <f t="shared" si="10"/>
        <v>0</v>
      </c>
      <c r="N206">
        <v>0</v>
      </c>
      <c r="O206">
        <v>0</v>
      </c>
      <c r="P206">
        <v>2</v>
      </c>
      <c r="Q206">
        <v>0</v>
      </c>
      <c r="R206">
        <v>0</v>
      </c>
      <c r="S206">
        <v>0</v>
      </c>
      <c r="T206">
        <v>4</v>
      </c>
      <c r="U206" t="s">
        <v>64</v>
      </c>
      <c r="W206" s="4" t="str">
        <f t="shared" si="2"/>
        <v>&lt;tr&gt;&lt;td&gt;Chantel Bersanca&lt;/td&gt;&lt;td&gt;DCI&lt;/td&gt;&lt;td&gt;1&lt;/td&gt;&lt;td&gt;0&lt;/td&gt;&lt;td&gt;0.000&lt;/td&gt;&lt;td&gt;0&lt;/td&gt;&lt;td&gt;1&lt;/td&gt;&lt;td&gt;0.000&lt;/td&gt;&lt;td&gt;0&lt;/td&gt;&lt;td&gt;1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07" spans="1:23" x14ac:dyDescent="0.25">
      <c r="A207">
        <v>5</v>
      </c>
      <c r="B207" t="s">
        <v>154</v>
      </c>
      <c r="C207">
        <v>2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f t="shared" si="9"/>
        <v>0</v>
      </c>
      <c r="K207">
        <v>0</v>
      </c>
      <c r="L207">
        <v>0</v>
      </c>
      <c r="M207">
        <f t="shared" si="10"/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4</v>
      </c>
      <c r="U207" t="s">
        <v>87</v>
      </c>
      <c r="W207" s="4" t="str">
        <f t="shared" si="2"/>
        <v>&lt;tr&gt;&lt;td&gt;Jhorina Altasin&lt;/td&gt;&lt;td&gt;DMCI&lt;/td&gt;&lt;td&gt;2&lt;/td&gt;&lt;td&gt;0&lt;/td&gt;&lt;td&gt;0.000&lt;/td&gt;&lt;td&gt;0&lt;/td&gt;&lt;td&gt;1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08" spans="1:23" x14ac:dyDescent="0.25">
      <c r="A208">
        <v>27</v>
      </c>
      <c r="B208" t="s">
        <v>185</v>
      </c>
      <c r="C208">
        <v>1</v>
      </c>
      <c r="D208">
        <v>0</v>
      </c>
      <c r="E208">
        <v>3</v>
      </c>
      <c r="F208">
        <v>0</v>
      </c>
      <c r="G208">
        <v>0</v>
      </c>
      <c r="H208">
        <v>0</v>
      </c>
      <c r="I208">
        <v>0</v>
      </c>
      <c r="J208">
        <f t="shared" si="9"/>
        <v>0</v>
      </c>
      <c r="K208">
        <v>0</v>
      </c>
      <c r="L208">
        <v>0</v>
      </c>
      <c r="M208">
        <f t="shared" si="10"/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4</v>
      </c>
      <c r="U208" t="s">
        <v>118</v>
      </c>
      <c r="W208" s="4" t="str">
        <f t="shared" si="2"/>
        <v>&lt;tr&gt;&lt;td&gt;Mehak Sha&lt;/td&gt;&lt;td&gt;SMA&lt;/td&gt;&lt;td&gt;1&lt;/td&gt;&lt;td&gt;0&lt;/td&gt;&lt;td&gt;0.000&lt;/td&gt;&lt;td&gt;0&lt;/td&gt;&lt;td&gt;3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09" spans="1:23" x14ac:dyDescent="0.25">
      <c r="A209">
        <v>8</v>
      </c>
      <c r="B209" t="s">
        <v>148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f t="shared" si="9"/>
        <v>0</v>
      </c>
      <c r="K209">
        <v>0</v>
      </c>
      <c r="L209">
        <v>0</v>
      </c>
      <c r="M209">
        <f t="shared" si="10"/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3</v>
      </c>
      <c r="U209" t="s">
        <v>45</v>
      </c>
      <c r="W209" s="4" t="str">
        <f t="shared" si="2"/>
        <v>&lt;tr&gt;&lt;td&gt;Gale Renton&lt;/td&gt;&lt;td&gt;GCC&lt;/td&gt;&lt;td&gt;1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10" spans="1:23" x14ac:dyDescent="0.25">
      <c r="A210">
        <v>14</v>
      </c>
      <c r="B210" t="s">
        <v>163</v>
      </c>
      <c r="C210">
        <v>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f t="shared" si="9"/>
        <v>0</v>
      </c>
      <c r="K210">
        <v>0</v>
      </c>
      <c r="L210">
        <v>0</v>
      </c>
      <c r="M210">
        <f t="shared" si="10"/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2</v>
      </c>
      <c r="U210" t="s">
        <v>87</v>
      </c>
      <c r="W210" s="4" t="str">
        <f t="shared" si="2"/>
        <v>&lt;tr&gt;&lt;td&gt;Joydlyn Rojas&lt;/td&gt;&lt;td&gt;DMCI&lt;/td&gt;&lt;td&gt;2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11" spans="1:23" x14ac:dyDescent="0.25">
      <c r="A211">
        <v>15</v>
      </c>
      <c r="B211" t="s">
        <v>558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f t="shared" si="9"/>
        <v>0</v>
      </c>
      <c r="K211">
        <v>0</v>
      </c>
      <c r="L211">
        <v>1</v>
      </c>
      <c r="M211">
        <f t="shared" si="10"/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 t="s">
        <v>103</v>
      </c>
      <c r="W211" s="4" t="str">
        <f t="shared" si="2"/>
        <v>&lt;tr&gt;&lt;td&gt;Sam Novak&lt;/td&gt;&lt;td&gt;WWC&lt;/td&gt;&lt;td&gt;1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1&lt;/td&gt;&lt;td&gt;1&lt;/td&gt;&lt;td&gt;1.000&lt;/td&gt;&lt;td&gt;0&lt;/td&gt;&lt;td&gt;0.000&lt;/td&gt;&lt;td&gt;0&lt;/td&gt;&lt;td&gt;0.000&lt;/td&gt;&lt;td&gt;0&lt;/td&gt;&lt;td&gt;0.000&lt;/td&gt;&lt;/tr&gt;</v>
      </c>
    </row>
    <row r="212" spans="1:23" x14ac:dyDescent="0.25">
      <c r="A212">
        <v>10</v>
      </c>
      <c r="B212" t="s">
        <v>612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f t="shared" si="9"/>
        <v>0</v>
      </c>
      <c r="K212">
        <v>0</v>
      </c>
      <c r="L212">
        <v>0</v>
      </c>
      <c r="M212">
        <f t="shared" si="10"/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t="s">
        <v>66</v>
      </c>
      <c r="W212" s="4" t="str">
        <f t="shared" si="2"/>
        <v>&lt;tr&gt;&lt;td&gt;Emelda Nnadi&lt;/td&gt;&lt;td&gt;GCI&lt;/td&gt;&lt;td&gt;0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13" spans="1:23" x14ac:dyDescent="0.25">
      <c r="A213">
        <v>24</v>
      </c>
      <c r="B213" t="s">
        <v>616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f t="shared" si="9"/>
        <v>0</v>
      </c>
      <c r="K213">
        <v>0</v>
      </c>
      <c r="L213">
        <v>0</v>
      </c>
      <c r="M213">
        <f t="shared" si="10"/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 t="s">
        <v>66</v>
      </c>
      <c r="W213" s="4" t="str">
        <f t="shared" si="2"/>
        <v>&lt;tr&gt;&lt;td&gt;Kiaunne Durrant-Bell&lt;/td&gt;&lt;td&gt;GCI&lt;/td&gt;&lt;td&gt;0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14" spans="1:23" x14ac:dyDescent="0.25">
      <c r="A214">
        <v>1</v>
      </c>
      <c r="B214" t="s">
        <v>619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f t="shared" si="9"/>
        <v>0</v>
      </c>
      <c r="K214">
        <v>0</v>
      </c>
      <c r="L214">
        <v>0</v>
      </c>
      <c r="M214">
        <f t="shared" si="10"/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t="s">
        <v>75</v>
      </c>
      <c r="W214" s="4" t="str">
        <f t="shared" si="2"/>
        <v>&lt;tr&gt;&lt;td&gt;Kendra Meleshko&lt;/td&gt;&lt;td&gt;JTC&lt;/td&gt;&lt;td&gt;0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15" spans="1:23" x14ac:dyDescent="0.25">
      <c r="A215">
        <v>10</v>
      </c>
      <c r="B215" t="s">
        <v>622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f t="shared" si="9"/>
        <v>0</v>
      </c>
      <c r="K215">
        <v>0</v>
      </c>
      <c r="L215">
        <v>0</v>
      </c>
      <c r="M215">
        <f t="shared" si="10"/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 t="s">
        <v>75</v>
      </c>
      <c r="W215" s="4" t="str">
        <f t="shared" si="2"/>
        <v>&lt;tr&gt;&lt;td&gt;Kyanna McKeever&lt;/td&gt;&lt;td&gt;JTC&lt;/td&gt;&lt;td&gt;0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16" spans="1:23" x14ac:dyDescent="0.25">
      <c r="A216">
        <v>13</v>
      </c>
      <c r="B216" t="s">
        <v>625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f t="shared" si="9"/>
        <v>0</v>
      </c>
      <c r="K216">
        <v>0</v>
      </c>
      <c r="L216">
        <v>0</v>
      </c>
      <c r="M216">
        <f t="shared" si="10"/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t="s">
        <v>75</v>
      </c>
      <c r="W216" s="4" t="str">
        <f t="shared" si="2"/>
        <v>&lt;tr&gt;&lt;td&gt;Lilly Jia&lt;/td&gt;&lt;td&gt;JTC&lt;/td&gt;&lt;td&gt;0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17" spans="1:23" x14ac:dyDescent="0.25">
      <c r="A217">
        <v>21</v>
      </c>
      <c r="B217" t="s">
        <v>228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f t="shared" si="9"/>
        <v>0</v>
      </c>
      <c r="K217">
        <v>0</v>
      </c>
      <c r="L217">
        <v>0</v>
      </c>
      <c r="M217">
        <f t="shared" si="10"/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 t="s">
        <v>8</v>
      </c>
      <c r="W217" s="4" t="str">
        <f t="shared" si="2"/>
        <v>&lt;tr&gt;&lt;td&gt;Grace Klassen&lt;/td&gt;&lt;td&gt;MBCI&lt;/td&gt;&lt;td&gt;0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18" spans="1:23" x14ac:dyDescent="0.25">
      <c r="A218">
        <v>23</v>
      </c>
      <c r="B218" t="s">
        <v>229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f t="shared" si="9"/>
        <v>0</v>
      </c>
      <c r="K218">
        <v>0</v>
      </c>
      <c r="L218">
        <v>0</v>
      </c>
      <c r="M218">
        <f t="shared" si="10"/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t="s">
        <v>8</v>
      </c>
      <c r="W218" s="4" t="str">
        <f t="shared" si="2"/>
        <v>&lt;tr&gt;&lt;td&gt;Katie Friesen&lt;/td&gt;&lt;td&gt;MBCI&lt;/td&gt;&lt;td&gt;0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19" spans="1:23" x14ac:dyDescent="0.25">
      <c r="A219">
        <v>9</v>
      </c>
      <c r="B219" t="s">
        <v>540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f t="shared" si="9"/>
        <v>0</v>
      </c>
      <c r="K219">
        <v>0</v>
      </c>
      <c r="L219">
        <v>0</v>
      </c>
      <c r="M219">
        <f t="shared" si="10"/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 t="s">
        <v>81</v>
      </c>
      <c r="W219" s="4" t="str">
        <f t="shared" si="2"/>
        <v>&lt;tr&gt;&lt;td&gt;Maureen Mendoza&lt;/td&gt;&lt;td&gt;SiHS&lt;/td&gt;&lt;td&gt;0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20" spans="1:23" x14ac:dyDescent="0.25">
      <c r="A220">
        <v>9</v>
      </c>
      <c r="B220" t="s">
        <v>178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f t="shared" si="9"/>
        <v>0</v>
      </c>
      <c r="K220">
        <v>0</v>
      </c>
      <c r="L220">
        <v>0</v>
      </c>
      <c r="M220">
        <f t="shared" si="10"/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t="s">
        <v>118</v>
      </c>
      <c r="W220" s="4" t="str">
        <f t="shared" si="2"/>
        <v>&lt;tr&gt;&lt;td&gt;Hazel Ramirez&lt;/td&gt;&lt;td&gt;SMA&lt;/td&gt;&lt;td&gt;0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21" spans="1:23" x14ac:dyDescent="0.25">
      <c r="A221">
        <v>6</v>
      </c>
      <c r="B221" t="s">
        <v>549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f t="shared" si="9"/>
        <v>0</v>
      </c>
      <c r="K221">
        <v>0</v>
      </c>
      <c r="L221">
        <v>0</v>
      </c>
      <c r="M221">
        <f t="shared" si="10"/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t="s">
        <v>103</v>
      </c>
      <c r="W221" s="4" t="str">
        <f t="shared" si="2"/>
        <v>&lt;tr&gt;&lt;td&gt;Bettina Shyllon&lt;/td&gt;&lt;td&gt;WWC&lt;/td&gt;&lt;td&gt;0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</sheetData>
  <sortState ref="A2:U221">
    <sortCondition descending="1" ref="J2:J221"/>
    <sortCondition descending="1" ref="T2:T221"/>
    <sortCondition ref="U2:U221"/>
    <sortCondition ref="A2:A2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Boys</vt:lpstr>
      <vt:lpstr>Girls</vt:lpstr>
      <vt:lpstr>Top 10 code</vt:lpstr>
      <vt:lpstr>Boys Standings</vt:lpstr>
      <vt:lpstr>Girls Standings</vt:lpstr>
      <vt:lpstr>Boys Stats</vt:lpstr>
      <vt:lpstr>Girls 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2014-12-10T18:53:43Z</dcterms:created>
  <dcterms:modified xsi:type="dcterms:W3CDTF">2015-03-10T08:14:12Z</dcterms:modified>
</cp:coreProperties>
</file>