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0115" windowHeight="8460" activeTab="2"/>
  </bookViews>
  <sheets>
    <sheet name="MStandings" sheetId="1" r:id="rId1"/>
    <sheet name="WStandings" sheetId="6" r:id="rId2"/>
    <sheet name="MSched" sheetId="2" r:id="rId3"/>
    <sheet name="WSched" sheetId="5" r:id="rId4"/>
  </sheets>
  <calcPr calcId="145621"/>
</workbook>
</file>

<file path=xl/calcChain.xml><?xml version="1.0" encoding="utf-8"?>
<calcChain xmlns="http://schemas.openxmlformats.org/spreadsheetml/2006/main">
  <c r="K1" i="2" l="1"/>
  <c r="J1" i="2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" i="5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" i="2"/>
  <c r="O5" i="6"/>
  <c r="N5" i="6"/>
  <c r="M5" i="6"/>
  <c r="L5" i="6"/>
  <c r="O4" i="6"/>
  <c r="N4" i="6"/>
  <c r="M4" i="6"/>
  <c r="L4" i="6"/>
  <c r="O3" i="6"/>
  <c r="N3" i="6"/>
  <c r="M3" i="6"/>
  <c r="L3" i="6"/>
  <c r="O2" i="6"/>
  <c r="N2" i="6"/>
  <c r="M2" i="6"/>
  <c r="L2" i="6"/>
  <c r="K2" i="6"/>
  <c r="K3" i="6" s="1"/>
  <c r="K4" i="6" s="1"/>
  <c r="K5" i="6" s="1"/>
  <c r="L3" i="1"/>
  <c r="L4" i="1"/>
  <c r="L5" i="1"/>
  <c r="L2" i="1"/>
  <c r="K4" i="1"/>
  <c r="K5" i="1" s="1"/>
  <c r="K3" i="1"/>
  <c r="K2" i="1"/>
  <c r="J3" i="5"/>
  <c r="K3" i="5"/>
  <c r="L3" i="5"/>
  <c r="N3" i="5"/>
  <c r="J4" i="5"/>
  <c r="K4" i="5"/>
  <c r="L4" i="5"/>
  <c r="N4" i="5"/>
  <c r="J5" i="5"/>
  <c r="K5" i="5"/>
  <c r="L5" i="5"/>
  <c r="N5" i="5"/>
  <c r="J6" i="5"/>
  <c r="K6" i="5"/>
  <c r="L6" i="5"/>
  <c r="N6" i="5"/>
  <c r="J7" i="5"/>
  <c r="K7" i="5"/>
  <c r="L7" i="5"/>
  <c r="N7" i="5"/>
  <c r="J8" i="5"/>
  <c r="K8" i="5"/>
  <c r="L8" i="5"/>
  <c r="N8" i="5"/>
  <c r="J9" i="5"/>
  <c r="K9" i="5"/>
  <c r="L9" i="5"/>
  <c r="N9" i="5"/>
  <c r="J10" i="5"/>
  <c r="K10" i="5"/>
  <c r="L10" i="5"/>
  <c r="N10" i="5"/>
  <c r="J11" i="5"/>
  <c r="K11" i="5"/>
  <c r="L11" i="5"/>
  <c r="N11" i="5"/>
  <c r="J12" i="5"/>
  <c r="K12" i="5"/>
  <c r="L12" i="5"/>
  <c r="N12" i="5"/>
  <c r="J13" i="5"/>
  <c r="K13" i="5"/>
  <c r="L13" i="5"/>
  <c r="N13" i="5"/>
  <c r="J14" i="5"/>
  <c r="K14" i="5"/>
  <c r="L14" i="5"/>
  <c r="N14" i="5"/>
  <c r="J15" i="5"/>
  <c r="K15" i="5"/>
  <c r="L15" i="5"/>
  <c r="N15" i="5"/>
  <c r="J16" i="5"/>
  <c r="K16" i="5"/>
  <c r="L16" i="5"/>
  <c r="N16" i="5"/>
  <c r="J17" i="5"/>
  <c r="K17" i="5"/>
  <c r="L17" i="5"/>
  <c r="N17" i="5"/>
  <c r="J18" i="5"/>
  <c r="K18" i="5"/>
  <c r="L18" i="5"/>
  <c r="N18" i="5"/>
  <c r="J19" i="5"/>
  <c r="K19" i="5"/>
  <c r="L19" i="5"/>
  <c r="N19" i="5"/>
  <c r="J20" i="5"/>
  <c r="K20" i="5"/>
  <c r="L20" i="5"/>
  <c r="N20" i="5"/>
  <c r="J21" i="5"/>
  <c r="K21" i="5"/>
  <c r="L21" i="5"/>
  <c r="N21" i="5"/>
  <c r="J22" i="5"/>
  <c r="K22" i="5"/>
  <c r="L22" i="5"/>
  <c r="N22" i="5"/>
  <c r="J23" i="5"/>
  <c r="K23" i="5"/>
  <c r="L23" i="5"/>
  <c r="N23" i="5"/>
  <c r="J24" i="5"/>
  <c r="K24" i="5"/>
  <c r="L24" i="5"/>
  <c r="N24" i="5"/>
  <c r="J25" i="5"/>
  <c r="K25" i="5"/>
  <c r="L25" i="5"/>
  <c r="N25" i="5"/>
  <c r="J3" i="2"/>
  <c r="K3" i="2"/>
  <c r="L3" i="2"/>
  <c r="N3" i="2"/>
  <c r="J4" i="2"/>
  <c r="K4" i="2"/>
  <c r="L4" i="2"/>
  <c r="N4" i="2"/>
  <c r="J5" i="2"/>
  <c r="K5" i="2"/>
  <c r="L5" i="2"/>
  <c r="N5" i="2"/>
  <c r="J6" i="2"/>
  <c r="K6" i="2"/>
  <c r="L6" i="2"/>
  <c r="N6" i="2"/>
  <c r="J7" i="2"/>
  <c r="K7" i="2"/>
  <c r="L7" i="2"/>
  <c r="N7" i="2"/>
  <c r="J8" i="2"/>
  <c r="K8" i="2"/>
  <c r="L8" i="2"/>
  <c r="N8" i="2"/>
  <c r="J9" i="2"/>
  <c r="K9" i="2"/>
  <c r="L9" i="2"/>
  <c r="N9" i="2"/>
  <c r="J10" i="2"/>
  <c r="K10" i="2"/>
  <c r="L10" i="2"/>
  <c r="N10" i="2"/>
  <c r="J11" i="2"/>
  <c r="K11" i="2"/>
  <c r="L11" i="2"/>
  <c r="N11" i="2"/>
  <c r="J12" i="2"/>
  <c r="K12" i="2"/>
  <c r="L12" i="2"/>
  <c r="N12" i="2"/>
  <c r="J13" i="2"/>
  <c r="K13" i="2"/>
  <c r="L13" i="2"/>
  <c r="N13" i="2"/>
  <c r="J14" i="2"/>
  <c r="K14" i="2"/>
  <c r="L14" i="2"/>
  <c r="N14" i="2"/>
  <c r="J15" i="2"/>
  <c r="K15" i="2"/>
  <c r="L15" i="2"/>
  <c r="N15" i="2"/>
  <c r="J16" i="2"/>
  <c r="K16" i="2"/>
  <c r="L16" i="2"/>
  <c r="N16" i="2"/>
  <c r="J17" i="2"/>
  <c r="K17" i="2"/>
  <c r="L17" i="2"/>
  <c r="N17" i="2"/>
  <c r="J18" i="2"/>
  <c r="K18" i="2"/>
  <c r="L18" i="2"/>
  <c r="N18" i="2"/>
  <c r="J19" i="2"/>
  <c r="K19" i="2"/>
  <c r="L19" i="2"/>
  <c r="N19" i="2"/>
  <c r="J20" i="2"/>
  <c r="K20" i="2"/>
  <c r="L20" i="2"/>
  <c r="N20" i="2"/>
  <c r="J21" i="2"/>
  <c r="K21" i="2"/>
  <c r="L21" i="2"/>
  <c r="N21" i="2"/>
  <c r="J22" i="2"/>
  <c r="K22" i="2"/>
  <c r="L22" i="2"/>
  <c r="N22" i="2"/>
  <c r="J23" i="2"/>
  <c r="K23" i="2"/>
  <c r="L23" i="2"/>
  <c r="N23" i="2"/>
  <c r="J24" i="2"/>
  <c r="K24" i="2"/>
  <c r="L24" i="2"/>
  <c r="N24" i="2"/>
  <c r="J25" i="2"/>
  <c r="K25" i="2"/>
  <c r="L25" i="2"/>
  <c r="N25" i="2"/>
  <c r="C5" i="6"/>
  <c r="B5" i="6"/>
  <c r="C3" i="6"/>
  <c r="C2" i="6"/>
  <c r="B2" i="6"/>
  <c r="D5" i="6"/>
  <c r="B3" i="1"/>
  <c r="C3" i="1"/>
  <c r="B4" i="1"/>
  <c r="C4" i="1"/>
  <c r="C2" i="1"/>
  <c r="K2" i="5"/>
  <c r="J2" i="5"/>
  <c r="H2" i="5"/>
  <c r="N2" i="5" s="1"/>
  <c r="O1" i="5"/>
  <c r="N1" i="5"/>
  <c r="M1" i="5"/>
  <c r="L1" i="5"/>
  <c r="K1" i="5"/>
  <c r="J1" i="5"/>
  <c r="O1" i="2"/>
  <c r="H2" i="2"/>
  <c r="N2" i="2" s="1"/>
  <c r="J2" i="2"/>
  <c r="N1" i="2"/>
  <c r="M1" i="2"/>
  <c r="L1" i="2"/>
  <c r="K2" i="2"/>
  <c r="B4" i="6" l="1"/>
  <c r="C4" i="6"/>
  <c r="B3" i="6"/>
  <c r="D2" i="6"/>
  <c r="B5" i="1"/>
  <c r="D5" i="1" s="1"/>
  <c r="O5" i="1" s="1"/>
  <c r="C5" i="1"/>
  <c r="N5" i="1" s="1"/>
  <c r="B2" i="1"/>
  <c r="D2" i="1" s="1"/>
  <c r="O2" i="1" s="1"/>
  <c r="L2" i="5"/>
  <c r="L2" i="2"/>
  <c r="D3" i="1"/>
  <c r="O3" i="1" s="1"/>
  <c r="D4" i="1"/>
  <c r="O4" i="1" s="1"/>
  <c r="M3" i="1"/>
  <c r="N3" i="1"/>
  <c r="M4" i="1"/>
  <c r="N4" i="1"/>
  <c r="N2" i="1"/>
  <c r="D3" i="6" l="1"/>
  <c r="D4" i="6"/>
  <c r="M5" i="1"/>
  <c r="M2" i="1"/>
</calcChain>
</file>

<file path=xl/sharedStrings.xml><?xml version="1.0" encoding="utf-8"?>
<sst xmlns="http://schemas.openxmlformats.org/spreadsheetml/2006/main" count="148" uniqueCount="25">
  <si>
    <t>Team</t>
  </si>
  <si>
    <t>Wins</t>
  </si>
  <si>
    <t>Losses</t>
  </si>
  <si>
    <t>Points</t>
  </si>
  <si>
    <t>RRC</t>
  </si>
  <si>
    <t>CMU</t>
  </si>
  <si>
    <t>PUC</t>
  </si>
  <si>
    <t>UW</t>
  </si>
  <si>
    <t>Red River College&lt;br /&gt;Rebels</t>
  </si>
  <si>
    <t>Canadian Mennonite University&lt;br /&gt;Blazers</t>
  </si>
  <si>
    <t>Providence University College&lt;br /&gt;Pilots</t>
  </si>
  <si>
    <t>University of Winnipeg&lt;br /&gt;College Wesmen</t>
  </si>
  <si>
    <t>Date</t>
  </si>
  <si>
    <t>Time</t>
  </si>
  <si>
    <t>Score</t>
  </si>
  <si>
    <t>Home</t>
  </si>
  <si>
    <t>OT</t>
  </si>
  <si>
    <t>W</t>
  </si>
  <si>
    <t>Away</t>
  </si>
  <si>
    <t>Link</t>
  </si>
  <si>
    <t>&lt;tr&gt;&lt;th width="10%"&gt;Pos.&lt;/th&gt;</t>
  </si>
  <si>
    <t>&lt;th width="10%"&gt;Points&lt;/th&gt;&lt;/tr&gt;</t>
  </si>
  <si>
    <t>&lt;th width="10%"&gt;Losses&lt;/th&gt;</t>
  </si>
  <si>
    <t>&lt;th width="10%"&gt;Wins&lt;/th&gt;</t>
  </si>
  <si>
    <t>&lt;th width="60%"&gt;Team&lt;/th&gt;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</si>
</sst>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40]h:mm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0" borderId="0" xfId="0" applyAlignment="1">
      <alignment vertical="center" wrapText="1" readingOrder="1"/>
    </xf>
    <xf numFmtId="14" fontId="0" fillId="0" borderId="0" xfId="0" applyNumberFormat="1" applyAlignment="1">
      <alignment vertical="center" wrapText="1" readingOrder="1"/>
    </xf>
  </cellXfs>
  <cellStyles count="1">
    <cellStyle name="Normal" xfId="0" builtinId="0"/>
  </cellStyles>
  <dxfs count="8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8"/>
  <sheetViews>
    <sheetView workbookViewId="0">
      <selection activeCell="K1" sqref="K1:O5"/>
    </sheetView>
  </sheetViews>
  <sheetFormatPr defaultRowHeight="15" x14ac:dyDescent="0.25"/>
  <sheetData>
    <row r="1" spans="1:15" x14ac:dyDescent="0.25">
      <c r="A1" s="3" t="s">
        <v>0</v>
      </c>
      <c r="B1" s="3" t="s">
        <v>1</v>
      </c>
      <c r="C1" s="3" t="s">
        <v>2</v>
      </c>
      <c r="D1" t="s">
        <v>3</v>
      </c>
      <c r="K1" s="2" t="s">
        <v>20</v>
      </c>
      <c r="L1" s="2" t="s">
        <v>24</v>
      </c>
      <c r="M1" s="2" t="s">
        <v>23</v>
      </c>
      <c r="N1" t="s">
        <v>22</v>
      </c>
      <c r="O1" t="s">
        <v>21</v>
      </c>
    </row>
    <row r="2" spans="1:15" x14ac:dyDescent="0.25">
      <c r="A2" s="3" t="s">
        <v>8</v>
      </c>
      <c r="B2" s="3">
        <f>COUNTIFS(MSched!$E:$E,$E2,MSched!$H:$H,"H")+COUNTIFS(MSched!$C:$C,$E2,MSched!$H:$H,"V")</f>
        <v>0</v>
      </c>
      <c r="C2" s="3">
        <f>COUNTIFS(MSched!$E:$E,$E2,MSched!$H:$H,"V")+COUNTIFS(MSched!$C:$C,$E2,MSched!$H:$H,"H")</f>
        <v>0</v>
      </c>
      <c r="D2">
        <f>B2*2</f>
        <v>0</v>
      </c>
      <c r="E2" t="s">
        <v>4</v>
      </c>
      <c r="K2" t="str">
        <f>"&lt;tr&gt;&lt;td&gt;1&lt;/td&gt;"</f>
        <v>&lt;tr&gt;&lt;td&gt;1&lt;/td&gt;</v>
      </c>
      <c r="L2" s="1" t="str">
        <f>"&lt;td class="""&amp;E2&amp;"""&gt;"&amp;A2&amp;"&lt;/td&gt;"</f>
        <v>&lt;td class="RRC"&gt;Red River College&lt;br /&gt;Rebels&lt;/td&gt;</v>
      </c>
      <c r="M2" s="1" t="str">
        <f>"&lt;td&gt;"&amp;B2&amp;"&lt;/td&gt;"</f>
        <v>&lt;td&gt;0&lt;/td&gt;</v>
      </c>
      <c r="N2" s="1" t="str">
        <f>"&lt;td&gt;"&amp;C2&amp;"&lt;/td&gt;"</f>
        <v>&lt;td&gt;0&lt;/td&gt;</v>
      </c>
      <c r="O2" s="3" t="str">
        <f>"&lt;td&gt;"&amp;D2&amp;"&lt;/td&gt;&lt;/tr&gt;"</f>
        <v>&lt;td&gt;0&lt;/td&gt;&lt;/tr&gt;</v>
      </c>
    </row>
    <row r="3" spans="1:15" x14ac:dyDescent="0.25">
      <c r="A3" t="s">
        <v>9</v>
      </c>
      <c r="B3" s="3">
        <f>COUNTIFS(MSched!$E:$E,$E3,MSched!$H:$H,"H")+COUNTIFS(MSched!$C:$C,$E3,MSched!$H:$H,"V")</f>
        <v>0</v>
      </c>
      <c r="C3" s="3">
        <f>COUNTIFS(MSched!$E:$E,$E3,MSched!$H:$H,"V")+COUNTIFS(MSched!$C:$C,$E3,MSched!$H:$H,"H")</f>
        <v>0</v>
      </c>
      <c r="D3" s="3">
        <f t="shared" ref="D3:D5" si="0">B3*2</f>
        <v>0</v>
      </c>
      <c r="E3" t="s">
        <v>5</v>
      </c>
      <c r="K3" s="3" t="str">
        <f>IF($D$3=$D$2,$K$2,"&lt;tr&gt;&lt;td&gt;2&lt;/td&gt;")</f>
        <v>&lt;tr&gt;&lt;td&gt;1&lt;/td&gt;</v>
      </c>
      <c r="L3" s="3" t="str">
        <f t="shared" ref="L3:L5" si="1">"&lt;td class="""&amp;E3&amp;"""&gt;"&amp;A3&amp;"&lt;/td&gt;"</f>
        <v>&lt;td class="CMU"&gt;Canadian Mennonite University&lt;br /&gt;Blazers&lt;/td&gt;</v>
      </c>
      <c r="M3" s="3" t="str">
        <f t="shared" ref="M3:M5" si="2">"&lt;td&gt;"&amp;B3&amp;"&lt;/td&gt;"</f>
        <v>&lt;td&gt;0&lt;/td&gt;</v>
      </c>
      <c r="N3" s="3" t="str">
        <f t="shared" ref="N3:N5" si="3">"&lt;td&gt;"&amp;C3&amp;"&lt;/td&gt;"</f>
        <v>&lt;td&gt;0&lt;/td&gt;</v>
      </c>
      <c r="O3" s="3" t="str">
        <f t="shared" ref="O3:O5" si="4">"&lt;td&gt;"&amp;D3&amp;"&lt;/td&gt;&lt;/tr&gt;"</f>
        <v>&lt;td&gt;0&lt;/td&gt;&lt;/tr&gt;</v>
      </c>
    </row>
    <row r="4" spans="1:15" x14ac:dyDescent="0.25">
      <c r="A4" t="s">
        <v>10</v>
      </c>
      <c r="B4" s="3">
        <f>COUNTIFS(MSched!$E:$E,$E4,MSched!$H:$H,"H")+COUNTIFS(MSched!$C:$C,$E4,MSched!$H:$H,"V")</f>
        <v>0</v>
      </c>
      <c r="C4" s="3">
        <f>COUNTIFS(MSched!$E:$E,$E4,MSched!$H:$H,"V")+COUNTIFS(MSched!$C:$C,$E4,MSched!$H:$H,"H")</f>
        <v>0</v>
      </c>
      <c r="D4" s="3">
        <f t="shared" si="0"/>
        <v>0</v>
      </c>
      <c r="E4" t="s">
        <v>6</v>
      </c>
      <c r="K4" s="3" t="str">
        <f>IF($D$4=$D$3,$K$3,"&lt;tr&gt;&lt;td&gt;3&lt;/td&gt;")</f>
        <v>&lt;tr&gt;&lt;td&gt;1&lt;/td&gt;</v>
      </c>
      <c r="L4" s="3" t="str">
        <f t="shared" si="1"/>
        <v>&lt;td class="PUC"&gt;Providence University College&lt;br /&gt;Pilots&lt;/td&gt;</v>
      </c>
      <c r="M4" s="3" t="str">
        <f t="shared" si="2"/>
        <v>&lt;td&gt;0&lt;/td&gt;</v>
      </c>
      <c r="N4" s="3" t="str">
        <f t="shared" si="3"/>
        <v>&lt;td&gt;0&lt;/td&gt;</v>
      </c>
      <c r="O4" s="3" t="str">
        <f t="shared" si="4"/>
        <v>&lt;td&gt;0&lt;/td&gt;&lt;/tr&gt;</v>
      </c>
    </row>
    <row r="5" spans="1:15" x14ac:dyDescent="0.25">
      <c r="A5" t="s">
        <v>11</v>
      </c>
      <c r="B5" s="3">
        <f>COUNTIFS(MSched!$E:$E,$E5,MSched!$H:$H,"H")+COUNTIFS(MSched!$C:$C,$E5,MSched!$H:$H,"V")</f>
        <v>0</v>
      </c>
      <c r="C5" s="3">
        <f>COUNTIFS(MSched!$E:$E,$E5,MSched!$H:$H,"V")+COUNTIFS(MSched!$C:$C,$E5,MSched!$H:$H,"H")</f>
        <v>0</v>
      </c>
      <c r="D5" s="3">
        <f t="shared" si="0"/>
        <v>0</v>
      </c>
      <c r="E5" t="s">
        <v>7</v>
      </c>
      <c r="K5" s="3" t="str">
        <f>IF($D$5=$D$4,$K$4,"&lt;tr&gt;&lt;td&gt;4&lt;/td&gt;")</f>
        <v>&lt;tr&gt;&lt;td&gt;1&lt;/td&gt;</v>
      </c>
      <c r="L5" s="3" t="str">
        <f t="shared" si="1"/>
        <v>&lt;td class="UW"&gt;University of Winnipeg&lt;br /&gt;College Wesmen&lt;/td&gt;</v>
      </c>
      <c r="M5" s="3" t="str">
        <f t="shared" si="2"/>
        <v>&lt;td&gt;0&lt;/td&gt;</v>
      </c>
      <c r="N5" s="3" t="str">
        <f t="shared" si="3"/>
        <v>&lt;td&gt;0&lt;/td&gt;</v>
      </c>
      <c r="O5" s="3" t="str">
        <f t="shared" si="4"/>
        <v>&lt;td&gt;0&lt;/td&gt;&lt;/tr&gt;</v>
      </c>
    </row>
    <row r="6" spans="1:15" x14ac:dyDescent="0.25">
      <c r="L6" s="1"/>
      <c r="M6" s="1"/>
      <c r="N6" s="1"/>
    </row>
    <row r="7" spans="1:15" x14ac:dyDescent="0.25">
      <c r="L7" s="1"/>
      <c r="M7" s="1"/>
      <c r="N7" s="1"/>
    </row>
    <row r="8" spans="1:15" x14ac:dyDescent="0.25">
      <c r="L8" s="1"/>
      <c r="M8" s="1"/>
      <c r="N8" s="1"/>
    </row>
    <row r="9" spans="1:15" x14ac:dyDescent="0.25">
      <c r="L9" s="1"/>
      <c r="M9" s="1"/>
      <c r="N9" s="1"/>
    </row>
    <row r="10" spans="1:15" x14ac:dyDescent="0.25">
      <c r="L10" s="1"/>
      <c r="M10" s="1"/>
      <c r="N10" s="1"/>
    </row>
    <row r="11" spans="1:15" x14ac:dyDescent="0.25">
      <c r="L11" s="1"/>
      <c r="M11" s="1"/>
      <c r="N11" s="1"/>
    </row>
    <row r="12" spans="1:15" x14ac:dyDescent="0.25">
      <c r="L12" s="1"/>
      <c r="M12" s="1"/>
      <c r="N12" s="1"/>
    </row>
    <row r="13" spans="1:15" x14ac:dyDescent="0.25">
      <c r="L13" s="1"/>
      <c r="M13" s="1"/>
      <c r="N13" s="1"/>
    </row>
    <row r="14" spans="1:15" x14ac:dyDescent="0.25">
      <c r="L14" s="1"/>
      <c r="M14" s="1"/>
      <c r="N14" s="1"/>
    </row>
    <row r="15" spans="1:15" x14ac:dyDescent="0.25">
      <c r="L15" s="1"/>
      <c r="M15" s="1"/>
      <c r="N15" s="1"/>
    </row>
    <row r="16" spans="1:15" x14ac:dyDescent="0.25">
      <c r="L16" s="1"/>
      <c r="M16" s="1"/>
      <c r="N16" s="1"/>
    </row>
    <row r="17" spans="12:14" x14ac:dyDescent="0.25">
      <c r="L17" s="1"/>
      <c r="M17" s="1"/>
      <c r="N17" s="1"/>
    </row>
    <row r="18" spans="12:14" x14ac:dyDescent="0.25">
      <c r="L18" s="1"/>
      <c r="M18" s="1"/>
      <c r="N18" s="1"/>
    </row>
    <row r="19" spans="12:14" x14ac:dyDescent="0.25">
      <c r="L19" s="1"/>
      <c r="M19" s="1"/>
      <c r="N19" s="1"/>
    </row>
    <row r="20" spans="12:14" x14ac:dyDescent="0.25">
      <c r="L20" s="1"/>
      <c r="M20" s="1"/>
      <c r="N20" s="1"/>
    </row>
    <row r="21" spans="12:14" x14ac:dyDescent="0.25">
      <c r="L21" s="1"/>
      <c r="M21" s="1"/>
      <c r="N21" s="1"/>
    </row>
    <row r="22" spans="12:14" x14ac:dyDescent="0.25">
      <c r="L22" s="1"/>
      <c r="M22" s="1"/>
      <c r="N22" s="1"/>
    </row>
    <row r="23" spans="12:14" x14ac:dyDescent="0.25">
      <c r="L23" s="1"/>
      <c r="M23" s="1"/>
      <c r="N23" s="1"/>
    </row>
    <row r="24" spans="12:14" x14ac:dyDescent="0.25">
      <c r="L24" s="1"/>
      <c r="M24" s="1"/>
      <c r="N24" s="1"/>
    </row>
    <row r="25" spans="12:14" x14ac:dyDescent="0.25">
      <c r="L25" s="1"/>
      <c r="M25" s="1"/>
      <c r="N25" s="1"/>
    </row>
    <row r="26" spans="12:14" x14ac:dyDescent="0.25">
      <c r="L26" s="1"/>
      <c r="M26" s="1"/>
      <c r="N26" s="1"/>
    </row>
    <row r="27" spans="12:14" x14ac:dyDescent="0.25">
      <c r="L27" s="1"/>
      <c r="M27" s="1"/>
      <c r="N27" s="1"/>
    </row>
    <row r="28" spans="12:14" x14ac:dyDescent="0.25">
      <c r="L28" s="1"/>
      <c r="M28" s="1"/>
      <c r="N28" s="1"/>
    </row>
    <row r="29" spans="12:14" x14ac:dyDescent="0.25">
      <c r="L29" s="1"/>
      <c r="M29" s="1"/>
      <c r="N29" s="1"/>
    </row>
    <row r="30" spans="12:14" x14ac:dyDescent="0.25">
      <c r="L30" s="1"/>
      <c r="M30" s="1"/>
      <c r="N30" s="1"/>
    </row>
    <row r="31" spans="12:14" x14ac:dyDescent="0.25">
      <c r="L31" s="1"/>
      <c r="M31" s="1"/>
      <c r="N31" s="1"/>
    </row>
    <row r="32" spans="12:14" x14ac:dyDescent="0.25">
      <c r="L32" s="1"/>
      <c r="M32" s="1"/>
      <c r="N32" s="1"/>
    </row>
    <row r="33" spans="12:14" x14ac:dyDescent="0.25">
      <c r="L33" s="1"/>
      <c r="M33" s="1"/>
      <c r="N33" s="1"/>
    </row>
    <row r="34" spans="12:14" x14ac:dyDescent="0.25">
      <c r="L34" s="1"/>
      <c r="M34" s="1"/>
      <c r="N34" s="1"/>
    </row>
    <row r="35" spans="12:14" x14ac:dyDescent="0.25">
      <c r="L35" s="1"/>
      <c r="M35" s="1"/>
      <c r="N35" s="1"/>
    </row>
    <row r="36" spans="12:14" x14ac:dyDescent="0.25">
      <c r="L36" s="1"/>
      <c r="M36" s="1"/>
      <c r="N36" s="1"/>
    </row>
    <row r="37" spans="12:14" x14ac:dyDescent="0.25">
      <c r="L37" s="1"/>
      <c r="M37" s="1"/>
      <c r="N37" s="1"/>
    </row>
    <row r="38" spans="12:14" x14ac:dyDescent="0.25">
      <c r="L38" s="1"/>
      <c r="M38" s="1"/>
      <c r="N38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workbookViewId="0"/>
  </sheetViews>
  <sheetFormatPr defaultRowHeight="15" x14ac:dyDescent="0.25"/>
  <cols>
    <col min="1" max="16384" width="9.140625" style="3"/>
  </cols>
  <sheetData>
    <row r="1" spans="1:15" x14ac:dyDescent="0.25">
      <c r="A1" s="3" t="s">
        <v>0</v>
      </c>
      <c r="B1" s="3" t="s">
        <v>1</v>
      </c>
      <c r="C1" s="3" t="s">
        <v>2</v>
      </c>
      <c r="D1" s="3" t="s">
        <v>3</v>
      </c>
      <c r="K1" s="3" t="s">
        <v>20</v>
      </c>
      <c r="L1" s="3" t="s">
        <v>24</v>
      </c>
      <c r="M1" s="3" t="s">
        <v>23</v>
      </c>
      <c r="N1" s="3" t="s">
        <v>22</v>
      </c>
      <c r="O1" s="3" t="s">
        <v>21</v>
      </c>
    </row>
    <row r="2" spans="1:15" x14ac:dyDescent="0.25">
      <c r="A2" s="3" t="s">
        <v>8</v>
      </c>
      <c r="B2" s="3">
        <f>COUNTIFS(WSched!$E:$E,$E2,WSched!$H:$H,"H")+COUNTIFS(WSched!$C:$C,$E2,WSched!$H:$H,"V")</f>
        <v>0</v>
      </c>
      <c r="C2" s="3">
        <f>COUNTIFS(WSched!$E:$E,$E2,WSched!$H:$H,"V")+COUNTIFS(WSched!$C:$C,$E2,WSched!$H:$H,"H")</f>
        <v>0</v>
      </c>
      <c r="D2" s="3">
        <f>B2*2</f>
        <v>0</v>
      </c>
      <c r="E2" s="3" t="s">
        <v>4</v>
      </c>
      <c r="K2" s="3" t="str">
        <f>"&lt;tr&gt;&lt;td&gt;1&lt;/td&gt;"</f>
        <v>&lt;tr&gt;&lt;td&gt;1&lt;/td&gt;</v>
      </c>
      <c r="L2" s="3" t="str">
        <f>"&lt;td class="""&amp;E2&amp;"""&gt;"&amp;A2&amp;"&lt;/td&gt;"</f>
        <v>&lt;td class="RRC"&gt;Red River College&lt;br /&gt;Rebels&lt;/td&gt;</v>
      </c>
      <c r="M2" s="3" t="str">
        <f>"&lt;td&gt;"&amp;B2&amp;"&lt;/td&gt;"</f>
        <v>&lt;td&gt;0&lt;/td&gt;</v>
      </c>
      <c r="N2" s="3" t="str">
        <f>"&lt;td&gt;"&amp;C2&amp;"&lt;/td&gt;"</f>
        <v>&lt;td&gt;0&lt;/td&gt;</v>
      </c>
      <c r="O2" s="3" t="str">
        <f>"&lt;td&gt;"&amp;D2&amp;"&lt;/td&gt;&lt;/tr&gt;"</f>
        <v>&lt;td&gt;0&lt;/td&gt;&lt;/tr&gt;</v>
      </c>
    </row>
    <row r="3" spans="1:15" x14ac:dyDescent="0.25">
      <c r="A3" s="3" t="s">
        <v>9</v>
      </c>
      <c r="B3" s="3">
        <f>COUNTIFS(WSched!$E:$E,$E3,WSched!$H:$H,"H")+COUNTIFS(WSched!$C:$C,$E3,WSched!$H:$H,"V")</f>
        <v>0</v>
      </c>
      <c r="C3" s="3">
        <f>COUNTIFS(WSched!$E:$E,$E3,WSched!$H:$H,"V")+COUNTIFS(WSched!$C:$C,$E3,WSched!$H:$H,"H")</f>
        <v>0</v>
      </c>
      <c r="D3" s="3">
        <f t="shared" ref="D3:D5" si="0">B3*2</f>
        <v>0</v>
      </c>
      <c r="E3" s="3" t="s">
        <v>5</v>
      </c>
      <c r="K3" s="3" t="str">
        <f>IF($D$3=$D$2,$K$2,"&lt;tr&gt;&lt;td&gt;2&lt;/td&gt;")</f>
        <v>&lt;tr&gt;&lt;td&gt;1&lt;/td&gt;</v>
      </c>
      <c r="L3" s="3" t="str">
        <f t="shared" ref="L3:L5" si="1">"&lt;td class="""&amp;E3&amp;"""&gt;"&amp;A3&amp;"&lt;/td&gt;"</f>
        <v>&lt;td class="CMU"&gt;Canadian Mennonite University&lt;br /&gt;Blazers&lt;/td&gt;</v>
      </c>
      <c r="M3" s="3" t="str">
        <f t="shared" ref="M3:N5" si="2">"&lt;td&gt;"&amp;B3&amp;"&lt;/td&gt;"</f>
        <v>&lt;td&gt;0&lt;/td&gt;</v>
      </c>
      <c r="N3" s="3" t="str">
        <f t="shared" si="2"/>
        <v>&lt;td&gt;0&lt;/td&gt;</v>
      </c>
      <c r="O3" s="3" t="str">
        <f t="shared" ref="O3:O5" si="3">"&lt;td&gt;"&amp;D3&amp;"&lt;/td&gt;&lt;/tr&gt;"</f>
        <v>&lt;td&gt;0&lt;/td&gt;&lt;/tr&gt;</v>
      </c>
    </row>
    <row r="4" spans="1:15" x14ac:dyDescent="0.25">
      <c r="A4" s="3" t="s">
        <v>10</v>
      </c>
      <c r="B4" s="3">
        <f>COUNTIFS(WSched!$E:$E,$E4,WSched!$H:$H,"H")+COUNTIFS(WSched!$C:$C,$E4,WSched!$H:$H,"V")</f>
        <v>0</v>
      </c>
      <c r="C4" s="3">
        <f>COUNTIFS(WSched!$E:$E,$E4,WSched!$H:$H,"V")+COUNTIFS(WSched!$C:$C,$E4,WSched!$H:$H,"H")</f>
        <v>0</v>
      </c>
      <c r="D4" s="3">
        <f t="shared" si="0"/>
        <v>0</v>
      </c>
      <c r="E4" s="3" t="s">
        <v>6</v>
      </c>
      <c r="K4" s="3" t="str">
        <f>IF($D$4=$D$3,$K$3,"&lt;tr&gt;&lt;td&gt;3&lt;/td&gt;")</f>
        <v>&lt;tr&gt;&lt;td&gt;1&lt;/td&gt;</v>
      </c>
      <c r="L4" s="3" t="str">
        <f t="shared" si="1"/>
        <v>&lt;td class="PUC"&gt;Providence University College&lt;br /&gt;Pilots&lt;/td&gt;</v>
      </c>
      <c r="M4" s="3" t="str">
        <f t="shared" si="2"/>
        <v>&lt;td&gt;0&lt;/td&gt;</v>
      </c>
      <c r="N4" s="3" t="str">
        <f t="shared" si="2"/>
        <v>&lt;td&gt;0&lt;/td&gt;</v>
      </c>
      <c r="O4" s="3" t="str">
        <f t="shared" si="3"/>
        <v>&lt;td&gt;0&lt;/td&gt;&lt;/tr&gt;</v>
      </c>
    </row>
    <row r="5" spans="1:15" x14ac:dyDescent="0.25">
      <c r="A5" s="3" t="s">
        <v>11</v>
      </c>
      <c r="B5" s="3">
        <f>COUNTIFS(WSched!$E:$E,$E5,WSched!$H:$H,"H")+COUNTIFS(WSched!$C:$C,$E5,WSched!$H:$H,"V")</f>
        <v>0</v>
      </c>
      <c r="C5" s="3">
        <f>COUNTIFS(WSched!$E:$E,$E5,WSched!$H:$H,"V")+COUNTIFS(WSched!$C:$C,$E5,WSched!$H:$H,"H")</f>
        <v>0</v>
      </c>
      <c r="D5" s="3">
        <f t="shared" si="0"/>
        <v>0</v>
      </c>
      <c r="E5" s="3" t="s">
        <v>7</v>
      </c>
      <c r="K5" s="3" t="str">
        <f>IF($D$5=$D$4,$K$4,"&lt;tr&gt;&lt;td&gt;4&lt;/td&gt;")</f>
        <v>&lt;tr&gt;&lt;td&gt;1&lt;/td&gt;</v>
      </c>
      <c r="L5" s="3" t="str">
        <f t="shared" si="1"/>
        <v>&lt;td class="UW"&gt;University of Winnipeg&lt;br /&gt;College Wesmen&lt;/td&gt;</v>
      </c>
      <c r="M5" s="3" t="str">
        <f t="shared" si="2"/>
        <v>&lt;td&gt;0&lt;/td&gt;</v>
      </c>
      <c r="N5" s="3" t="str">
        <f t="shared" si="2"/>
        <v>&lt;td&gt;0&lt;/td&gt;</v>
      </c>
      <c r="O5" s="3" t="str">
        <f t="shared" si="3"/>
        <v>&lt;td&gt;0&lt;/td&gt;&lt;/tr&gt;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"/>
  <sheetViews>
    <sheetView tabSelected="1" workbookViewId="0">
      <selection activeCell="J1" sqref="J1:N25"/>
    </sheetView>
  </sheetViews>
  <sheetFormatPr defaultRowHeight="15" x14ac:dyDescent="0.25"/>
  <cols>
    <col min="1" max="1" width="8.7109375" style="4" bestFit="1" customWidth="1"/>
    <col min="2" max="2" width="7.85546875" bestFit="1" customWidth="1"/>
    <col min="3" max="4" width="5.85546875" bestFit="1" customWidth="1"/>
    <col min="5" max="5" width="6.28515625" bestFit="1" customWidth="1"/>
    <col min="6" max="6" width="5.85546875" bestFit="1" customWidth="1"/>
    <col min="7" max="7" width="3.42578125" bestFit="1" customWidth="1"/>
    <col min="8" max="8" width="2.85546875" bestFit="1" customWidth="1"/>
    <col min="9" max="9" width="2.85546875" style="3" customWidth="1"/>
    <col min="10" max="14" width="11.7109375" customWidth="1"/>
  </cols>
  <sheetData>
    <row r="1" spans="1:15" x14ac:dyDescent="0.25">
      <c r="A1" s="4" t="s">
        <v>12</v>
      </c>
      <c r="B1" s="5" t="s">
        <v>13</v>
      </c>
      <c r="C1" s="3" t="s">
        <v>18</v>
      </c>
      <c r="D1" s="3" t="s">
        <v>14</v>
      </c>
      <c r="E1" s="3" t="s">
        <v>15</v>
      </c>
      <c r="F1" s="3" t="s">
        <v>14</v>
      </c>
      <c r="G1" s="3" t="s">
        <v>16</v>
      </c>
      <c r="H1" s="3" t="s">
        <v>17</v>
      </c>
      <c r="I1" s="3" t="s">
        <v>19</v>
      </c>
      <c r="J1" s="3" t="str">
        <f>"&lt;tr&gt; &lt;th width=15%&gt;"&amp;A1&amp;"&lt;/th&gt;"</f>
        <v>&lt;tr&gt; &lt;th width=15%&gt;Date&lt;/th&gt;</v>
      </c>
      <c r="K1" s="3" t="str">
        <f>"&lt;th width=10%&gt;"&amp;B1&amp;"&lt;/th&gt;"</f>
        <v>&lt;th width=10%&gt;Time&lt;/th&gt;</v>
      </c>
      <c r="L1" s="3" t="str">
        <f>"&lt;th&gt;"&amp;C1&amp;"&lt;/th&gt;"</f>
        <v>&lt;th&gt;Away&lt;/th&gt;</v>
      </c>
      <c r="M1" s="3" t="str">
        <f>"&lt;th&gt;"&amp;D1&amp;"&lt;/th&gt;"</f>
        <v>&lt;th&gt;Score&lt;/th&gt;</v>
      </c>
      <c r="N1" s="3" t="str">
        <f>"&lt;th&gt;"&amp;E1&amp;"&lt;/th&gt;&lt;/tr&gt;"</f>
        <v>&lt;th&gt;Home&lt;/th&gt;&lt;/tr&gt;</v>
      </c>
      <c r="O1" s="4">
        <f ca="1">TODAY()</f>
        <v>42662</v>
      </c>
    </row>
    <row r="2" spans="1:15" x14ac:dyDescent="0.25">
      <c r="A2" s="7">
        <v>42664</v>
      </c>
      <c r="B2" s="5">
        <v>0.83333333333333337</v>
      </c>
      <c r="C2" s="6" t="s">
        <v>6</v>
      </c>
      <c r="D2" s="3"/>
      <c r="E2" s="6" t="s">
        <v>5</v>
      </c>
      <c r="F2" s="3"/>
      <c r="G2" s="3"/>
      <c r="H2" s="3" t="str">
        <f>IF(D2&gt;F2,"V",IF(F2&gt;D2,"H",""))</f>
        <v/>
      </c>
      <c r="J2" s="3" t="str">
        <f>"&lt;tr&gt; &lt;td&gt;"&amp;TEXT(A2,"DDD. MMM. D")&amp;"&lt;/td&gt;"</f>
        <v>&lt;tr&gt; &lt;td&gt;Fri. Oct. 21&lt;/td&gt;</v>
      </c>
      <c r="K2" s="3" t="str">
        <f>"&lt;td&gt;"&amp;IF(B2&gt;0,TEXT(B2,"H:MM AM/PM"),"")&amp;"&lt;/td&gt;"</f>
        <v>&lt;td&gt;8:00 PM&lt;/td&gt;</v>
      </c>
      <c r="L2" s="3" t="str">
        <f>IF(H2="V","&lt;td class="""&amp;C2&amp;"win""&gt;"&amp;C2&amp;"&lt;/td&gt;",IF(H2="H","&lt;td&gt;"&amp;C2&amp;"&lt;/td&gt;","&lt;td class="""&amp;C2&amp;"""&gt;"&amp;C2&amp;"&lt;/td&gt;"))</f>
        <v>&lt;td class="PUC"&gt;PUC&lt;/td&gt;</v>
      </c>
      <c r="M2" s="3" t="str">
        <f>"&lt;td&gt;"&amp;IF(NOT(I2=""),"&lt;a href="""&amp;I2&amp;"""&gt;","")&amp;D2&amp;" - "&amp;F2&amp;IF(G2&gt;0," "&amp;G2,"")&amp;IF(NOT(I2=""),"&lt;/a&gt;","")&amp;"&lt;/td&gt;"</f>
        <v>&lt;td&gt; - &lt;/td&gt;</v>
      </c>
      <c r="N2" s="3" t="str">
        <f>IF(H2="H","&lt;td class="""&amp;E2&amp;"win""&gt;"&amp;E2&amp;"&lt;/td&gt;",IF(H2="V","&lt;td&gt;"&amp;E2&amp;"&lt;/td&gt;","&lt;td class="""&amp;E2&amp;"""&gt;"&amp;E2&amp;"&lt;/td&gt;"))&amp;"&lt;/tr&gt;"</f>
        <v>&lt;td class="CMU"&gt;CMU&lt;/td&gt;&lt;/tr&gt;</v>
      </c>
    </row>
    <row r="3" spans="1:15" x14ac:dyDescent="0.25">
      <c r="A3" s="7">
        <v>42665</v>
      </c>
      <c r="B3" s="5">
        <v>0.83333333333333337</v>
      </c>
      <c r="C3" s="6" t="s">
        <v>4</v>
      </c>
      <c r="E3" s="6" t="s">
        <v>6</v>
      </c>
      <c r="J3" s="3" t="str">
        <f t="shared" ref="J3:J25" si="0">"&lt;tr&gt; &lt;td&gt;"&amp;TEXT(A3,"DDD. MMM. D")&amp;"&lt;/td&gt;"</f>
        <v>&lt;tr&gt; &lt;td&gt;Sat. Oct. 22&lt;/td&gt;</v>
      </c>
      <c r="K3" s="3" t="str">
        <f t="shared" ref="K3:K25" si="1">"&lt;td&gt;"&amp;IF(B3&gt;0,TEXT(B3,"H:MM AM/PM"),"")&amp;"&lt;/td&gt;"</f>
        <v>&lt;td&gt;8:00 PM&lt;/td&gt;</v>
      </c>
      <c r="L3" s="3" t="str">
        <f t="shared" ref="L3:L25" si="2">IF(H3="V","&lt;td class="""&amp;C3&amp;"win""&gt;"&amp;C3&amp;"&lt;/td&gt;",IF(H3="H","&lt;td&gt;"&amp;C3&amp;"&lt;/td&gt;","&lt;td class="""&amp;C3&amp;"""&gt;"&amp;C3&amp;"&lt;/td&gt;"))</f>
        <v>&lt;td class="RRC"&gt;RRC&lt;/td&gt;</v>
      </c>
      <c r="M3" s="3" t="str">
        <f t="shared" ref="M3:M25" si="3">"&lt;td&gt;"&amp;IF(NOT(I3=""),"&lt;a href="""&amp;I3&amp;"""&gt;","")&amp;D3&amp;" - "&amp;F3&amp;IF(G3&gt;0," "&amp;G3,"")&amp;IF(NOT(I3=""),"&lt;/a&gt;","")&amp;"&lt;/td&gt;"</f>
        <v>&lt;td&gt; - &lt;/td&gt;</v>
      </c>
      <c r="N3" s="3" t="str">
        <f t="shared" ref="N3:N25" si="4">IF(H3="H","&lt;td class="""&amp;E3&amp;"win""&gt;"&amp;E3&amp;"&lt;/td&gt;",IF(H3="V","&lt;td&gt;"&amp;E3&amp;"&lt;/td&gt;","&lt;td class="""&amp;E3&amp;"""&gt;"&amp;E3&amp;"&lt;/td&gt;"))&amp;"&lt;/tr&gt;"</f>
        <v>&lt;td class="PUC"&gt;PUC&lt;/td&gt;&lt;/tr&gt;</v>
      </c>
    </row>
    <row r="4" spans="1:15" x14ac:dyDescent="0.25">
      <c r="A4" s="7">
        <v>42673</v>
      </c>
      <c r="B4" s="5">
        <v>0.83333333333333337</v>
      </c>
      <c r="C4" s="6" t="s">
        <v>5</v>
      </c>
      <c r="E4" s="6" t="s">
        <v>7</v>
      </c>
      <c r="J4" s="3" t="str">
        <f t="shared" si="0"/>
        <v>&lt;tr&gt; &lt;td&gt;Sun. Oct. 30&lt;/td&gt;</v>
      </c>
      <c r="K4" s="3" t="str">
        <f t="shared" si="1"/>
        <v>&lt;td&gt;8:00 PM&lt;/td&gt;</v>
      </c>
      <c r="L4" s="3" t="str">
        <f t="shared" si="2"/>
        <v>&lt;td class="CMU"&gt;CMU&lt;/td&gt;</v>
      </c>
      <c r="M4" s="3" t="str">
        <f t="shared" si="3"/>
        <v>&lt;td&gt; - &lt;/td&gt;</v>
      </c>
      <c r="N4" s="3" t="str">
        <f t="shared" si="4"/>
        <v>&lt;td class="UW"&gt;UW&lt;/td&gt;&lt;/tr&gt;</v>
      </c>
    </row>
    <row r="5" spans="1:15" x14ac:dyDescent="0.25">
      <c r="A5" s="7">
        <v>42676</v>
      </c>
      <c r="B5" s="5">
        <v>0.83333333333333337</v>
      </c>
      <c r="C5" s="6" t="s">
        <v>6</v>
      </c>
      <c r="E5" s="6" t="s">
        <v>7</v>
      </c>
      <c r="J5" s="3" t="str">
        <f t="shared" si="0"/>
        <v>&lt;tr&gt; &lt;td&gt;Wed. Nov. 2&lt;/td&gt;</v>
      </c>
      <c r="K5" s="3" t="str">
        <f t="shared" si="1"/>
        <v>&lt;td&gt;8:00 PM&lt;/td&gt;</v>
      </c>
      <c r="L5" s="3" t="str">
        <f t="shared" si="2"/>
        <v>&lt;td class="PUC"&gt;PUC&lt;/td&gt;</v>
      </c>
      <c r="M5" s="3" t="str">
        <f t="shared" si="3"/>
        <v>&lt;td&gt; - &lt;/td&gt;</v>
      </c>
      <c r="N5" s="3" t="str">
        <f t="shared" si="4"/>
        <v>&lt;td class="UW"&gt;UW&lt;/td&gt;&lt;/tr&gt;</v>
      </c>
    </row>
    <row r="6" spans="1:15" x14ac:dyDescent="0.25">
      <c r="A6" s="7">
        <v>42678</v>
      </c>
      <c r="B6" s="5">
        <v>0.83333333333333337</v>
      </c>
      <c r="C6" s="6" t="s">
        <v>4</v>
      </c>
      <c r="E6" s="6" t="s">
        <v>5</v>
      </c>
      <c r="J6" s="3" t="str">
        <f t="shared" si="0"/>
        <v>&lt;tr&gt; &lt;td&gt;Fri. Nov. 4&lt;/td&gt;</v>
      </c>
      <c r="K6" s="3" t="str">
        <f t="shared" si="1"/>
        <v>&lt;td&gt;8:00 PM&lt;/td&gt;</v>
      </c>
      <c r="L6" s="3" t="str">
        <f t="shared" si="2"/>
        <v>&lt;td class="RRC"&gt;RRC&lt;/td&gt;</v>
      </c>
      <c r="M6" s="3" t="str">
        <f t="shared" si="3"/>
        <v>&lt;td&gt; - &lt;/td&gt;</v>
      </c>
      <c r="N6" s="3" t="str">
        <f t="shared" si="4"/>
        <v>&lt;td class="CMU"&gt;CMU&lt;/td&gt;&lt;/tr&gt;</v>
      </c>
    </row>
    <row r="7" spans="1:15" x14ac:dyDescent="0.25">
      <c r="A7" s="7">
        <v>42680</v>
      </c>
      <c r="B7" s="5">
        <v>0.83333333333333337</v>
      </c>
      <c r="C7" s="6" t="s">
        <v>4</v>
      </c>
      <c r="E7" s="6" t="s">
        <v>7</v>
      </c>
      <c r="J7" s="3" t="str">
        <f t="shared" si="0"/>
        <v>&lt;tr&gt; &lt;td&gt;Sun. Nov. 6&lt;/td&gt;</v>
      </c>
      <c r="K7" s="3" t="str">
        <f t="shared" si="1"/>
        <v>&lt;td&gt;8:00 PM&lt;/td&gt;</v>
      </c>
      <c r="L7" s="3" t="str">
        <f t="shared" si="2"/>
        <v>&lt;td class="RRC"&gt;RRC&lt;/td&gt;</v>
      </c>
      <c r="M7" s="3" t="str">
        <f t="shared" si="3"/>
        <v>&lt;td&gt; - &lt;/td&gt;</v>
      </c>
      <c r="N7" s="3" t="str">
        <f t="shared" si="4"/>
        <v>&lt;td class="UW"&gt;UW&lt;/td&gt;&lt;/tr&gt;</v>
      </c>
    </row>
    <row r="8" spans="1:15" x14ac:dyDescent="0.25">
      <c r="A8" s="7">
        <v>42683</v>
      </c>
      <c r="B8" s="5">
        <v>0.83333333333333337</v>
      </c>
      <c r="C8" s="6" t="s">
        <v>6</v>
      </c>
      <c r="E8" s="6" t="s">
        <v>5</v>
      </c>
      <c r="J8" s="3" t="str">
        <f t="shared" si="0"/>
        <v>&lt;tr&gt; &lt;td&gt;Wed. Nov. 9&lt;/td&gt;</v>
      </c>
      <c r="K8" s="3" t="str">
        <f t="shared" si="1"/>
        <v>&lt;td&gt;8:00 PM&lt;/td&gt;</v>
      </c>
      <c r="L8" s="3" t="str">
        <f t="shared" si="2"/>
        <v>&lt;td class="PUC"&gt;PUC&lt;/td&gt;</v>
      </c>
      <c r="M8" s="3" t="str">
        <f t="shared" si="3"/>
        <v>&lt;td&gt; - &lt;/td&gt;</v>
      </c>
      <c r="N8" s="3" t="str">
        <f t="shared" si="4"/>
        <v>&lt;td class="CMU"&gt;CMU&lt;/td&gt;&lt;/tr&gt;</v>
      </c>
    </row>
    <row r="9" spans="1:15" x14ac:dyDescent="0.25">
      <c r="A9" s="7">
        <v>42689</v>
      </c>
      <c r="B9" s="5">
        <v>0.83333333333333337</v>
      </c>
      <c r="C9" s="6" t="s">
        <v>7</v>
      </c>
      <c r="E9" s="6" t="s">
        <v>5</v>
      </c>
      <c r="J9" s="3" t="str">
        <f t="shared" si="0"/>
        <v>&lt;tr&gt; &lt;td&gt;Tue. Nov. 15&lt;/td&gt;</v>
      </c>
      <c r="K9" s="3" t="str">
        <f t="shared" si="1"/>
        <v>&lt;td&gt;8:00 PM&lt;/td&gt;</v>
      </c>
      <c r="L9" s="3" t="str">
        <f t="shared" si="2"/>
        <v>&lt;td class="UW"&gt;UW&lt;/td&gt;</v>
      </c>
      <c r="M9" s="3" t="str">
        <f t="shared" si="3"/>
        <v>&lt;td&gt; - &lt;/td&gt;</v>
      </c>
      <c r="N9" s="3" t="str">
        <f t="shared" si="4"/>
        <v>&lt;td class="CMU"&gt;CMU&lt;/td&gt;&lt;/tr&gt;</v>
      </c>
    </row>
    <row r="10" spans="1:15" x14ac:dyDescent="0.25">
      <c r="A10" s="7">
        <v>42692</v>
      </c>
      <c r="B10" s="5">
        <v>0.83333333333333337</v>
      </c>
      <c r="C10" s="6" t="s">
        <v>7</v>
      </c>
      <c r="E10" s="6" t="s">
        <v>6</v>
      </c>
      <c r="J10" s="3" t="str">
        <f t="shared" si="0"/>
        <v>&lt;tr&gt; &lt;td&gt;Fri. Nov. 18&lt;/td&gt;</v>
      </c>
      <c r="K10" s="3" t="str">
        <f t="shared" si="1"/>
        <v>&lt;td&gt;8:00 PM&lt;/td&gt;</v>
      </c>
      <c r="L10" s="3" t="str">
        <f t="shared" si="2"/>
        <v>&lt;td class="UW"&gt;UW&lt;/td&gt;</v>
      </c>
      <c r="M10" s="3" t="str">
        <f t="shared" si="3"/>
        <v>&lt;td&gt; - &lt;/td&gt;</v>
      </c>
      <c r="N10" s="3" t="str">
        <f t="shared" si="4"/>
        <v>&lt;td class="PUC"&gt;PUC&lt;/td&gt;&lt;/tr&gt;</v>
      </c>
    </row>
    <row r="11" spans="1:15" x14ac:dyDescent="0.25">
      <c r="A11" s="7">
        <v>42696</v>
      </c>
      <c r="B11" s="5">
        <v>0.83333333333333337</v>
      </c>
      <c r="C11" s="6" t="s">
        <v>6</v>
      </c>
      <c r="E11" s="6" t="s">
        <v>4</v>
      </c>
      <c r="J11" s="3" t="str">
        <f t="shared" si="0"/>
        <v>&lt;tr&gt; &lt;td&gt;Tue. Nov. 22&lt;/td&gt;</v>
      </c>
      <c r="K11" s="3" t="str">
        <f t="shared" si="1"/>
        <v>&lt;td&gt;8:00 PM&lt;/td&gt;</v>
      </c>
      <c r="L11" s="3" t="str">
        <f t="shared" si="2"/>
        <v>&lt;td class="PUC"&gt;PUC&lt;/td&gt;</v>
      </c>
      <c r="M11" s="3" t="str">
        <f t="shared" si="3"/>
        <v>&lt;td&gt; - &lt;/td&gt;</v>
      </c>
      <c r="N11" s="3" t="str">
        <f t="shared" si="4"/>
        <v>&lt;td class="RRC"&gt;RRC&lt;/td&gt;&lt;/tr&gt;</v>
      </c>
    </row>
    <row r="12" spans="1:15" x14ac:dyDescent="0.25">
      <c r="A12" s="7">
        <v>42699</v>
      </c>
      <c r="B12" s="5">
        <v>0.83333333333333337</v>
      </c>
      <c r="C12" s="6" t="s">
        <v>7</v>
      </c>
      <c r="E12" s="6" t="s">
        <v>4</v>
      </c>
      <c r="J12" s="3" t="str">
        <f t="shared" si="0"/>
        <v>&lt;tr&gt; &lt;td&gt;Fri. Nov. 25&lt;/td&gt;</v>
      </c>
      <c r="K12" s="3" t="str">
        <f t="shared" si="1"/>
        <v>&lt;td&gt;8:00 PM&lt;/td&gt;</v>
      </c>
      <c r="L12" s="3" t="str">
        <f t="shared" si="2"/>
        <v>&lt;td class="UW"&gt;UW&lt;/td&gt;</v>
      </c>
      <c r="M12" s="3" t="str">
        <f t="shared" si="3"/>
        <v>&lt;td&gt; - &lt;/td&gt;</v>
      </c>
      <c r="N12" s="3" t="str">
        <f t="shared" si="4"/>
        <v>&lt;td class="RRC"&gt;RRC&lt;/td&gt;&lt;/tr&gt;</v>
      </c>
    </row>
    <row r="13" spans="1:15" x14ac:dyDescent="0.25">
      <c r="A13" s="7">
        <v>42699</v>
      </c>
      <c r="B13" s="5">
        <v>0.83333333333333337</v>
      </c>
      <c r="C13" s="6" t="s">
        <v>5</v>
      </c>
      <c r="E13" s="6" t="s">
        <v>6</v>
      </c>
      <c r="J13" s="3" t="str">
        <f t="shared" si="0"/>
        <v>&lt;tr&gt; &lt;td&gt;Fri. Nov. 25&lt;/td&gt;</v>
      </c>
      <c r="K13" s="3" t="str">
        <f t="shared" si="1"/>
        <v>&lt;td&gt;8:00 PM&lt;/td&gt;</v>
      </c>
      <c r="L13" s="3" t="str">
        <f t="shared" si="2"/>
        <v>&lt;td class="CMU"&gt;CMU&lt;/td&gt;</v>
      </c>
      <c r="M13" s="3" t="str">
        <f t="shared" si="3"/>
        <v>&lt;td&gt; - &lt;/td&gt;</v>
      </c>
      <c r="N13" s="3" t="str">
        <f t="shared" si="4"/>
        <v>&lt;td class="PUC"&gt;PUC&lt;/td&gt;&lt;/tr&gt;</v>
      </c>
    </row>
    <row r="14" spans="1:15" x14ac:dyDescent="0.25">
      <c r="A14" s="7">
        <v>42700</v>
      </c>
      <c r="B14" s="5">
        <v>0.83333333333333337</v>
      </c>
      <c r="C14" s="6" t="s">
        <v>5</v>
      </c>
      <c r="E14" s="6" t="s">
        <v>4</v>
      </c>
      <c r="J14" s="3" t="str">
        <f t="shared" si="0"/>
        <v>&lt;tr&gt; &lt;td&gt;Sat. Nov. 26&lt;/td&gt;</v>
      </c>
      <c r="K14" s="3" t="str">
        <f t="shared" si="1"/>
        <v>&lt;td&gt;8:00 PM&lt;/td&gt;</v>
      </c>
      <c r="L14" s="3" t="str">
        <f t="shared" si="2"/>
        <v>&lt;td class="CMU"&gt;CMU&lt;/td&gt;</v>
      </c>
      <c r="M14" s="3" t="str">
        <f t="shared" si="3"/>
        <v>&lt;td&gt; - &lt;/td&gt;</v>
      </c>
      <c r="N14" s="3" t="str">
        <f t="shared" si="4"/>
        <v>&lt;td class="RRC"&gt;RRC&lt;/td&gt;&lt;/tr&gt;</v>
      </c>
    </row>
    <row r="15" spans="1:15" x14ac:dyDescent="0.25">
      <c r="A15" s="7">
        <v>42746</v>
      </c>
      <c r="B15" s="5">
        <v>0.83333333333333337</v>
      </c>
      <c r="C15" s="6" t="s">
        <v>5</v>
      </c>
      <c r="E15" s="6" t="s">
        <v>7</v>
      </c>
      <c r="J15" s="3" t="str">
        <f t="shared" si="0"/>
        <v>&lt;tr&gt; &lt;td&gt;Wed. Jan. 11&lt;/td&gt;</v>
      </c>
      <c r="K15" s="3" t="str">
        <f t="shared" si="1"/>
        <v>&lt;td&gt;8:00 PM&lt;/td&gt;</v>
      </c>
      <c r="L15" s="3" t="str">
        <f t="shared" si="2"/>
        <v>&lt;td class="CMU"&gt;CMU&lt;/td&gt;</v>
      </c>
      <c r="M15" s="3" t="str">
        <f t="shared" si="3"/>
        <v>&lt;td&gt; - &lt;/td&gt;</v>
      </c>
      <c r="N15" s="3" t="str">
        <f t="shared" si="4"/>
        <v>&lt;td class="UW"&gt;UW&lt;/td&gt;&lt;/tr&gt;</v>
      </c>
    </row>
    <row r="16" spans="1:15" x14ac:dyDescent="0.25">
      <c r="A16" s="7">
        <v>42749</v>
      </c>
      <c r="B16" s="5">
        <v>0.83333333333333337</v>
      </c>
      <c r="C16" s="6" t="s">
        <v>4</v>
      </c>
      <c r="E16" s="6" t="s">
        <v>6</v>
      </c>
      <c r="J16" s="3" t="str">
        <f t="shared" si="0"/>
        <v>&lt;tr&gt; &lt;td&gt;Sat. Jan. 14&lt;/td&gt;</v>
      </c>
      <c r="K16" s="3" t="str">
        <f t="shared" si="1"/>
        <v>&lt;td&gt;8:00 PM&lt;/td&gt;</v>
      </c>
      <c r="L16" s="3" t="str">
        <f t="shared" si="2"/>
        <v>&lt;td class="RRC"&gt;RRC&lt;/td&gt;</v>
      </c>
      <c r="M16" s="3" t="str">
        <f t="shared" si="3"/>
        <v>&lt;td&gt; - &lt;/td&gt;</v>
      </c>
      <c r="N16" s="3" t="str">
        <f t="shared" si="4"/>
        <v>&lt;td class="PUC"&gt;PUC&lt;/td&gt;&lt;/tr&gt;</v>
      </c>
    </row>
    <row r="17" spans="1:14" x14ac:dyDescent="0.25">
      <c r="A17" s="7">
        <v>42752</v>
      </c>
      <c r="B17" s="5">
        <v>0.83333333333333337</v>
      </c>
      <c r="C17" s="6" t="s">
        <v>5</v>
      </c>
      <c r="E17" s="6" t="s">
        <v>6</v>
      </c>
      <c r="J17" s="3" t="str">
        <f t="shared" si="0"/>
        <v>&lt;tr&gt; &lt;td&gt;Tue. Jan. 17&lt;/td&gt;</v>
      </c>
      <c r="K17" s="3" t="str">
        <f t="shared" si="1"/>
        <v>&lt;td&gt;8:00 PM&lt;/td&gt;</v>
      </c>
      <c r="L17" s="3" t="str">
        <f t="shared" si="2"/>
        <v>&lt;td class="CMU"&gt;CMU&lt;/td&gt;</v>
      </c>
      <c r="M17" s="3" t="str">
        <f t="shared" si="3"/>
        <v>&lt;td&gt; - &lt;/td&gt;</v>
      </c>
      <c r="N17" s="3" t="str">
        <f t="shared" si="4"/>
        <v>&lt;td class="PUC"&gt;PUC&lt;/td&gt;&lt;/tr&gt;</v>
      </c>
    </row>
    <row r="18" spans="1:14" x14ac:dyDescent="0.25">
      <c r="A18" s="7">
        <v>42755</v>
      </c>
      <c r="B18" s="5">
        <v>0.83333333333333337</v>
      </c>
      <c r="C18" s="6" t="s">
        <v>7</v>
      </c>
      <c r="E18" s="6" t="s">
        <v>6</v>
      </c>
      <c r="J18" s="3" t="str">
        <f t="shared" si="0"/>
        <v>&lt;tr&gt; &lt;td&gt;Fri. Jan. 20&lt;/td&gt;</v>
      </c>
      <c r="K18" s="3" t="str">
        <f t="shared" si="1"/>
        <v>&lt;td&gt;8:00 PM&lt;/td&gt;</v>
      </c>
      <c r="L18" s="3" t="str">
        <f t="shared" si="2"/>
        <v>&lt;td class="UW"&gt;UW&lt;/td&gt;</v>
      </c>
      <c r="M18" s="3" t="str">
        <f t="shared" si="3"/>
        <v>&lt;td&gt; - &lt;/td&gt;</v>
      </c>
      <c r="N18" s="3" t="str">
        <f t="shared" si="4"/>
        <v>&lt;td class="PUC"&gt;PUC&lt;/td&gt;&lt;/tr&gt;</v>
      </c>
    </row>
    <row r="19" spans="1:14" x14ac:dyDescent="0.25">
      <c r="A19" s="7">
        <v>42755</v>
      </c>
      <c r="B19" s="5">
        <v>0.83333333333333337</v>
      </c>
      <c r="C19" s="6" t="s">
        <v>5</v>
      </c>
      <c r="E19" s="6" t="s">
        <v>4</v>
      </c>
      <c r="J19" s="3" t="str">
        <f t="shared" si="0"/>
        <v>&lt;tr&gt; &lt;td&gt;Fri. Jan. 20&lt;/td&gt;</v>
      </c>
      <c r="K19" s="3" t="str">
        <f t="shared" si="1"/>
        <v>&lt;td&gt;8:00 PM&lt;/td&gt;</v>
      </c>
      <c r="L19" s="3" t="str">
        <f t="shared" si="2"/>
        <v>&lt;td class="CMU"&gt;CMU&lt;/td&gt;</v>
      </c>
      <c r="M19" s="3" t="str">
        <f t="shared" si="3"/>
        <v>&lt;td&gt; - &lt;/td&gt;</v>
      </c>
      <c r="N19" s="3" t="str">
        <f t="shared" si="4"/>
        <v>&lt;td class="RRC"&gt;RRC&lt;/td&gt;&lt;/tr&gt;</v>
      </c>
    </row>
    <row r="20" spans="1:14" x14ac:dyDescent="0.25">
      <c r="A20" s="7">
        <v>42756</v>
      </c>
      <c r="B20" s="5">
        <v>0.83333333333333337</v>
      </c>
      <c r="C20" s="6" t="s">
        <v>4</v>
      </c>
      <c r="E20" s="6" t="s">
        <v>5</v>
      </c>
      <c r="J20" s="3" t="str">
        <f t="shared" si="0"/>
        <v>&lt;tr&gt; &lt;td&gt;Sat. Jan. 21&lt;/td&gt;</v>
      </c>
      <c r="K20" s="3" t="str">
        <f t="shared" si="1"/>
        <v>&lt;td&gt;8:00 PM&lt;/td&gt;</v>
      </c>
      <c r="L20" s="3" t="str">
        <f t="shared" si="2"/>
        <v>&lt;td class="RRC"&gt;RRC&lt;/td&gt;</v>
      </c>
      <c r="M20" s="3" t="str">
        <f t="shared" si="3"/>
        <v>&lt;td&gt; - &lt;/td&gt;</v>
      </c>
      <c r="N20" s="3" t="str">
        <f t="shared" si="4"/>
        <v>&lt;td class="CMU"&gt;CMU&lt;/td&gt;&lt;/tr&gt;</v>
      </c>
    </row>
    <row r="21" spans="1:14" x14ac:dyDescent="0.25">
      <c r="A21" s="7">
        <v>42762</v>
      </c>
      <c r="B21" s="5">
        <v>0.83333333333333337</v>
      </c>
      <c r="C21" s="6" t="s">
        <v>6</v>
      </c>
      <c r="E21" s="6" t="s">
        <v>4</v>
      </c>
      <c r="J21" s="3" t="str">
        <f t="shared" si="0"/>
        <v>&lt;tr&gt; &lt;td&gt;Fri. Jan. 27&lt;/td&gt;</v>
      </c>
      <c r="K21" s="3" t="str">
        <f t="shared" si="1"/>
        <v>&lt;td&gt;8:00 PM&lt;/td&gt;</v>
      </c>
      <c r="L21" s="3" t="str">
        <f t="shared" si="2"/>
        <v>&lt;td class="PUC"&gt;PUC&lt;/td&gt;</v>
      </c>
      <c r="M21" s="3" t="str">
        <f t="shared" si="3"/>
        <v>&lt;td&gt; - &lt;/td&gt;</v>
      </c>
      <c r="N21" s="3" t="str">
        <f t="shared" si="4"/>
        <v>&lt;td class="RRC"&gt;RRC&lt;/td&gt;&lt;/tr&gt;</v>
      </c>
    </row>
    <row r="22" spans="1:14" x14ac:dyDescent="0.25">
      <c r="A22" s="7">
        <v>42764</v>
      </c>
      <c r="B22" s="5">
        <v>0.83333333333333337</v>
      </c>
      <c r="C22" s="6" t="s">
        <v>6</v>
      </c>
      <c r="E22" s="6" t="s">
        <v>7</v>
      </c>
      <c r="J22" s="3" t="str">
        <f t="shared" si="0"/>
        <v>&lt;tr&gt; &lt;td&gt;Sun. Jan. 29&lt;/td&gt;</v>
      </c>
      <c r="K22" s="3" t="str">
        <f t="shared" si="1"/>
        <v>&lt;td&gt;8:00 PM&lt;/td&gt;</v>
      </c>
      <c r="L22" s="3" t="str">
        <f t="shared" si="2"/>
        <v>&lt;td class="PUC"&gt;PUC&lt;/td&gt;</v>
      </c>
      <c r="M22" s="3" t="str">
        <f t="shared" si="3"/>
        <v>&lt;td&gt; - &lt;/td&gt;</v>
      </c>
      <c r="N22" s="3" t="str">
        <f t="shared" si="4"/>
        <v>&lt;td class="UW"&gt;UW&lt;/td&gt;&lt;/tr&gt;</v>
      </c>
    </row>
    <row r="23" spans="1:14" x14ac:dyDescent="0.25">
      <c r="A23" s="7">
        <v>42767</v>
      </c>
      <c r="B23" s="5">
        <v>0.83333333333333337</v>
      </c>
      <c r="C23" s="6" t="s">
        <v>7</v>
      </c>
      <c r="E23" s="6" t="s">
        <v>5</v>
      </c>
      <c r="J23" s="3" t="str">
        <f t="shared" si="0"/>
        <v>&lt;tr&gt; &lt;td&gt;Wed. Feb. 1&lt;/td&gt;</v>
      </c>
      <c r="K23" s="3" t="str">
        <f t="shared" si="1"/>
        <v>&lt;td&gt;8:00 PM&lt;/td&gt;</v>
      </c>
      <c r="L23" s="3" t="str">
        <f t="shared" si="2"/>
        <v>&lt;td class="UW"&gt;UW&lt;/td&gt;</v>
      </c>
      <c r="M23" s="3" t="str">
        <f t="shared" si="3"/>
        <v>&lt;td&gt; - &lt;/td&gt;</v>
      </c>
      <c r="N23" s="3" t="str">
        <f t="shared" si="4"/>
        <v>&lt;td class="CMU"&gt;CMU&lt;/td&gt;&lt;/tr&gt;</v>
      </c>
    </row>
    <row r="24" spans="1:14" x14ac:dyDescent="0.25">
      <c r="A24" s="7">
        <v>42770</v>
      </c>
      <c r="B24" s="5">
        <v>0.83333333333333337</v>
      </c>
      <c r="C24" s="6" t="s">
        <v>7</v>
      </c>
      <c r="E24" s="6" t="s">
        <v>4</v>
      </c>
      <c r="J24" s="3" t="str">
        <f t="shared" si="0"/>
        <v>&lt;tr&gt; &lt;td&gt;Sat. Feb. 4&lt;/td&gt;</v>
      </c>
      <c r="K24" s="3" t="str">
        <f t="shared" si="1"/>
        <v>&lt;td&gt;8:00 PM&lt;/td&gt;</v>
      </c>
      <c r="L24" s="3" t="str">
        <f t="shared" si="2"/>
        <v>&lt;td class="UW"&gt;UW&lt;/td&gt;</v>
      </c>
      <c r="M24" s="3" t="str">
        <f t="shared" si="3"/>
        <v>&lt;td&gt; - &lt;/td&gt;</v>
      </c>
      <c r="N24" s="3" t="str">
        <f t="shared" si="4"/>
        <v>&lt;td class="RRC"&gt;RRC&lt;/td&gt;&lt;/tr&gt;</v>
      </c>
    </row>
    <row r="25" spans="1:14" x14ac:dyDescent="0.25">
      <c r="A25" s="7">
        <v>42771</v>
      </c>
      <c r="B25" s="5">
        <v>0.83333333333333337</v>
      </c>
      <c r="C25" s="6" t="s">
        <v>4</v>
      </c>
      <c r="E25" s="6" t="s">
        <v>7</v>
      </c>
      <c r="J25" s="3" t="str">
        <f t="shared" si="0"/>
        <v>&lt;tr&gt; &lt;td&gt;Sun. Feb. 5&lt;/td&gt;</v>
      </c>
      <c r="K25" s="3" t="str">
        <f t="shared" si="1"/>
        <v>&lt;td&gt;8:00 PM&lt;/td&gt;</v>
      </c>
      <c r="L25" s="3" t="str">
        <f t="shared" si="2"/>
        <v>&lt;td class="RRC"&gt;RRC&lt;/td&gt;</v>
      </c>
      <c r="M25" s="3" t="str">
        <f t="shared" si="3"/>
        <v>&lt;td&gt; - &lt;/td&gt;</v>
      </c>
      <c r="N25" s="3" t="str">
        <f t="shared" si="4"/>
        <v>&lt;td class="UW"&gt;UW&lt;/td&gt;&lt;/tr&gt;</v>
      </c>
    </row>
  </sheetData>
  <conditionalFormatting sqref="A1:A132">
    <cfRule type="cellIs" dxfId="5" priority="1" operator="equal">
      <formula>$O$1</formula>
    </cfRule>
    <cfRule type="cellIs" dxfId="4" priority="2" operator="lessThan">
      <formula>$O$1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2"/>
  <sheetViews>
    <sheetView workbookViewId="0"/>
  </sheetViews>
  <sheetFormatPr defaultRowHeight="15" x14ac:dyDescent="0.25"/>
  <cols>
    <col min="1" max="1" width="8.7109375" style="3" bestFit="1" customWidth="1"/>
    <col min="2" max="2" width="7.85546875" style="3" bestFit="1" customWidth="1"/>
    <col min="3" max="4" width="5.85546875" style="3" bestFit="1" customWidth="1"/>
    <col min="5" max="5" width="6.28515625" style="3" bestFit="1" customWidth="1"/>
    <col min="6" max="6" width="5.85546875" style="3" bestFit="1" customWidth="1"/>
    <col min="7" max="7" width="3.42578125" style="3" bestFit="1" customWidth="1"/>
    <col min="8" max="8" width="2.85546875" style="3" bestFit="1" customWidth="1"/>
    <col min="9" max="9" width="2.85546875" style="3" customWidth="1"/>
    <col min="10" max="14" width="11.7109375" style="3" customWidth="1"/>
    <col min="15" max="16384" width="9.140625" style="3"/>
  </cols>
  <sheetData>
    <row r="1" spans="1:15" x14ac:dyDescent="0.25">
      <c r="A1" s="4" t="s">
        <v>12</v>
      </c>
      <c r="B1" s="5" t="s">
        <v>13</v>
      </c>
      <c r="C1" s="3" t="s">
        <v>18</v>
      </c>
      <c r="D1" s="3" t="s">
        <v>14</v>
      </c>
      <c r="E1" s="3" t="s">
        <v>15</v>
      </c>
      <c r="F1" s="3" t="s">
        <v>14</v>
      </c>
      <c r="G1" s="3" t="s">
        <v>16</v>
      </c>
      <c r="H1" s="3" t="s">
        <v>17</v>
      </c>
      <c r="I1" s="3" t="s">
        <v>19</v>
      </c>
      <c r="J1" s="3" t="str">
        <f>"&lt;tr&gt; &lt;th&gt;"&amp;A1&amp;"&lt;/th&gt;"</f>
        <v>&lt;tr&gt; &lt;th&gt;Date&lt;/th&gt;</v>
      </c>
      <c r="K1" s="3" t="str">
        <f>"&lt;th&gt;"&amp;B1&amp;"&lt;/th&gt;"</f>
        <v>&lt;th&gt;Time&lt;/th&gt;</v>
      </c>
      <c r="L1" s="3" t="str">
        <f>"&lt;th&gt;"&amp;C1&amp;"&lt;/th&gt;"</f>
        <v>&lt;th&gt;Away&lt;/th&gt;</v>
      </c>
      <c r="M1" s="3" t="str">
        <f>"&lt;th&gt;"&amp;D1&amp;"&lt;/th&gt;"</f>
        <v>&lt;th&gt;Score&lt;/th&gt;</v>
      </c>
      <c r="N1" s="3" t="str">
        <f>"&lt;th&gt;"&amp;E1&amp;"&lt;/th&gt;&lt;/tr&gt;"</f>
        <v>&lt;th&gt;Home&lt;/th&gt;&lt;/tr&gt;</v>
      </c>
      <c r="O1" s="4">
        <f ca="1">TODAY()</f>
        <v>42662</v>
      </c>
    </row>
    <row r="2" spans="1:15" x14ac:dyDescent="0.25">
      <c r="A2" s="7">
        <v>42664</v>
      </c>
      <c r="B2" s="5">
        <v>0.75</v>
      </c>
      <c r="C2" s="6" t="s">
        <v>6</v>
      </c>
      <c r="E2" s="6" t="s">
        <v>5</v>
      </c>
      <c r="H2" s="3" t="str">
        <f>IF(D2&gt;F2,"V",IF(F2&gt;D2,"H",""))</f>
        <v/>
      </c>
      <c r="J2" s="3" t="str">
        <f>"&lt;tr&gt; &lt;td&gt;"&amp;TEXT(A2,"DDD. MMM. D")&amp;"&lt;/td&gt;"</f>
        <v>&lt;tr&gt; &lt;td&gt;Fri. Oct. 21&lt;/td&gt;</v>
      </c>
      <c r="K2" s="3" t="str">
        <f>"&lt;td&gt;"&amp;IF(B2&gt;0,TEXT(B2,"H:MM AM/PM"),"")&amp;"&lt;/td&gt;"</f>
        <v>&lt;td&gt;6:00 PM&lt;/td&gt;</v>
      </c>
      <c r="L2" s="3" t="str">
        <f>IF(H2="V","&lt;td class="""&amp;C2&amp;"win""&gt;"&amp;C2&amp;"&lt;/td&gt;",IF(H2="H","&lt;td&gt;"&amp;C2&amp;"&lt;/td&gt;","&lt;td class="""&amp;C2&amp;"""&gt;"&amp;C2&amp;"&lt;/td&gt;"))</f>
        <v>&lt;td class="PUC"&gt;PUC&lt;/td&gt;</v>
      </c>
      <c r="M2" s="3" t="str">
        <f>"&lt;td&gt;"&amp;IF(NOT(I2=""),"&lt;a href="""&amp;I2&amp;"""&gt;","")&amp;D2&amp;" - "&amp;F2&amp;IF(G2&gt;0," "&amp;G2,"")&amp;IF(NOT(I2=""),"&lt;/a&gt;","")&amp;"&lt;/td&gt;"</f>
        <v>&lt;td&gt; - &lt;/td&gt;</v>
      </c>
      <c r="N2" s="3" t="str">
        <f>IF(H2="H","&lt;td class="""&amp;E2&amp;"win""&gt;"&amp;E2&amp;"&lt;/td&gt;",IF(H2="V","&lt;td&gt;"&amp;E2&amp;"&lt;/td&gt;","&lt;td class="""&amp;E2&amp;"""&gt;"&amp;E2&amp;"&lt;/td&gt;"))&amp;"&lt;/tr&gt;"</f>
        <v>&lt;td class="CMU"&gt;CMU&lt;/td&gt;&lt;/tr&gt;</v>
      </c>
    </row>
    <row r="3" spans="1:15" x14ac:dyDescent="0.25">
      <c r="A3" s="7">
        <v>42665</v>
      </c>
      <c r="B3" s="5">
        <v>0.75</v>
      </c>
      <c r="C3" s="6" t="s">
        <v>4</v>
      </c>
      <c r="E3" s="6" t="s">
        <v>6</v>
      </c>
      <c r="J3" s="3" t="str">
        <f t="shared" ref="J3:J25" si="0">"&lt;tr&gt; &lt;td&gt;"&amp;TEXT(A3,"DDD. MMM. D")&amp;"&lt;/td&gt;"</f>
        <v>&lt;tr&gt; &lt;td&gt;Sat. Oct. 22&lt;/td&gt;</v>
      </c>
      <c r="K3" s="3" t="str">
        <f t="shared" ref="K3:K25" si="1">"&lt;td&gt;"&amp;IF(B3&gt;0,TEXT(B3,"H:MM AM/PM"),"")&amp;"&lt;/td&gt;"</f>
        <v>&lt;td&gt;6:00 PM&lt;/td&gt;</v>
      </c>
      <c r="L3" s="3" t="str">
        <f t="shared" ref="L3:L25" si="2">IF(H3="V","&lt;td class="""&amp;C3&amp;"win""&gt;"&amp;C3&amp;"&lt;/td&gt;",IF(H3="H","&lt;td&gt;"&amp;C3&amp;"&lt;/td&gt;","&lt;td class="""&amp;C3&amp;"""&gt;"&amp;C3&amp;"&lt;/td&gt;"))</f>
        <v>&lt;td class="RRC"&gt;RRC&lt;/td&gt;</v>
      </c>
      <c r="M3" s="3" t="str">
        <f t="shared" ref="M3:M25" si="3">"&lt;td&gt;"&amp;IF(NOT(I3=""),"&lt;a href="""&amp;I3&amp;"""&gt;","")&amp;D3&amp;" - "&amp;F3&amp;IF(G3&gt;0," "&amp;G3,"")&amp;IF(NOT(I3=""),"&lt;/a&gt;","")&amp;"&lt;/td&gt;"</f>
        <v>&lt;td&gt; - &lt;/td&gt;</v>
      </c>
      <c r="N3" s="3" t="str">
        <f t="shared" ref="N3:N25" si="4">IF(H3="H","&lt;td class="""&amp;E3&amp;"win""&gt;"&amp;E3&amp;"&lt;/td&gt;",IF(H3="V","&lt;td&gt;"&amp;E3&amp;"&lt;/td&gt;","&lt;td class="""&amp;E3&amp;"""&gt;"&amp;E3&amp;"&lt;/td&gt;"))&amp;"&lt;/tr&gt;"</f>
        <v>&lt;td class="PUC"&gt;PUC&lt;/td&gt;&lt;/tr&gt;</v>
      </c>
    </row>
    <row r="4" spans="1:15" x14ac:dyDescent="0.25">
      <c r="A4" s="7">
        <v>42673</v>
      </c>
      <c r="B4" s="5">
        <v>0.75</v>
      </c>
      <c r="C4" s="6" t="s">
        <v>5</v>
      </c>
      <c r="E4" s="6" t="s">
        <v>7</v>
      </c>
      <c r="J4" s="3" t="str">
        <f t="shared" si="0"/>
        <v>&lt;tr&gt; &lt;td&gt;Sun. Oct. 30&lt;/td&gt;</v>
      </c>
      <c r="K4" s="3" t="str">
        <f t="shared" si="1"/>
        <v>&lt;td&gt;6:00 PM&lt;/td&gt;</v>
      </c>
      <c r="L4" s="3" t="str">
        <f t="shared" si="2"/>
        <v>&lt;td class="CMU"&gt;CMU&lt;/td&gt;</v>
      </c>
      <c r="M4" s="3" t="str">
        <f t="shared" si="3"/>
        <v>&lt;td&gt; - &lt;/td&gt;</v>
      </c>
      <c r="N4" s="3" t="str">
        <f t="shared" si="4"/>
        <v>&lt;td class="UW"&gt;UW&lt;/td&gt;&lt;/tr&gt;</v>
      </c>
    </row>
    <row r="5" spans="1:15" x14ac:dyDescent="0.25">
      <c r="A5" s="7">
        <v>42676</v>
      </c>
      <c r="B5" s="5">
        <v>0.75</v>
      </c>
      <c r="C5" s="6" t="s">
        <v>6</v>
      </c>
      <c r="E5" s="6" t="s">
        <v>7</v>
      </c>
      <c r="J5" s="3" t="str">
        <f t="shared" si="0"/>
        <v>&lt;tr&gt; &lt;td&gt;Wed. Nov. 2&lt;/td&gt;</v>
      </c>
      <c r="K5" s="3" t="str">
        <f t="shared" si="1"/>
        <v>&lt;td&gt;6:00 PM&lt;/td&gt;</v>
      </c>
      <c r="L5" s="3" t="str">
        <f t="shared" si="2"/>
        <v>&lt;td class="PUC"&gt;PUC&lt;/td&gt;</v>
      </c>
      <c r="M5" s="3" t="str">
        <f t="shared" si="3"/>
        <v>&lt;td&gt; - &lt;/td&gt;</v>
      </c>
      <c r="N5" s="3" t="str">
        <f t="shared" si="4"/>
        <v>&lt;td class="UW"&gt;UW&lt;/td&gt;&lt;/tr&gt;</v>
      </c>
    </row>
    <row r="6" spans="1:15" x14ac:dyDescent="0.25">
      <c r="A6" s="7">
        <v>42678</v>
      </c>
      <c r="B6" s="5">
        <v>0.75</v>
      </c>
      <c r="C6" s="6" t="s">
        <v>4</v>
      </c>
      <c r="E6" s="6" t="s">
        <v>5</v>
      </c>
      <c r="J6" s="3" t="str">
        <f t="shared" si="0"/>
        <v>&lt;tr&gt; &lt;td&gt;Fri. Nov. 4&lt;/td&gt;</v>
      </c>
      <c r="K6" s="3" t="str">
        <f t="shared" si="1"/>
        <v>&lt;td&gt;6:00 PM&lt;/td&gt;</v>
      </c>
      <c r="L6" s="3" t="str">
        <f t="shared" si="2"/>
        <v>&lt;td class="RRC"&gt;RRC&lt;/td&gt;</v>
      </c>
      <c r="M6" s="3" t="str">
        <f t="shared" si="3"/>
        <v>&lt;td&gt; - &lt;/td&gt;</v>
      </c>
      <c r="N6" s="3" t="str">
        <f t="shared" si="4"/>
        <v>&lt;td class="CMU"&gt;CMU&lt;/td&gt;&lt;/tr&gt;</v>
      </c>
    </row>
    <row r="7" spans="1:15" x14ac:dyDescent="0.25">
      <c r="A7" s="7">
        <v>42680</v>
      </c>
      <c r="B7" s="5">
        <v>0.75</v>
      </c>
      <c r="C7" s="6" t="s">
        <v>4</v>
      </c>
      <c r="E7" s="6" t="s">
        <v>7</v>
      </c>
      <c r="J7" s="3" t="str">
        <f t="shared" si="0"/>
        <v>&lt;tr&gt; &lt;td&gt;Sun. Nov. 6&lt;/td&gt;</v>
      </c>
      <c r="K7" s="3" t="str">
        <f t="shared" si="1"/>
        <v>&lt;td&gt;6:00 PM&lt;/td&gt;</v>
      </c>
      <c r="L7" s="3" t="str">
        <f t="shared" si="2"/>
        <v>&lt;td class="RRC"&gt;RRC&lt;/td&gt;</v>
      </c>
      <c r="M7" s="3" t="str">
        <f t="shared" si="3"/>
        <v>&lt;td&gt; - &lt;/td&gt;</v>
      </c>
      <c r="N7" s="3" t="str">
        <f t="shared" si="4"/>
        <v>&lt;td class="UW"&gt;UW&lt;/td&gt;&lt;/tr&gt;</v>
      </c>
    </row>
    <row r="8" spans="1:15" x14ac:dyDescent="0.25">
      <c r="A8" s="7">
        <v>42683</v>
      </c>
      <c r="B8" s="5">
        <v>0.75</v>
      </c>
      <c r="C8" s="6" t="s">
        <v>6</v>
      </c>
      <c r="E8" s="6" t="s">
        <v>5</v>
      </c>
      <c r="J8" s="3" t="str">
        <f t="shared" si="0"/>
        <v>&lt;tr&gt; &lt;td&gt;Wed. Nov. 9&lt;/td&gt;</v>
      </c>
      <c r="K8" s="3" t="str">
        <f t="shared" si="1"/>
        <v>&lt;td&gt;6:00 PM&lt;/td&gt;</v>
      </c>
      <c r="L8" s="3" t="str">
        <f t="shared" si="2"/>
        <v>&lt;td class="PUC"&gt;PUC&lt;/td&gt;</v>
      </c>
      <c r="M8" s="3" t="str">
        <f t="shared" si="3"/>
        <v>&lt;td&gt; - &lt;/td&gt;</v>
      </c>
      <c r="N8" s="3" t="str">
        <f t="shared" si="4"/>
        <v>&lt;td class="CMU"&gt;CMU&lt;/td&gt;&lt;/tr&gt;</v>
      </c>
    </row>
    <row r="9" spans="1:15" x14ac:dyDescent="0.25">
      <c r="A9" s="7">
        <v>42689</v>
      </c>
      <c r="B9" s="5">
        <v>0.75</v>
      </c>
      <c r="C9" s="6" t="s">
        <v>7</v>
      </c>
      <c r="E9" s="6" t="s">
        <v>5</v>
      </c>
      <c r="J9" s="3" t="str">
        <f t="shared" si="0"/>
        <v>&lt;tr&gt; &lt;td&gt;Tue. Nov. 15&lt;/td&gt;</v>
      </c>
      <c r="K9" s="3" t="str">
        <f t="shared" si="1"/>
        <v>&lt;td&gt;6:00 PM&lt;/td&gt;</v>
      </c>
      <c r="L9" s="3" t="str">
        <f t="shared" si="2"/>
        <v>&lt;td class="UW"&gt;UW&lt;/td&gt;</v>
      </c>
      <c r="M9" s="3" t="str">
        <f t="shared" si="3"/>
        <v>&lt;td&gt; - &lt;/td&gt;</v>
      </c>
      <c r="N9" s="3" t="str">
        <f t="shared" si="4"/>
        <v>&lt;td class="CMU"&gt;CMU&lt;/td&gt;&lt;/tr&gt;</v>
      </c>
    </row>
    <row r="10" spans="1:15" x14ac:dyDescent="0.25">
      <c r="A10" s="7">
        <v>42692</v>
      </c>
      <c r="B10" s="5">
        <v>0.75</v>
      </c>
      <c r="C10" s="6" t="s">
        <v>7</v>
      </c>
      <c r="E10" s="6" t="s">
        <v>6</v>
      </c>
      <c r="J10" s="3" t="str">
        <f t="shared" si="0"/>
        <v>&lt;tr&gt; &lt;td&gt;Fri. Nov. 18&lt;/td&gt;</v>
      </c>
      <c r="K10" s="3" t="str">
        <f t="shared" si="1"/>
        <v>&lt;td&gt;6:00 PM&lt;/td&gt;</v>
      </c>
      <c r="L10" s="3" t="str">
        <f t="shared" si="2"/>
        <v>&lt;td class="UW"&gt;UW&lt;/td&gt;</v>
      </c>
      <c r="M10" s="3" t="str">
        <f t="shared" si="3"/>
        <v>&lt;td&gt; - &lt;/td&gt;</v>
      </c>
      <c r="N10" s="3" t="str">
        <f t="shared" si="4"/>
        <v>&lt;td class="PUC"&gt;PUC&lt;/td&gt;&lt;/tr&gt;</v>
      </c>
    </row>
    <row r="11" spans="1:15" x14ac:dyDescent="0.25">
      <c r="A11" s="7">
        <v>42696</v>
      </c>
      <c r="B11" s="5">
        <v>0.75</v>
      </c>
      <c r="C11" s="6" t="s">
        <v>6</v>
      </c>
      <c r="E11" s="6" t="s">
        <v>4</v>
      </c>
      <c r="J11" s="3" t="str">
        <f t="shared" si="0"/>
        <v>&lt;tr&gt; &lt;td&gt;Tue. Nov. 22&lt;/td&gt;</v>
      </c>
      <c r="K11" s="3" t="str">
        <f t="shared" si="1"/>
        <v>&lt;td&gt;6:00 PM&lt;/td&gt;</v>
      </c>
      <c r="L11" s="3" t="str">
        <f t="shared" si="2"/>
        <v>&lt;td class="PUC"&gt;PUC&lt;/td&gt;</v>
      </c>
      <c r="M11" s="3" t="str">
        <f t="shared" si="3"/>
        <v>&lt;td&gt; - &lt;/td&gt;</v>
      </c>
      <c r="N11" s="3" t="str">
        <f t="shared" si="4"/>
        <v>&lt;td class="RRC"&gt;RRC&lt;/td&gt;&lt;/tr&gt;</v>
      </c>
    </row>
    <row r="12" spans="1:15" x14ac:dyDescent="0.25">
      <c r="A12" s="7">
        <v>42699</v>
      </c>
      <c r="B12" s="5">
        <v>0.75</v>
      </c>
      <c r="C12" s="6" t="s">
        <v>7</v>
      </c>
      <c r="E12" s="6" t="s">
        <v>4</v>
      </c>
      <c r="J12" s="3" t="str">
        <f t="shared" si="0"/>
        <v>&lt;tr&gt; &lt;td&gt;Fri. Nov. 25&lt;/td&gt;</v>
      </c>
      <c r="K12" s="3" t="str">
        <f t="shared" si="1"/>
        <v>&lt;td&gt;6:00 PM&lt;/td&gt;</v>
      </c>
      <c r="L12" s="3" t="str">
        <f t="shared" si="2"/>
        <v>&lt;td class="UW"&gt;UW&lt;/td&gt;</v>
      </c>
      <c r="M12" s="3" t="str">
        <f t="shared" si="3"/>
        <v>&lt;td&gt; - &lt;/td&gt;</v>
      </c>
      <c r="N12" s="3" t="str">
        <f t="shared" si="4"/>
        <v>&lt;td class="RRC"&gt;RRC&lt;/td&gt;&lt;/tr&gt;</v>
      </c>
    </row>
    <row r="13" spans="1:15" x14ac:dyDescent="0.25">
      <c r="A13" s="7">
        <v>42699</v>
      </c>
      <c r="B13" s="5">
        <v>0.75</v>
      </c>
      <c r="C13" s="6" t="s">
        <v>5</v>
      </c>
      <c r="E13" s="6" t="s">
        <v>6</v>
      </c>
      <c r="J13" s="3" t="str">
        <f t="shared" si="0"/>
        <v>&lt;tr&gt; &lt;td&gt;Fri. Nov. 25&lt;/td&gt;</v>
      </c>
      <c r="K13" s="3" t="str">
        <f t="shared" si="1"/>
        <v>&lt;td&gt;6:00 PM&lt;/td&gt;</v>
      </c>
      <c r="L13" s="3" t="str">
        <f t="shared" si="2"/>
        <v>&lt;td class="CMU"&gt;CMU&lt;/td&gt;</v>
      </c>
      <c r="M13" s="3" t="str">
        <f t="shared" si="3"/>
        <v>&lt;td&gt; - &lt;/td&gt;</v>
      </c>
      <c r="N13" s="3" t="str">
        <f t="shared" si="4"/>
        <v>&lt;td class="PUC"&gt;PUC&lt;/td&gt;&lt;/tr&gt;</v>
      </c>
    </row>
    <row r="14" spans="1:15" x14ac:dyDescent="0.25">
      <c r="A14" s="7">
        <v>42700</v>
      </c>
      <c r="B14" s="5">
        <v>0.75</v>
      </c>
      <c r="C14" s="6" t="s">
        <v>5</v>
      </c>
      <c r="E14" s="6" t="s">
        <v>4</v>
      </c>
      <c r="J14" s="3" t="str">
        <f t="shared" si="0"/>
        <v>&lt;tr&gt; &lt;td&gt;Sat. Nov. 26&lt;/td&gt;</v>
      </c>
      <c r="K14" s="3" t="str">
        <f t="shared" si="1"/>
        <v>&lt;td&gt;6:00 PM&lt;/td&gt;</v>
      </c>
      <c r="L14" s="3" t="str">
        <f t="shared" si="2"/>
        <v>&lt;td class="CMU"&gt;CMU&lt;/td&gt;</v>
      </c>
      <c r="M14" s="3" t="str">
        <f t="shared" si="3"/>
        <v>&lt;td&gt; - &lt;/td&gt;</v>
      </c>
      <c r="N14" s="3" t="str">
        <f t="shared" si="4"/>
        <v>&lt;td class="RRC"&gt;RRC&lt;/td&gt;&lt;/tr&gt;</v>
      </c>
    </row>
    <row r="15" spans="1:15" x14ac:dyDescent="0.25">
      <c r="A15" s="7">
        <v>42746</v>
      </c>
      <c r="B15" s="5">
        <v>0.75</v>
      </c>
      <c r="C15" s="6" t="s">
        <v>5</v>
      </c>
      <c r="E15" s="6" t="s">
        <v>7</v>
      </c>
      <c r="J15" s="3" t="str">
        <f t="shared" si="0"/>
        <v>&lt;tr&gt; &lt;td&gt;Wed. Jan. 11&lt;/td&gt;</v>
      </c>
      <c r="K15" s="3" t="str">
        <f t="shared" si="1"/>
        <v>&lt;td&gt;6:00 PM&lt;/td&gt;</v>
      </c>
      <c r="L15" s="3" t="str">
        <f t="shared" si="2"/>
        <v>&lt;td class="CMU"&gt;CMU&lt;/td&gt;</v>
      </c>
      <c r="M15" s="3" t="str">
        <f t="shared" si="3"/>
        <v>&lt;td&gt; - &lt;/td&gt;</v>
      </c>
      <c r="N15" s="3" t="str">
        <f t="shared" si="4"/>
        <v>&lt;td class="UW"&gt;UW&lt;/td&gt;&lt;/tr&gt;</v>
      </c>
    </row>
    <row r="16" spans="1:15" x14ac:dyDescent="0.25">
      <c r="A16" s="7">
        <v>42749</v>
      </c>
      <c r="B16" s="5">
        <v>0.75</v>
      </c>
      <c r="C16" s="6" t="s">
        <v>4</v>
      </c>
      <c r="E16" s="6" t="s">
        <v>6</v>
      </c>
      <c r="J16" s="3" t="str">
        <f t="shared" si="0"/>
        <v>&lt;tr&gt; &lt;td&gt;Sat. Jan. 14&lt;/td&gt;</v>
      </c>
      <c r="K16" s="3" t="str">
        <f t="shared" si="1"/>
        <v>&lt;td&gt;6:00 PM&lt;/td&gt;</v>
      </c>
      <c r="L16" s="3" t="str">
        <f t="shared" si="2"/>
        <v>&lt;td class="RRC"&gt;RRC&lt;/td&gt;</v>
      </c>
      <c r="M16" s="3" t="str">
        <f t="shared" si="3"/>
        <v>&lt;td&gt; - &lt;/td&gt;</v>
      </c>
      <c r="N16" s="3" t="str">
        <f t="shared" si="4"/>
        <v>&lt;td class="PUC"&gt;PUC&lt;/td&gt;&lt;/tr&gt;</v>
      </c>
    </row>
    <row r="17" spans="1:14" x14ac:dyDescent="0.25">
      <c r="A17" s="7">
        <v>42752</v>
      </c>
      <c r="B17" s="5">
        <v>0.75</v>
      </c>
      <c r="C17" s="6" t="s">
        <v>5</v>
      </c>
      <c r="E17" s="6" t="s">
        <v>6</v>
      </c>
      <c r="J17" s="3" t="str">
        <f t="shared" si="0"/>
        <v>&lt;tr&gt; &lt;td&gt;Tue. Jan. 17&lt;/td&gt;</v>
      </c>
      <c r="K17" s="3" t="str">
        <f t="shared" si="1"/>
        <v>&lt;td&gt;6:00 PM&lt;/td&gt;</v>
      </c>
      <c r="L17" s="3" t="str">
        <f t="shared" si="2"/>
        <v>&lt;td class="CMU"&gt;CMU&lt;/td&gt;</v>
      </c>
      <c r="M17" s="3" t="str">
        <f t="shared" si="3"/>
        <v>&lt;td&gt; - &lt;/td&gt;</v>
      </c>
      <c r="N17" s="3" t="str">
        <f t="shared" si="4"/>
        <v>&lt;td class="PUC"&gt;PUC&lt;/td&gt;&lt;/tr&gt;</v>
      </c>
    </row>
    <row r="18" spans="1:14" x14ac:dyDescent="0.25">
      <c r="A18" s="7">
        <v>42755</v>
      </c>
      <c r="B18" s="5">
        <v>0.75</v>
      </c>
      <c r="C18" s="6" t="s">
        <v>7</v>
      </c>
      <c r="E18" s="6" t="s">
        <v>6</v>
      </c>
      <c r="J18" s="3" t="str">
        <f t="shared" si="0"/>
        <v>&lt;tr&gt; &lt;td&gt;Fri. Jan. 20&lt;/td&gt;</v>
      </c>
      <c r="K18" s="3" t="str">
        <f t="shared" si="1"/>
        <v>&lt;td&gt;6:00 PM&lt;/td&gt;</v>
      </c>
      <c r="L18" s="3" t="str">
        <f t="shared" si="2"/>
        <v>&lt;td class="UW"&gt;UW&lt;/td&gt;</v>
      </c>
      <c r="M18" s="3" t="str">
        <f t="shared" si="3"/>
        <v>&lt;td&gt; - &lt;/td&gt;</v>
      </c>
      <c r="N18" s="3" t="str">
        <f t="shared" si="4"/>
        <v>&lt;td class="PUC"&gt;PUC&lt;/td&gt;&lt;/tr&gt;</v>
      </c>
    </row>
    <row r="19" spans="1:14" x14ac:dyDescent="0.25">
      <c r="A19" s="7">
        <v>42755</v>
      </c>
      <c r="B19" s="5">
        <v>0.75</v>
      </c>
      <c r="C19" s="6" t="s">
        <v>5</v>
      </c>
      <c r="E19" s="6" t="s">
        <v>4</v>
      </c>
      <c r="J19" s="3" t="str">
        <f t="shared" si="0"/>
        <v>&lt;tr&gt; &lt;td&gt;Fri. Jan. 20&lt;/td&gt;</v>
      </c>
      <c r="K19" s="3" t="str">
        <f t="shared" si="1"/>
        <v>&lt;td&gt;6:00 PM&lt;/td&gt;</v>
      </c>
      <c r="L19" s="3" t="str">
        <f t="shared" si="2"/>
        <v>&lt;td class="CMU"&gt;CMU&lt;/td&gt;</v>
      </c>
      <c r="M19" s="3" t="str">
        <f t="shared" si="3"/>
        <v>&lt;td&gt; - &lt;/td&gt;</v>
      </c>
      <c r="N19" s="3" t="str">
        <f t="shared" si="4"/>
        <v>&lt;td class="RRC"&gt;RRC&lt;/td&gt;&lt;/tr&gt;</v>
      </c>
    </row>
    <row r="20" spans="1:14" x14ac:dyDescent="0.25">
      <c r="A20" s="7">
        <v>42756</v>
      </c>
      <c r="B20" s="5">
        <v>0.75</v>
      </c>
      <c r="C20" s="6" t="s">
        <v>4</v>
      </c>
      <c r="E20" s="6" t="s">
        <v>5</v>
      </c>
      <c r="J20" s="3" t="str">
        <f t="shared" si="0"/>
        <v>&lt;tr&gt; &lt;td&gt;Sat. Jan. 21&lt;/td&gt;</v>
      </c>
      <c r="K20" s="3" t="str">
        <f t="shared" si="1"/>
        <v>&lt;td&gt;6:00 PM&lt;/td&gt;</v>
      </c>
      <c r="L20" s="3" t="str">
        <f t="shared" si="2"/>
        <v>&lt;td class="RRC"&gt;RRC&lt;/td&gt;</v>
      </c>
      <c r="M20" s="3" t="str">
        <f t="shared" si="3"/>
        <v>&lt;td&gt; - &lt;/td&gt;</v>
      </c>
      <c r="N20" s="3" t="str">
        <f t="shared" si="4"/>
        <v>&lt;td class="CMU"&gt;CMU&lt;/td&gt;&lt;/tr&gt;</v>
      </c>
    </row>
    <row r="21" spans="1:14" x14ac:dyDescent="0.25">
      <c r="A21" s="7">
        <v>42762</v>
      </c>
      <c r="B21" s="5">
        <v>0.75</v>
      </c>
      <c r="C21" s="6" t="s">
        <v>6</v>
      </c>
      <c r="E21" s="6" t="s">
        <v>4</v>
      </c>
      <c r="J21" s="3" t="str">
        <f t="shared" si="0"/>
        <v>&lt;tr&gt; &lt;td&gt;Fri. Jan. 27&lt;/td&gt;</v>
      </c>
      <c r="K21" s="3" t="str">
        <f t="shared" si="1"/>
        <v>&lt;td&gt;6:00 PM&lt;/td&gt;</v>
      </c>
      <c r="L21" s="3" t="str">
        <f t="shared" si="2"/>
        <v>&lt;td class="PUC"&gt;PUC&lt;/td&gt;</v>
      </c>
      <c r="M21" s="3" t="str">
        <f t="shared" si="3"/>
        <v>&lt;td&gt; - &lt;/td&gt;</v>
      </c>
      <c r="N21" s="3" t="str">
        <f t="shared" si="4"/>
        <v>&lt;td class="RRC"&gt;RRC&lt;/td&gt;&lt;/tr&gt;</v>
      </c>
    </row>
    <row r="22" spans="1:14" x14ac:dyDescent="0.25">
      <c r="A22" s="7">
        <v>42764</v>
      </c>
      <c r="B22" s="5">
        <v>0.75</v>
      </c>
      <c r="C22" s="6" t="s">
        <v>6</v>
      </c>
      <c r="E22" s="6" t="s">
        <v>7</v>
      </c>
      <c r="J22" s="3" t="str">
        <f t="shared" si="0"/>
        <v>&lt;tr&gt; &lt;td&gt;Sun. Jan. 29&lt;/td&gt;</v>
      </c>
      <c r="K22" s="3" t="str">
        <f t="shared" si="1"/>
        <v>&lt;td&gt;6:00 PM&lt;/td&gt;</v>
      </c>
      <c r="L22" s="3" t="str">
        <f t="shared" si="2"/>
        <v>&lt;td class="PUC"&gt;PUC&lt;/td&gt;</v>
      </c>
      <c r="M22" s="3" t="str">
        <f t="shared" si="3"/>
        <v>&lt;td&gt; - &lt;/td&gt;</v>
      </c>
      <c r="N22" s="3" t="str">
        <f t="shared" si="4"/>
        <v>&lt;td class="UW"&gt;UW&lt;/td&gt;&lt;/tr&gt;</v>
      </c>
    </row>
    <row r="23" spans="1:14" x14ac:dyDescent="0.25">
      <c r="A23" s="7">
        <v>42767</v>
      </c>
      <c r="B23" s="5">
        <v>0.75</v>
      </c>
      <c r="C23" s="6" t="s">
        <v>7</v>
      </c>
      <c r="E23" s="6" t="s">
        <v>5</v>
      </c>
      <c r="J23" s="3" t="str">
        <f t="shared" si="0"/>
        <v>&lt;tr&gt; &lt;td&gt;Wed. Feb. 1&lt;/td&gt;</v>
      </c>
      <c r="K23" s="3" t="str">
        <f t="shared" si="1"/>
        <v>&lt;td&gt;6:00 PM&lt;/td&gt;</v>
      </c>
      <c r="L23" s="3" t="str">
        <f t="shared" si="2"/>
        <v>&lt;td class="UW"&gt;UW&lt;/td&gt;</v>
      </c>
      <c r="M23" s="3" t="str">
        <f t="shared" si="3"/>
        <v>&lt;td&gt; - &lt;/td&gt;</v>
      </c>
      <c r="N23" s="3" t="str">
        <f t="shared" si="4"/>
        <v>&lt;td class="CMU"&gt;CMU&lt;/td&gt;&lt;/tr&gt;</v>
      </c>
    </row>
    <row r="24" spans="1:14" x14ac:dyDescent="0.25">
      <c r="A24" s="7">
        <v>42770</v>
      </c>
      <c r="B24" s="5">
        <v>0.75</v>
      </c>
      <c r="C24" s="6" t="s">
        <v>7</v>
      </c>
      <c r="E24" s="6" t="s">
        <v>4</v>
      </c>
      <c r="J24" s="3" t="str">
        <f t="shared" si="0"/>
        <v>&lt;tr&gt; &lt;td&gt;Sat. Feb. 4&lt;/td&gt;</v>
      </c>
      <c r="K24" s="3" t="str">
        <f t="shared" si="1"/>
        <v>&lt;td&gt;6:00 PM&lt;/td&gt;</v>
      </c>
      <c r="L24" s="3" t="str">
        <f t="shared" si="2"/>
        <v>&lt;td class="UW"&gt;UW&lt;/td&gt;</v>
      </c>
      <c r="M24" s="3" t="str">
        <f t="shared" si="3"/>
        <v>&lt;td&gt; - &lt;/td&gt;</v>
      </c>
      <c r="N24" s="3" t="str">
        <f t="shared" si="4"/>
        <v>&lt;td class="RRC"&gt;RRC&lt;/td&gt;&lt;/tr&gt;</v>
      </c>
    </row>
    <row r="25" spans="1:14" x14ac:dyDescent="0.25">
      <c r="A25" s="7">
        <v>42771</v>
      </c>
      <c r="B25" s="5">
        <v>0.75</v>
      </c>
      <c r="C25" s="6" t="s">
        <v>4</v>
      </c>
      <c r="E25" s="6" t="s">
        <v>7</v>
      </c>
      <c r="J25" s="3" t="str">
        <f t="shared" si="0"/>
        <v>&lt;tr&gt; &lt;td&gt;Sun. Feb. 5&lt;/td&gt;</v>
      </c>
      <c r="K25" s="3" t="str">
        <f t="shared" si="1"/>
        <v>&lt;td&gt;6:00 PM&lt;/td&gt;</v>
      </c>
      <c r="L25" s="3" t="str">
        <f t="shared" si="2"/>
        <v>&lt;td class="RRC"&gt;RRC&lt;/td&gt;</v>
      </c>
      <c r="M25" s="3" t="str">
        <f t="shared" si="3"/>
        <v>&lt;td&gt; - &lt;/td&gt;</v>
      </c>
      <c r="N25" s="3" t="str">
        <f t="shared" si="4"/>
        <v>&lt;td class="UW"&gt;UW&lt;/td&gt;&lt;/tr&gt;</v>
      </c>
    </row>
    <row r="26" spans="1:14" x14ac:dyDescent="0.25">
      <c r="A26" s="4"/>
    </row>
    <row r="27" spans="1:14" x14ac:dyDescent="0.25">
      <c r="A27" s="4"/>
    </row>
    <row r="28" spans="1:14" x14ac:dyDescent="0.25">
      <c r="A28" s="4"/>
    </row>
    <row r="29" spans="1:14" x14ac:dyDescent="0.25">
      <c r="A29" s="4"/>
    </row>
    <row r="30" spans="1:14" x14ac:dyDescent="0.25">
      <c r="A30" s="4"/>
    </row>
    <row r="31" spans="1:14" x14ac:dyDescent="0.25">
      <c r="A31" s="4"/>
    </row>
    <row r="32" spans="1:14" x14ac:dyDescent="0.25">
      <c r="A32" s="4"/>
    </row>
    <row r="33" spans="1:1" x14ac:dyDescent="0.25">
      <c r="A33" s="4"/>
    </row>
    <row r="34" spans="1:1" x14ac:dyDescent="0.25">
      <c r="A34" s="4"/>
    </row>
    <row r="35" spans="1:1" x14ac:dyDescent="0.25">
      <c r="A35" s="4"/>
    </row>
    <row r="36" spans="1:1" x14ac:dyDescent="0.25">
      <c r="A36" s="4"/>
    </row>
    <row r="37" spans="1:1" x14ac:dyDescent="0.25">
      <c r="A37" s="4"/>
    </row>
    <row r="38" spans="1:1" x14ac:dyDescent="0.25">
      <c r="A38" s="4"/>
    </row>
    <row r="39" spans="1:1" x14ac:dyDescent="0.25">
      <c r="A39" s="4"/>
    </row>
    <row r="40" spans="1:1" x14ac:dyDescent="0.25">
      <c r="A40" s="4"/>
    </row>
    <row r="41" spans="1:1" x14ac:dyDescent="0.25">
      <c r="A41" s="4"/>
    </row>
    <row r="42" spans="1:1" x14ac:dyDescent="0.25">
      <c r="A42" s="4"/>
    </row>
    <row r="43" spans="1:1" x14ac:dyDescent="0.25">
      <c r="A43" s="4"/>
    </row>
    <row r="44" spans="1:1" x14ac:dyDescent="0.25">
      <c r="A44" s="4"/>
    </row>
    <row r="45" spans="1:1" x14ac:dyDescent="0.25">
      <c r="A45" s="4"/>
    </row>
    <row r="46" spans="1:1" x14ac:dyDescent="0.25">
      <c r="A46" s="4"/>
    </row>
    <row r="47" spans="1:1" x14ac:dyDescent="0.25">
      <c r="A47" s="4"/>
    </row>
    <row r="48" spans="1:1" x14ac:dyDescent="0.25">
      <c r="A48" s="4"/>
    </row>
    <row r="49" spans="1:1" x14ac:dyDescent="0.25">
      <c r="A49" s="4"/>
    </row>
    <row r="50" spans="1:1" x14ac:dyDescent="0.25">
      <c r="A50" s="4"/>
    </row>
    <row r="51" spans="1:1" x14ac:dyDescent="0.25">
      <c r="A51" s="4"/>
    </row>
    <row r="52" spans="1:1" x14ac:dyDescent="0.25">
      <c r="A52" s="4"/>
    </row>
    <row r="53" spans="1:1" x14ac:dyDescent="0.25">
      <c r="A53" s="4"/>
    </row>
    <row r="54" spans="1:1" x14ac:dyDescent="0.25">
      <c r="A54" s="4"/>
    </row>
    <row r="55" spans="1:1" x14ac:dyDescent="0.25">
      <c r="A55" s="4"/>
    </row>
    <row r="56" spans="1:1" x14ac:dyDescent="0.25">
      <c r="A56" s="4"/>
    </row>
    <row r="57" spans="1:1" x14ac:dyDescent="0.25">
      <c r="A57" s="4"/>
    </row>
    <row r="58" spans="1:1" x14ac:dyDescent="0.25">
      <c r="A58" s="4"/>
    </row>
    <row r="59" spans="1:1" x14ac:dyDescent="0.25">
      <c r="A59" s="4"/>
    </row>
    <row r="60" spans="1:1" x14ac:dyDescent="0.25">
      <c r="A60" s="4"/>
    </row>
    <row r="61" spans="1:1" x14ac:dyDescent="0.25">
      <c r="A61" s="4"/>
    </row>
    <row r="62" spans="1:1" x14ac:dyDescent="0.25">
      <c r="A62" s="4"/>
    </row>
    <row r="63" spans="1:1" x14ac:dyDescent="0.25">
      <c r="A63" s="4"/>
    </row>
    <row r="64" spans="1:1" x14ac:dyDescent="0.25">
      <c r="A64" s="4"/>
    </row>
    <row r="65" spans="1:1" x14ac:dyDescent="0.25">
      <c r="A65" s="4"/>
    </row>
    <row r="66" spans="1:1" x14ac:dyDescent="0.25">
      <c r="A66" s="4"/>
    </row>
    <row r="67" spans="1:1" x14ac:dyDescent="0.25">
      <c r="A67" s="4"/>
    </row>
    <row r="68" spans="1:1" x14ac:dyDescent="0.25">
      <c r="A68" s="4"/>
    </row>
    <row r="69" spans="1:1" x14ac:dyDescent="0.25">
      <c r="A69" s="4"/>
    </row>
    <row r="70" spans="1:1" x14ac:dyDescent="0.25">
      <c r="A70" s="4"/>
    </row>
    <row r="71" spans="1:1" x14ac:dyDescent="0.25">
      <c r="A71" s="4"/>
    </row>
    <row r="72" spans="1:1" x14ac:dyDescent="0.25">
      <c r="A72" s="4"/>
    </row>
    <row r="73" spans="1:1" x14ac:dyDescent="0.25">
      <c r="A73" s="4"/>
    </row>
    <row r="74" spans="1:1" x14ac:dyDescent="0.25">
      <c r="A74" s="4"/>
    </row>
    <row r="75" spans="1:1" x14ac:dyDescent="0.25">
      <c r="A75" s="4"/>
    </row>
    <row r="76" spans="1:1" x14ac:dyDescent="0.25">
      <c r="A76" s="4"/>
    </row>
    <row r="77" spans="1:1" x14ac:dyDescent="0.25">
      <c r="A77" s="4"/>
    </row>
    <row r="78" spans="1:1" x14ac:dyDescent="0.25">
      <c r="A78" s="4"/>
    </row>
    <row r="79" spans="1:1" x14ac:dyDescent="0.25">
      <c r="A79" s="4"/>
    </row>
    <row r="80" spans="1:1" x14ac:dyDescent="0.25">
      <c r="A80" s="4"/>
    </row>
    <row r="81" spans="1:1" x14ac:dyDescent="0.25">
      <c r="A81" s="4"/>
    </row>
    <row r="82" spans="1:1" x14ac:dyDescent="0.25">
      <c r="A82" s="4"/>
    </row>
    <row r="83" spans="1:1" x14ac:dyDescent="0.25">
      <c r="A83" s="4"/>
    </row>
    <row r="84" spans="1:1" x14ac:dyDescent="0.25">
      <c r="A84" s="4"/>
    </row>
    <row r="85" spans="1:1" x14ac:dyDescent="0.25">
      <c r="A85" s="4"/>
    </row>
    <row r="86" spans="1:1" x14ac:dyDescent="0.25">
      <c r="A86" s="4"/>
    </row>
    <row r="87" spans="1:1" x14ac:dyDescent="0.25">
      <c r="A87" s="4"/>
    </row>
    <row r="88" spans="1:1" x14ac:dyDescent="0.25">
      <c r="A88" s="4"/>
    </row>
    <row r="89" spans="1:1" x14ac:dyDescent="0.25">
      <c r="A89" s="4"/>
    </row>
    <row r="90" spans="1:1" x14ac:dyDescent="0.25">
      <c r="A90" s="4"/>
    </row>
    <row r="91" spans="1:1" x14ac:dyDescent="0.25">
      <c r="A91" s="4"/>
    </row>
    <row r="92" spans="1:1" x14ac:dyDescent="0.25">
      <c r="A92" s="4"/>
    </row>
    <row r="93" spans="1:1" x14ac:dyDescent="0.25">
      <c r="A93" s="4"/>
    </row>
    <row r="94" spans="1:1" x14ac:dyDescent="0.25">
      <c r="A94" s="4"/>
    </row>
    <row r="95" spans="1:1" x14ac:dyDescent="0.25">
      <c r="A95" s="4"/>
    </row>
    <row r="96" spans="1:1" x14ac:dyDescent="0.25">
      <c r="A96" s="4"/>
    </row>
    <row r="97" spans="1:1" x14ac:dyDescent="0.25">
      <c r="A97" s="4"/>
    </row>
    <row r="98" spans="1:1" x14ac:dyDescent="0.25">
      <c r="A98" s="4"/>
    </row>
    <row r="99" spans="1:1" x14ac:dyDescent="0.25">
      <c r="A99" s="4"/>
    </row>
    <row r="100" spans="1:1" x14ac:dyDescent="0.25">
      <c r="A100" s="4"/>
    </row>
    <row r="101" spans="1:1" x14ac:dyDescent="0.25">
      <c r="A101" s="4"/>
    </row>
    <row r="102" spans="1:1" x14ac:dyDescent="0.25">
      <c r="A102" s="4"/>
    </row>
    <row r="103" spans="1:1" x14ac:dyDescent="0.25">
      <c r="A103" s="4"/>
    </row>
    <row r="104" spans="1:1" x14ac:dyDescent="0.25">
      <c r="A104" s="4"/>
    </row>
    <row r="105" spans="1:1" x14ac:dyDescent="0.25">
      <c r="A105" s="4"/>
    </row>
    <row r="106" spans="1:1" x14ac:dyDescent="0.25">
      <c r="A106" s="4"/>
    </row>
    <row r="107" spans="1:1" x14ac:dyDescent="0.25">
      <c r="A107" s="4"/>
    </row>
    <row r="108" spans="1:1" x14ac:dyDescent="0.25">
      <c r="A108" s="4"/>
    </row>
    <row r="109" spans="1:1" x14ac:dyDescent="0.25">
      <c r="A109" s="4"/>
    </row>
    <row r="110" spans="1:1" x14ac:dyDescent="0.25">
      <c r="A110" s="4"/>
    </row>
    <row r="111" spans="1:1" x14ac:dyDescent="0.25">
      <c r="A111" s="4"/>
    </row>
    <row r="112" spans="1:1" x14ac:dyDescent="0.25">
      <c r="A112" s="4"/>
    </row>
    <row r="113" spans="1:1" x14ac:dyDescent="0.25">
      <c r="A113" s="4"/>
    </row>
    <row r="114" spans="1:1" x14ac:dyDescent="0.25">
      <c r="A114" s="4"/>
    </row>
    <row r="115" spans="1:1" x14ac:dyDescent="0.25">
      <c r="A115" s="4"/>
    </row>
    <row r="116" spans="1:1" x14ac:dyDescent="0.25">
      <c r="A116" s="4"/>
    </row>
    <row r="117" spans="1:1" x14ac:dyDescent="0.25">
      <c r="A117" s="4"/>
    </row>
    <row r="118" spans="1:1" x14ac:dyDescent="0.25">
      <c r="A118" s="4"/>
    </row>
    <row r="119" spans="1:1" x14ac:dyDescent="0.25">
      <c r="A119" s="4"/>
    </row>
    <row r="120" spans="1:1" x14ac:dyDescent="0.25">
      <c r="A120" s="4"/>
    </row>
    <row r="121" spans="1:1" x14ac:dyDescent="0.25">
      <c r="A121" s="4"/>
    </row>
    <row r="122" spans="1:1" x14ac:dyDescent="0.25">
      <c r="A122" s="4"/>
    </row>
    <row r="123" spans="1:1" x14ac:dyDescent="0.25">
      <c r="A123" s="4"/>
    </row>
    <row r="124" spans="1:1" x14ac:dyDescent="0.25">
      <c r="A124" s="4"/>
    </row>
    <row r="125" spans="1:1" x14ac:dyDescent="0.25">
      <c r="A125" s="4"/>
    </row>
    <row r="126" spans="1:1" x14ac:dyDescent="0.25">
      <c r="A126" s="4"/>
    </row>
    <row r="127" spans="1:1" x14ac:dyDescent="0.25">
      <c r="A127" s="4"/>
    </row>
    <row r="128" spans="1:1" x14ac:dyDescent="0.25">
      <c r="A128" s="4"/>
    </row>
    <row r="129" spans="1:1" x14ac:dyDescent="0.25">
      <c r="A129" s="4"/>
    </row>
    <row r="130" spans="1:1" x14ac:dyDescent="0.25">
      <c r="A130" s="4"/>
    </row>
    <row r="131" spans="1:1" x14ac:dyDescent="0.25">
      <c r="A131" s="4"/>
    </row>
    <row r="132" spans="1:1" x14ac:dyDescent="0.25">
      <c r="A132" s="4"/>
    </row>
  </sheetData>
  <conditionalFormatting sqref="A1 A26:A132">
    <cfRule type="cellIs" dxfId="3" priority="3" operator="equal">
      <formula>$O$1</formula>
    </cfRule>
    <cfRule type="cellIs" dxfId="2" priority="4" operator="lessThan">
      <formula>$O$1</formula>
    </cfRule>
  </conditionalFormatting>
  <conditionalFormatting sqref="A2:A25">
    <cfRule type="cellIs" dxfId="1" priority="1" operator="equal">
      <formula>$O$1</formula>
    </cfRule>
    <cfRule type="cellIs" dxfId="0" priority="2" operator="lessThan">
      <formula>$O$1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MStandings</vt:lpstr>
      <vt:lpstr>WStandings</vt:lpstr>
      <vt:lpstr>MSched</vt:lpstr>
      <vt:lpstr>WSched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 Penner</dc:creator>
  <cp:lastModifiedBy>Tyler Penner</cp:lastModifiedBy>
  <dcterms:created xsi:type="dcterms:W3CDTF">2016-10-19T06:52:56Z</dcterms:created>
  <dcterms:modified xsi:type="dcterms:W3CDTF">2016-10-19T08:00:47Z</dcterms:modified>
</cp:coreProperties>
</file>