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ei/Documents/github/TyphoidGenomicsConsortiumMykrobe/AMRplasmid/"/>
    </mc:Choice>
  </mc:AlternateContent>
  <xr:revisionPtr revIDLastSave="0" documentId="13_ncr:1_{EA890C0C-1B4D-884E-B032-64E0E9B328D2}" xr6:coauthVersionLast="47" xr6:coauthVersionMax="47" xr10:uidLastSave="{00000000-0000-0000-0000-000000000000}"/>
  <bookViews>
    <workbookView xWindow="0" yWindow="500" windowWidth="28800" windowHeight="16040" xr2:uid="{259DF885-EDA4-6A4E-82D9-9E1480C68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H51" i="1"/>
  <c r="H49" i="1"/>
  <c r="F48" i="1"/>
  <c r="H47" i="1" s="1"/>
  <c r="H44" i="1"/>
  <c r="H41" i="1"/>
  <c r="F40" i="1"/>
  <c r="H38" i="1" s="1"/>
  <c r="H36" i="1"/>
  <c r="H35" i="1"/>
  <c r="H27" i="1"/>
  <c r="H25" i="1"/>
  <c r="H21" i="1"/>
  <c r="F18" i="1"/>
  <c r="H17" i="1" s="1"/>
  <c r="G17" i="1"/>
  <c r="H14" i="1"/>
  <c r="H9" i="1"/>
  <c r="H4" i="1"/>
  <c r="H2" i="1"/>
</calcChain>
</file>

<file path=xl/sharedStrings.xml><?xml version="1.0" encoding="utf-8"?>
<sst xmlns="http://schemas.openxmlformats.org/spreadsheetml/2006/main" count="191" uniqueCount="170">
  <si>
    <t>Drug</t>
  </si>
  <si>
    <t>Mykrobe target</t>
  </si>
  <si>
    <t>Mykrobe call</t>
  </si>
  <si>
    <t>PW detected</t>
  </si>
  <si>
    <t>PW allele call</t>
  </si>
  <si>
    <t>concordant</t>
  </si>
  <si>
    <t>discordant</t>
  </si>
  <si>
    <t>agreement (locus)</t>
  </si>
  <si>
    <t>Ampicillin</t>
  </si>
  <si>
    <t>TEM-1</t>
  </si>
  <si>
    <t>present, n=3674</t>
  </si>
  <si>
    <t>n=3666 (99.78%)</t>
  </si>
  <si>
    <t>TEM-1, n=3666</t>
  </si>
  <si>
    <t>absent, n=8318</t>
  </si>
  <si>
    <t>n=26 (0.31%)</t>
  </si>
  <si>
    <t>TEM-1, n=26</t>
  </si>
  <si>
    <t>OXA-7</t>
  </si>
  <si>
    <t>absent, n=11992</t>
  </si>
  <si>
    <t>n=1 (0.0083%)</t>
  </si>
  <si>
    <t>OXA-7, n=1</t>
  </si>
  <si>
    <t>Azithromycin</t>
  </si>
  <si>
    <t>acrB_717</t>
  </si>
  <si>
    <t>717Q, n=64</t>
  </si>
  <si>
    <t>n=63  (98.44%)</t>
  </si>
  <si>
    <t>717Q, n=63</t>
  </si>
  <si>
    <t>717L, n=10</t>
  </si>
  <si>
    <t>n=10 (100%)</t>
  </si>
  <si>
    <t>absent, n=11918</t>
  </si>
  <si>
    <t>-</t>
  </si>
  <si>
    <t>mphA</t>
  </si>
  <si>
    <t>Ceftriaxone (ESBL)</t>
  </si>
  <si>
    <t>CTX-M-15</t>
  </si>
  <si>
    <t>present, n=671</t>
  </si>
  <si>
    <t>n=669 (99.7%)</t>
  </si>
  <si>
    <t>CTX-M-15, n=667</t>
  </si>
  <si>
    <t>CTX-M-55, n=1</t>
  </si>
  <si>
    <t>CTX-M-12, n=1</t>
  </si>
  <si>
    <t>absent, n=11321</t>
  </si>
  <si>
    <t>n=1 (0.0088%)</t>
  </si>
  <si>
    <t xml:space="preserve">CTX-M-15, n=1 </t>
  </si>
  <si>
    <t>SHV-12</t>
  </si>
  <si>
    <t>present, n=21</t>
  </si>
  <si>
    <t>n=20</t>
  </si>
  <si>
    <t>SHV-12, n=20</t>
  </si>
  <si>
    <t>absent, n=11971</t>
  </si>
  <si>
    <t>Chloramphenicol</t>
  </si>
  <si>
    <t>catA1</t>
  </si>
  <si>
    <t>present, n=3602</t>
  </si>
  <si>
    <t>n=3593 (99.75%)</t>
  </si>
  <si>
    <t>catA1, n=3593</t>
  </si>
  <si>
    <t>absent, n=8390</t>
  </si>
  <si>
    <t>n=4 (0.48%)</t>
  </si>
  <si>
    <t>catA1, n=4</t>
  </si>
  <si>
    <t>cmlA1</t>
  </si>
  <si>
    <t>present, n=1</t>
  </si>
  <si>
    <t>n=1 (100%)</t>
  </si>
  <si>
    <t>cmlA1, n=1</t>
  </si>
  <si>
    <t>absent, n=11991</t>
  </si>
  <si>
    <t>Ciprofloxacin</t>
  </si>
  <si>
    <t>qnrB</t>
  </si>
  <si>
    <t>present, n=17</t>
  </si>
  <si>
    <t>n=17 (100%)</t>
  </si>
  <si>
    <t>qnrB, n=17</t>
  </si>
  <si>
    <t>absent, n=11975</t>
  </si>
  <si>
    <t>n=13 (0.11%)</t>
  </si>
  <si>
    <t>qnrB, n=13</t>
  </si>
  <si>
    <t>qnrD</t>
  </si>
  <si>
    <t>qnrD, n=1</t>
  </si>
  <si>
    <t>qnrS</t>
  </si>
  <si>
    <t>present,n=862</t>
  </si>
  <si>
    <t>n=861 (99.88%)</t>
  </si>
  <si>
    <t>qnrS, n=861</t>
  </si>
  <si>
    <t>absent, n=11130</t>
  </si>
  <si>
    <t>n=4 (0.036%)</t>
  </si>
  <si>
    <t>qnrS, n=4</t>
  </si>
  <si>
    <t>gyrA-83</t>
  </si>
  <si>
    <t>83F, n=6439</t>
  </si>
  <si>
    <t>n=6435 (99.94%)</t>
  </si>
  <si>
    <t>83F, n=6435</t>
  </si>
  <si>
    <t>83Y, n=1300</t>
  </si>
  <si>
    <t>n=1300 (100%)</t>
  </si>
  <si>
    <t>absent, n=4253</t>
  </si>
  <si>
    <t>n=2 (0.047%)</t>
  </si>
  <si>
    <t>83F, n=2</t>
  </si>
  <si>
    <t>gyrA-87</t>
  </si>
  <si>
    <t>87Y, n=22</t>
  </si>
  <si>
    <t>n=22 (100%)</t>
  </si>
  <si>
    <t>87F, n=22</t>
  </si>
  <si>
    <t>87G, n=71</t>
  </si>
  <si>
    <t>n=71 (100%)</t>
  </si>
  <si>
    <t>87G, n=65</t>
  </si>
  <si>
    <t>87V, n=6</t>
  </si>
  <si>
    <t>87V, n=25</t>
  </si>
  <si>
    <t>n=25 (100%)</t>
  </si>
  <si>
    <t>87V, n=23</t>
  </si>
  <si>
    <t>87G, n=2</t>
  </si>
  <si>
    <t>87N, n=905</t>
  </si>
  <si>
    <t>n=899 (99.34%)</t>
  </si>
  <si>
    <t>87N, n=899</t>
  </si>
  <si>
    <t>absent, n=10969</t>
  </si>
  <si>
    <t>87N, n=2</t>
  </si>
  <si>
    <t>87A, n=2</t>
  </si>
  <si>
    <t>gyrB-464</t>
  </si>
  <si>
    <t>464F, n=240</t>
  </si>
  <si>
    <t>n=235 (97.9%)</t>
  </si>
  <si>
    <t>464F, n=235</t>
  </si>
  <si>
    <t>464Y, n=132</t>
  </si>
  <si>
    <t>n=132 (100%)</t>
  </si>
  <si>
    <t>absent, n=11129</t>
  </si>
  <si>
    <t>n=3 (0.027%)</t>
  </si>
  <si>
    <t>464F, n=3</t>
  </si>
  <si>
    <t>parC-80</t>
  </si>
  <si>
    <t>80I, n=793</t>
  </si>
  <si>
    <t>n=786 (99.12%)</t>
  </si>
  <si>
    <t>80I, n=786</t>
  </si>
  <si>
    <t>80R, n=9</t>
  </si>
  <si>
    <t>n=0 (0%)</t>
  </si>
  <si>
    <t>absent, n=11190</t>
  </si>
  <si>
    <t>n=1 (0.001%)</t>
  </si>
  <si>
    <t>80I, n=1</t>
  </si>
  <si>
    <t>parC-84</t>
  </si>
  <si>
    <t>84G, n=82</t>
  </si>
  <si>
    <t>n=82 (100%)</t>
  </si>
  <si>
    <t>84K, n=29</t>
  </si>
  <si>
    <t>n=29 (100%)</t>
  </si>
  <si>
    <t>absent, n=11881</t>
  </si>
  <si>
    <t>Sulfonamides</t>
  </si>
  <si>
    <t>sul1</t>
  </si>
  <si>
    <t>present, n=3654</t>
  </si>
  <si>
    <t>n=3638 (99.56%)</t>
  </si>
  <si>
    <t>sul1, n=3638</t>
  </si>
  <si>
    <t>absent, n=8338</t>
  </si>
  <si>
    <t>n=5 (0.06%)</t>
  </si>
  <si>
    <t>sul1, n=5</t>
  </si>
  <si>
    <t>sul2</t>
  </si>
  <si>
    <t>present, n=3488</t>
  </si>
  <si>
    <t>n=3327 (95.38%)</t>
  </si>
  <si>
    <t>sul2, n=3327</t>
  </si>
  <si>
    <t>absent, n=8504</t>
  </si>
  <si>
    <t>n=12 (0.14%)</t>
  </si>
  <si>
    <t>sul2, n=12</t>
  </si>
  <si>
    <t>Trimethoprim</t>
  </si>
  <si>
    <t>dfr</t>
  </si>
  <si>
    <t>dfrA1, n=20</t>
  </si>
  <si>
    <t>n=18 (90%)</t>
  </si>
  <si>
    <t>dfrA, n=18</t>
  </si>
  <si>
    <t>dfrA5, n=1</t>
  </si>
  <si>
    <t>dfrA7, n=3417</t>
  </si>
  <si>
    <t>n=3408 (99.74%)</t>
  </si>
  <si>
    <t>dfrA7, n=3408</t>
  </si>
  <si>
    <t>dfrA14, n=135</t>
  </si>
  <si>
    <t>n=134 (99.26%)</t>
  </si>
  <si>
    <t>dfrA14, n=134</t>
  </si>
  <si>
    <t>dfrA15, n=200</t>
  </si>
  <si>
    <t>n=200 (100%)</t>
  </si>
  <si>
    <t>dfrA17, n=3</t>
  </si>
  <si>
    <t>n=3 (100%)</t>
  </si>
  <si>
    <t>dfrA18, n=2</t>
  </si>
  <si>
    <t>n=2 (100%)</t>
  </si>
  <si>
    <t>absent, n=8283</t>
  </si>
  <si>
    <t>n=9 (0.11%)</t>
  </si>
  <si>
    <t>dfrA1, n=1</t>
  </si>
  <si>
    <t>dfrA7, n=6</t>
  </si>
  <si>
    <t>dfrA14, n=1</t>
  </si>
  <si>
    <t>dfrA17, n=1</t>
  </si>
  <si>
    <t>Tetracyclines</t>
  </si>
  <si>
    <t>tetA(A)</t>
  </si>
  <si>
    <t>present, n=265</t>
  </si>
  <si>
    <t>n=265 (100%)</t>
  </si>
  <si>
    <t>tetA(A), n=265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</si>
</sst>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0" fontId="2" fillId="0" borderId="0" xfId="1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0" fontId="2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9" fontId="2" fillId="0" borderId="0" xfId="0" applyNumberFormat="1" applyFont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71C6-6E0B-B345-A5E7-33FCE0EB6469}">
  <dimension ref="A1:H62"/>
  <sheetViews>
    <sheetView tabSelected="1" workbookViewId="0">
      <selection activeCell="G3" sqref="G3"/>
    </sheetView>
  </sheetViews>
  <sheetFormatPr baseColWidth="10" defaultRowHeight="16" x14ac:dyDescent="0.2"/>
  <cols>
    <col min="1" max="1" width="19.5" customWidth="1"/>
    <col min="2" max="2" width="17.6640625" customWidth="1"/>
    <col min="3" max="3" width="21.83203125" customWidth="1"/>
    <col min="4" max="4" width="17" customWidth="1"/>
    <col min="5" max="5" width="22.83203125" customWidth="1"/>
    <col min="6" max="7" width="12.5" customWidth="1"/>
    <col min="8" max="8" width="12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spans="1:8" x14ac:dyDescent="0.2">
      <c r="A2" s="11" t="s">
        <v>8</v>
      </c>
      <c r="B2" s="11" t="s">
        <v>9</v>
      </c>
      <c r="C2" s="4" t="s">
        <v>10</v>
      </c>
      <c r="D2" s="4" t="s">
        <v>11</v>
      </c>
      <c r="E2" s="4" t="s">
        <v>12</v>
      </c>
      <c r="F2" s="4">
        <v>3666</v>
      </c>
      <c r="G2" s="4">
        <v>8</v>
      </c>
      <c r="H2" s="5">
        <f>SUM(F2:F3)/SUM(F2:G3)</f>
        <v>0.99716477651767843</v>
      </c>
    </row>
    <row r="3" spans="1:8" x14ac:dyDescent="0.2">
      <c r="A3" s="11"/>
      <c r="B3" s="11"/>
      <c r="C3" s="4" t="s">
        <v>13</v>
      </c>
      <c r="D3" s="4" t="s">
        <v>14</v>
      </c>
      <c r="E3" s="6" t="s">
        <v>15</v>
      </c>
      <c r="F3" s="4">
        <v>8292</v>
      </c>
      <c r="G3" s="4">
        <v>26</v>
      </c>
      <c r="H3" s="4"/>
    </row>
    <row r="4" spans="1:8" x14ac:dyDescent="0.2">
      <c r="A4" s="11"/>
      <c r="B4" s="3" t="s">
        <v>16</v>
      </c>
      <c r="C4" s="4" t="s">
        <v>17</v>
      </c>
      <c r="D4" s="4" t="s">
        <v>18</v>
      </c>
      <c r="E4" s="4" t="s">
        <v>19</v>
      </c>
      <c r="F4" s="4">
        <v>11991</v>
      </c>
      <c r="G4" s="4">
        <v>1</v>
      </c>
      <c r="H4" s="5">
        <f>F4/(F4+G4)</f>
        <v>0.99991661107404939</v>
      </c>
    </row>
    <row r="5" spans="1:8" x14ac:dyDescent="0.2">
      <c r="A5" s="1" t="s">
        <v>20</v>
      </c>
      <c r="B5" s="1" t="s">
        <v>21</v>
      </c>
      <c r="C5" t="s">
        <v>22</v>
      </c>
      <c r="D5" t="s">
        <v>23</v>
      </c>
      <c r="E5" s="4" t="s">
        <v>24</v>
      </c>
      <c r="F5" s="4">
        <v>63</v>
      </c>
      <c r="G5" s="4">
        <v>1</v>
      </c>
    </row>
    <row r="6" spans="1:8" x14ac:dyDescent="0.2">
      <c r="C6" s="4" t="s">
        <v>25</v>
      </c>
      <c r="D6" s="4" t="s">
        <v>26</v>
      </c>
      <c r="E6" s="4" t="s">
        <v>25</v>
      </c>
      <c r="F6" s="4">
        <v>10</v>
      </c>
      <c r="G6" s="4">
        <v>0</v>
      </c>
    </row>
    <row r="7" spans="1:8" x14ac:dyDescent="0.2">
      <c r="C7" s="4" t="s">
        <v>27</v>
      </c>
      <c r="D7" s="4">
        <v>0</v>
      </c>
      <c r="E7" s="4" t="s">
        <v>28</v>
      </c>
      <c r="F7" s="4">
        <v>11918</v>
      </c>
      <c r="G7" s="4">
        <v>0</v>
      </c>
    </row>
    <row r="8" spans="1:8" x14ac:dyDescent="0.2">
      <c r="B8" s="1" t="s">
        <v>29</v>
      </c>
      <c r="C8" t="s">
        <v>17</v>
      </c>
      <c r="D8" s="7">
        <v>0</v>
      </c>
      <c r="E8" s="7" t="s">
        <v>28</v>
      </c>
      <c r="F8" s="7">
        <v>11992</v>
      </c>
      <c r="G8" s="7">
        <v>0</v>
      </c>
      <c r="H8" s="8">
        <v>1</v>
      </c>
    </row>
    <row r="9" spans="1:8" x14ac:dyDescent="0.2">
      <c r="A9" s="11" t="s">
        <v>30</v>
      </c>
      <c r="B9" s="11" t="s">
        <v>31</v>
      </c>
      <c r="C9" s="13" t="s">
        <v>32</v>
      </c>
      <c r="D9" s="13" t="s">
        <v>33</v>
      </c>
      <c r="E9" s="7" t="s">
        <v>34</v>
      </c>
      <c r="F9" s="13">
        <v>669</v>
      </c>
      <c r="G9" s="13">
        <v>2</v>
      </c>
      <c r="H9" s="12">
        <f>(F9+F13)/(F9+G9+F13+G13)</f>
        <v>0.9997498540815476</v>
      </c>
    </row>
    <row r="10" spans="1:8" x14ac:dyDescent="0.2">
      <c r="A10" s="11"/>
      <c r="B10" s="11"/>
      <c r="C10" s="13"/>
      <c r="D10" s="13"/>
      <c r="E10" s="7" t="s">
        <v>35</v>
      </c>
      <c r="F10" s="13"/>
      <c r="G10" s="13"/>
      <c r="H10" s="12"/>
    </row>
    <row r="11" spans="1:8" x14ac:dyDescent="0.2">
      <c r="A11" s="11"/>
      <c r="B11" s="11"/>
      <c r="C11" s="13"/>
      <c r="D11" s="13"/>
      <c r="E11" s="13" t="s">
        <v>36</v>
      </c>
      <c r="F11" s="13"/>
      <c r="G11" s="13"/>
      <c r="H11" s="12"/>
    </row>
    <row r="12" spans="1:8" x14ac:dyDescent="0.2">
      <c r="A12" s="11"/>
      <c r="B12" s="11"/>
      <c r="C12" s="13"/>
      <c r="D12" s="13"/>
      <c r="E12" s="13"/>
      <c r="F12" s="13"/>
      <c r="G12" s="13"/>
      <c r="H12" s="12"/>
    </row>
    <row r="13" spans="1:8" x14ac:dyDescent="0.2">
      <c r="A13" s="11"/>
      <c r="B13" s="11"/>
      <c r="C13" s="7" t="s">
        <v>37</v>
      </c>
      <c r="D13" s="7" t="s">
        <v>38</v>
      </c>
      <c r="E13" s="7" t="s">
        <v>39</v>
      </c>
      <c r="F13" s="7">
        <v>11321</v>
      </c>
      <c r="G13" s="7">
        <v>1</v>
      </c>
      <c r="H13" s="12"/>
    </row>
    <row r="14" spans="1:8" x14ac:dyDescent="0.2">
      <c r="A14" s="11"/>
      <c r="B14" s="11" t="s">
        <v>40</v>
      </c>
      <c r="C14" s="13" t="s">
        <v>41</v>
      </c>
      <c r="D14" s="13" t="s">
        <v>42</v>
      </c>
      <c r="E14" s="13" t="s">
        <v>43</v>
      </c>
      <c r="F14" s="13">
        <v>20</v>
      </c>
      <c r="G14" s="13">
        <v>1</v>
      </c>
      <c r="H14" s="12">
        <f>(F14+F16)/(F14+G14+F16+G16)</f>
        <v>0.99991661107404939</v>
      </c>
    </row>
    <row r="15" spans="1:8" x14ac:dyDescent="0.2">
      <c r="A15" s="11"/>
      <c r="B15" s="11"/>
      <c r="C15" s="13"/>
      <c r="D15" s="13"/>
      <c r="E15" s="13"/>
      <c r="F15" s="13"/>
      <c r="G15" s="13"/>
      <c r="H15" s="12"/>
    </row>
    <row r="16" spans="1:8" x14ac:dyDescent="0.2">
      <c r="A16" s="11"/>
      <c r="B16" s="11"/>
      <c r="C16" t="s">
        <v>44</v>
      </c>
      <c r="D16" s="7">
        <v>0</v>
      </c>
      <c r="E16" s="7" t="s">
        <v>28</v>
      </c>
      <c r="F16" s="7">
        <v>11971</v>
      </c>
      <c r="G16" s="7">
        <v>0</v>
      </c>
      <c r="H16" s="12"/>
    </row>
    <row r="17" spans="1:8" x14ac:dyDescent="0.2">
      <c r="A17" s="11" t="s">
        <v>45</v>
      </c>
      <c r="B17" s="11" t="s">
        <v>46</v>
      </c>
      <c r="C17" s="4" t="s">
        <v>47</v>
      </c>
      <c r="D17" s="4" t="s">
        <v>48</v>
      </c>
      <c r="E17" s="4" t="s">
        <v>49</v>
      </c>
      <c r="F17" s="4">
        <v>3593</v>
      </c>
      <c r="G17" s="4">
        <f>3602-F17</f>
        <v>9</v>
      </c>
      <c r="H17" s="12">
        <f>(F17+F18)/SUM(F17:G18)</f>
        <v>0.99891594396264172</v>
      </c>
    </row>
    <row r="18" spans="1:8" x14ac:dyDescent="0.2">
      <c r="A18" s="11"/>
      <c r="B18" s="11"/>
      <c r="C18" s="4" t="s">
        <v>50</v>
      </c>
      <c r="D18" s="4" t="s">
        <v>51</v>
      </c>
      <c r="E18" s="4" t="s">
        <v>52</v>
      </c>
      <c r="F18" s="4">
        <f>8390-G18</f>
        <v>8386</v>
      </c>
      <c r="G18" s="4">
        <v>4</v>
      </c>
      <c r="H18" s="12"/>
    </row>
    <row r="19" spans="1:8" x14ac:dyDescent="0.2">
      <c r="A19" s="11"/>
      <c r="B19" s="11" t="s">
        <v>53</v>
      </c>
      <c r="C19" s="4" t="s">
        <v>54</v>
      </c>
      <c r="D19" s="4" t="s">
        <v>55</v>
      </c>
      <c r="E19" s="4" t="s">
        <v>56</v>
      </c>
      <c r="F19" s="4">
        <v>1</v>
      </c>
      <c r="G19" s="4">
        <v>0</v>
      </c>
      <c r="H19" s="14">
        <v>1</v>
      </c>
    </row>
    <row r="20" spans="1:8" x14ac:dyDescent="0.2">
      <c r="A20" s="11"/>
      <c r="B20" s="11"/>
      <c r="C20" s="4" t="s">
        <v>57</v>
      </c>
      <c r="D20" s="4">
        <v>0</v>
      </c>
      <c r="E20" s="4" t="s">
        <v>28</v>
      </c>
      <c r="F20" s="4">
        <v>11991</v>
      </c>
      <c r="G20" s="4">
        <v>0</v>
      </c>
      <c r="H20" s="14"/>
    </row>
    <row r="21" spans="1:8" x14ac:dyDescent="0.2">
      <c r="A21" s="11" t="s">
        <v>58</v>
      </c>
      <c r="B21" s="11" t="s">
        <v>59</v>
      </c>
      <c r="C21" s="4" t="s">
        <v>60</v>
      </c>
      <c r="D21" s="4" t="s">
        <v>61</v>
      </c>
      <c r="E21" s="4" t="s">
        <v>62</v>
      </c>
      <c r="F21" s="4">
        <v>17</v>
      </c>
      <c r="G21" s="4">
        <v>0</v>
      </c>
      <c r="H21" s="12">
        <f>(F21+F22)/SUM(F21:G22)</f>
        <v>0.99891594396264172</v>
      </c>
    </row>
    <row r="22" spans="1:8" x14ac:dyDescent="0.2">
      <c r="A22" s="11"/>
      <c r="B22" s="11"/>
      <c r="C22" s="4" t="s">
        <v>63</v>
      </c>
      <c r="D22" s="4" t="s">
        <v>64</v>
      </c>
      <c r="E22" s="4" t="s">
        <v>65</v>
      </c>
      <c r="F22" s="4">
        <v>11962</v>
      </c>
      <c r="G22" s="4">
        <v>13</v>
      </c>
      <c r="H22" s="12"/>
    </row>
    <row r="23" spans="1:8" x14ac:dyDescent="0.2">
      <c r="A23" s="11"/>
      <c r="B23" s="11" t="s">
        <v>66</v>
      </c>
      <c r="C23" s="4" t="s">
        <v>54</v>
      </c>
      <c r="D23" s="4" t="s">
        <v>55</v>
      </c>
      <c r="E23" s="4" t="s">
        <v>67</v>
      </c>
      <c r="F23" s="4">
        <v>1</v>
      </c>
      <c r="G23" s="4">
        <v>0</v>
      </c>
      <c r="H23" s="14">
        <v>1</v>
      </c>
    </row>
    <row r="24" spans="1:8" x14ac:dyDescent="0.2">
      <c r="A24" s="11"/>
      <c r="B24" s="11"/>
      <c r="C24" s="4" t="s">
        <v>57</v>
      </c>
      <c r="D24" s="4">
        <v>0</v>
      </c>
      <c r="E24" s="4" t="s">
        <v>28</v>
      </c>
      <c r="F24" s="4">
        <v>11991</v>
      </c>
      <c r="G24" s="4">
        <v>0</v>
      </c>
      <c r="H24" s="14"/>
    </row>
    <row r="25" spans="1:8" x14ac:dyDescent="0.2">
      <c r="A25" s="11"/>
      <c r="B25" s="11" t="s">
        <v>68</v>
      </c>
      <c r="C25" s="4" t="s">
        <v>69</v>
      </c>
      <c r="D25" s="4" t="s">
        <v>70</v>
      </c>
      <c r="E25" s="4" t="s">
        <v>71</v>
      </c>
      <c r="F25" s="4">
        <v>861</v>
      </c>
      <c r="G25" s="4">
        <v>1</v>
      </c>
      <c r="H25" s="12">
        <f>SUM(F25:F26)/SUM(F25:G26)</f>
        <v>0.99958305537024683</v>
      </c>
    </row>
    <row r="26" spans="1:8" x14ac:dyDescent="0.2">
      <c r="A26" s="11"/>
      <c r="B26" s="11"/>
      <c r="C26" s="4" t="s">
        <v>72</v>
      </c>
      <c r="D26" s="4" t="s">
        <v>73</v>
      </c>
      <c r="E26" s="4" t="s">
        <v>74</v>
      </c>
      <c r="F26" s="4">
        <v>11126</v>
      </c>
      <c r="G26" s="4">
        <v>4</v>
      </c>
      <c r="H26" s="12"/>
    </row>
    <row r="27" spans="1:8" x14ac:dyDescent="0.2">
      <c r="A27" s="11"/>
      <c r="B27" s="11" t="s">
        <v>75</v>
      </c>
      <c r="C27" s="4" t="s">
        <v>76</v>
      </c>
      <c r="D27" s="4" t="s">
        <v>77</v>
      </c>
      <c r="E27" s="4" t="s">
        <v>78</v>
      </c>
      <c r="F27" s="4">
        <v>6435</v>
      </c>
      <c r="G27" s="4">
        <v>4</v>
      </c>
      <c r="H27" s="12">
        <f>SUM(F27:F29)/SUM(F27:G29)</f>
        <v>0.99949966644429622</v>
      </c>
    </row>
    <row r="28" spans="1:8" x14ac:dyDescent="0.2">
      <c r="A28" s="11"/>
      <c r="B28" s="11"/>
      <c r="C28" s="4" t="s">
        <v>79</v>
      </c>
      <c r="D28" s="4" t="s">
        <v>80</v>
      </c>
      <c r="E28" s="4" t="s">
        <v>79</v>
      </c>
      <c r="F28" s="4">
        <v>1300</v>
      </c>
      <c r="G28" s="4">
        <v>0</v>
      </c>
      <c r="H28" s="12"/>
    </row>
    <row r="29" spans="1:8" x14ac:dyDescent="0.2">
      <c r="A29" s="11"/>
      <c r="B29" s="11"/>
      <c r="C29" s="4" t="s">
        <v>81</v>
      </c>
      <c r="D29" s="4" t="s">
        <v>82</v>
      </c>
      <c r="E29" s="4" t="s">
        <v>83</v>
      </c>
      <c r="F29" s="4">
        <v>4251</v>
      </c>
      <c r="G29" s="4">
        <v>2</v>
      </c>
      <c r="H29" s="12"/>
    </row>
    <row r="30" spans="1:8" x14ac:dyDescent="0.2">
      <c r="A30" s="11"/>
      <c r="B30" s="11" t="s">
        <v>84</v>
      </c>
      <c r="C30" s="4" t="s">
        <v>85</v>
      </c>
      <c r="D30" s="4" t="s">
        <v>86</v>
      </c>
      <c r="E30" s="4" t="s">
        <v>87</v>
      </c>
      <c r="F30" s="4">
        <v>22</v>
      </c>
      <c r="G30" s="4">
        <v>0</v>
      </c>
      <c r="H30" s="9">
        <v>1</v>
      </c>
    </row>
    <row r="31" spans="1:8" x14ac:dyDescent="0.2">
      <c r="A31" s="11"/>
      <c r="B31" s="11"/>
      <c r="C31" s="13" t="s">
        <v>88</v>
      </c>
      <c r="D31" s="13" t="s">
        <v>89</v>
      </c>
      <c r="E31" s="4" t="s">
        <v>90</v>
      </c>
      <c r="F31" s="13">
        <v>71</v>
      </c>
      <c r="G31" s="13">
        <v>0</v>
      </c>
      <c r="H31" s="14">
        <v>1</v>
      </c>
    </row>
    <row r="32" spans="1:8" x14ac:dyDescent="0.2">
      <c r="A32" s="11"/>
      <c r="B32" s="11"/>
      <c r="C32" s="13"/>
      <c r="D32" s="13"/>
      <c r="E32" s="4" t="s">
        <v>91</v>
      </c>
      <c r="F32" s="13"/>
      <c r="G32" s="13"/>
      <c r="H32" s="14"/>
    </row>
    <row r="33" spans="1:8" x14ac:dyDescent="0.2">
      <c r="A33" s="11"/>
      <c r="B33" s="11"/>
      <c r="C33" s="13" t="s">
        <v>92</v>
      </c>
      <c r="D33" s="13" t="s">
        <v>93</v>
      </c>
      <c r="E33" s="4" t="s">
        <v>94</v>
      </c>
      <c r="F33" s="13">
        <v>25</v>
      </c>
      <c r="G33" s="13">
        <v>0</v>
      </c>
      <c r="H33" s="14">
        <v>1</v>
      </c>
    </row>
    <row r="34" spans="1:8" x14ac:dyDescent="0.2">
      <c r="A34" s="11"/>
      <c r="B34" s="11"/>
      <c r="C34" s="13"/>
      <c r="D34" s="13"/>
      <c r="E34" s="4" t="s">
        <v>95</v>
      </c>
      <c r="F34" s="13"/>
      <c r="G34" s="13"/>
      <c r="H34" s="14"/>
    </row>
    <row r="35" spans="1:8" x14ac:dyDescent="0.2">
      <c r="A35" s="11"/>
      <c r="B35" s="11"/>
      <c r="C35" s="4" t="s">
        <v>96</v>
      </c>
      <c r="D35" s="4" t="s">
        <v>97</v>
      </c>
      <c r="E35" s="4" t="s">
        <v>98</v>
      </c>
      <c r="F35" s="4">
        <v>899</v>
      </c>
      <c r="G35" s="4">
        <v>6</v>
      </c>
      <c r="H35" s="5">
        <f>F35/SUM(F35:G35)</f>
        <v>0.99337016574585635</v>
      </c>
    </row>
    <row r="36" spans="1:8" x14ac:dyDescent="0.2">
      <c r="A36" s="11"/>
      <c r="B36" s="11"/>
      <c r="C36" s="13" t="s">
        <v>99</v>
      </c>
      <c r="D36" s="13" t="s">
        <v>73</v>
      </c>
      <c r="E36" s="4" t="s">
        <v>100</v>
      </c>
      <c r="F36" s="13">
        <v>10969</v>
      </c>
      <c r="G36" s="13">
        <v>4</v>
      </c>
      <c r="H36" s="12">
        <f>F36/SUM(F36:G37)</f>
        <v>0.99963546887815546</v>
      </c>
    </row>
    <row r="37" spans="1:8" x14ac:dyDescent="0.2">
      <c r="A37" s="11"/>
      <c r="B37" s="11"/>
      <c r="C37" s="13"/>
      <c r="D37" s="13"/>
      <c r="E37" s="4" t="s">
        <v>101</v>
      </c>
      <c r="F37" s="13"/>
      <c r="G37" s="13"/>
      <c r="H37" s="12"/>
    </row>
    <row r="38" spans="1:8" x14ac:dyDescent="0.2">
      <c r="A38" s="11"/>
      <c r="B38" s="11" t="s">
        <v>102</v>
      </c>
      <c r="C38" s="4" t="s">
        <v>103</v>
      </c>
      <c r="D38" s="4" t="s">
        <v>104</v>
      </c>
      <c r="E38" s="4" t="s">
        <v>105</v>
      </c>
      <c r="F38" s="4">
        <v>235</v>
      </c>
      <c r="G38" s="4">
        <v>5</v>
      </c>
      <c r="H38" s="12">
        <f>SUM(F38:F40)/SUM(F38:G40)</f>
        <v>0.9993044083123207</v>
      </c>
    </row>
    <row r="39" spans="1:8" x14ac:dyDescent="0.2">
      <c r="A39" s="11"/>
      <c r="B39" s="11"/>
      <c r="C39" s="4" t="s">
        <v>106</v>
      </c>
      <c r="D39" s="4" t="s">
        <v>107</v>
      </c>
      <c r="E39" s="4" t="s">
        <v>106</v>
      </c>
      <c r="F39" s="4">
        <v>132</v>
      </c>
      <c r="G39" s="4">
        <v>0</v>
      </c>
      <c r="H39" s="12"/>
    </row>
    <row r="40" spans="1:8" x14ac:dyDescent="0.2">
      <c r="A40" s="11"/>
      <c r="B40" s="11"/>
      <c r="C40" s="4" t="s">
        <v>108</v>
      </c>
      <c r="D40" s="4" t="s">
        <v>109</v>
      </c>
      <c r="E40" s="4" t="s">
        <v>110</v>
      </c>
      <c r="F40" s="4">
        <f>11129-3</f>
        <v>11126</v>
      </c>
      <c r="G40" s="4">
        <v>3</v>
      </c>
      <c r="H40" s="12"/>
    </row>
    <row r="41" spans="1:8" x14ac:dyDescent="0.2">
      <c r="A41" s="11"/>
      <c r="B41" s="11" t="s">
        <v>111</v>
      </c>
      <c r="C41" s="4" t="s">
        <v>112</v>
      </c>
      <c r="D41" s="4" t="s">
        <v>113</v>
      </c>
      <c r="E41" s="4" t="s">
        <v>114</v>
      </c>
      <c r="F41" s="4">
        <v>786</v>
      </c>
      <c r="G41" s="4">
        <v>7</v>
      </c>
      <c r="H41" s="12">
        <f>SUM(F41:F43)/SUM(F41:G43)</f>
        <v>0.99858250646210289</v>
      </c>
    </row>
    <row r="42" spans="1:8" x14ac:dyDescent="0.2">
      <c r="A42" s="11"/>
      <c r="B42" s="11"/>
      <c r="C42" s="4" t="s">
        <v>115</v>
      </c>
      <c r="D42" s="4" t="s">
        <v>116</v>
      </c>
      <c r="E42" s="4" t="s">
        <v>28</v>
      </c>
      <c r="F42" s="4">
        <v>0</v>
      </c>
      <c r="G42" s="4">
        <v>9</v>
      </c>
      <c r="H42" s="12"/>
    </row>
    <row r="43" spans="1:8" x14ac:dyDescent="0.2">
      <c r="A43" s="11"/>
      <c r="B43" s="11"/>
      <c r="C43" s="4" t="s">
        <v>117</v>
      </c>
      <c r="D43" s="4" t="s">
        <v>118</v>
      </c>
      <c r="E43" s="4" t="s">
        <v>119</v>
      </c>
      <c r="F43" s="4">
        <v>11190</v>
      </c>
      <c r="G43" s="4">
        <v>1</v>
      </c>
      <c r="H43" s="12"/>
    </row>
    <row r="44" spans="1:8" x14ac:dyDescent="0.2">
      <c r="A44" s="11"/>
      <c r="B44" s="11" t="s">
        <v>120</v>
      </c>
      <c r="C44" s="4" t="s">
        <v>121</v>
      </c>
      <c r="D44" s="4" t="s">
        <v>122</v>
      </c>
      <c r="E44" s="4" t="s">
        <v>121</v>
      </c>
      <c r="F44" s="4">
        <v>82</v>
      </c>
      <c r="G44" s="4">
        <v>0</v>
      </c>
      <c r="H44" s="12">
        <f>SUM(F44:F46)/SUM(F44:G46)</f>
        <v>1</v>
      </c>
    </row>
    <row r="45" spans="1:8" x14ac:dyDescent="0.2">
      <c r="A45" s="11"/>
      <c r="B45" s="11"/>
      <c r="C45" s="4" t="s">
        <v>123</v>
      </c>
      <c r="D45" s="4" t="s">
        <v>124</v>
      </c>
      <c r="E45" s="4" t="s">
        <v>123</v>
      </c>
      <c r="F45" s="4">
        <v>29</v>
      </c>
      <c r="G45" s="4">
        <v>0</v>
      </c>
      <c r="H45" s="12"/>
    </row>
    <row r="46" spans="1:8" x14ac:dyDescent="0.2">
      <c r="A46" s="11"/>
      <c r="B46" s="11"/>
      <c r="C46" s="4" t="s">
        <v>125</v>
      </c>
      <c r="D46" s="4">
        <v>0</v>
      </c>
      <c r="E46" s="4" t="s">
        <v>28</v>
      </c>
      <c r="F46" s="4">
        <v>11881</v>
      </c>
      <c r="G46" s="4">
        <v>0</v>
      </c>
      <c r="H46" s="12"/>
    </row>
    <row r="47" spans="1:8" x14ac:dyDescent="0.2">
      <c r="A47" s="11" t="s">
        <v>126</v>
      </c>
      <c r="B47" s="11" t="s">
        <v>127</v>
      </c>
      <c r="C47" s="4" t="s">
        <v>128</v>
      </c>
      <c r="D47" s="4" t="s">
        <v>129</v>
      </c>
      <c r="E47" s="4" t="s">
        <v>130</v>
      </c>
      <c r="F47" s="4">
        <v>3638</v>
      </c>
      <c r="G47" s="4">
        <v>16</v>
      </c>
      <c r="H47" s="12">
        <f>SUM(F47:F48)/SUM(F47:G48)</f>
        <v>0.99824883255503671</v>
      </c>
    </row>
    <row r="48" spans="1:8" x14ac:dyDescent="0.2">
      <c r="A48" s="11"/>
      <c r="B48" s="11"/>
      <c r="C48" s="4" t="s">
        <v>131</v>
      </c>
      <c r="D48" s="4" t="s">
        <v>132</v>
      </c>
      <c r="E48" s="4" t="s">
        <v>133</v>
      </c>
      <c r="F48" s="4">
        <f>8338-5</f>
        <v>8333</v>
      </c>
      <c r="G48" s="4">
        <v>5</v>
      </c>
      <c r="H48" s="12"/>
    </row>
    <row r="49" spans="1:8" x14ac:dyDescent="0.2">
      <c r="A49" s="11"/>
      <c r="B49" s="11" t="s">
        <v>134</v>
      </c>
      <c r="C49" s="4" t="s">
        <v>135</v>
      </c>
      <c r="D49" s="4" t="s">
        <v>136</v>
      </c>
      <c r="E49" s="4" t="s">
        <v>137</v>
      </c>
      <c r="F49" s="4">
        <v>3327</v>
      </c>
      <c r="G49" s="4">
        <v>161</v>
      </c>
      <c r="H49" s="12">
        <f>SUM(F49:F50)/SUM(F49:G50)</f>
        <v>0.98557371581054032</v>
      </c>
    </row>
    <row r="50" spans="1:8" x14ac:dyDescent="0.2">
      <c r="A50" s="11"/>
      <c r="B50" s="11"/>
      <c r="C50" s="4" t="s">
        <v>138</v>
      </c>
      <c r="D50" s="4" t="s">
        <v>139</v>
      </c>
      <c r="E50" s="4" t="s">
        <v>140</v>
      </c>
      <c r="F50" s="4">
        <v>8492</v>
      </c>
      <c r="G50" s="4">
        <v>12</v>
      </c>
      <c r="H50" s="12"/>
    </row>
    <row r="51" spans="1:8" x14ac:dyDescent="0.2">
      <c r="A51" s="11" t="s">
        <v>141</v>
      </c>
      <c r="B51" s="11" t="s">
        <v>142</v>
      </c>
      <c r="C51" s="4" t="s">
        <v>143</v>
      </c>
      <c r="D51" s="4" t="s">
        <v>144</v>
      </c>
      <c r="E51" s="4" t="s">
        <v>145</v>
      </c>
      <c r="F51" s="4">
        <v>18</v>
      </c>
      <c r="G51" s="4">
        <v>2</v>
      </c>
      <c r="H51" s="12">
        <f>SUM(F51:F61)/SUM(F51:G61)</f>
        <v>0.99817745008698533</v>
      </c>
    </row>
    <row r="52" spans="1:8" x14ac:dyDescent="0.2">
      <c r="A52" s="11"/>
      <c r="B52" s="11"/>
      <c r="C52" s="4" t="s">
        <v>146</v>
      </c>
      <c r="D52" s="4" t="s">
        <v>55</v>
      </c>
      <c r="E52" s="4" t="s">
        <v>146</v>
      </c>
      <c r="F52" s="4">
        <v>1</v>
      </c>
      <c r="G52" s="4">
        <v>1</v>
      </c>
      <c r="H52" s="12"/>
    </row>
    <row r="53" spans="1:8" x14ac:dyDescent="0.2">
      <c r="A53" s="11"/>
      <c r="B53" s="11"/>
      <c r="C53" s="4" t="s">
        <v>147</v>
      </c>
      <c r="D53" s="4" t="s">
        <v>148</v>
      </c>
      <c r="E53" s="4" t="s">
        <v>149</v>
      </c>
      <c r="F53" s="4">
        <v>3408</v>
      </c>
      <c r="G53" s="4">
        <v>9</v>
      </c>
      <c r="H53" s="12"/>
    </row>
    <row r="54" spans="1:8" x14ac:dyDescent="0.2">
      <c r="A54" s="11"/>
      <c r="B54" s="11"/>
      <c r="C54" s="4" t="s">
        <v>150</v>
      </c>
      <c r="D54" s="4" t="s">
        <v>151</v>
      </c>
      <c r="E54" s="4" t="s">
        <v>152</v>
      </c>
      <c r="F54" s="4">
        <v>134</v>
      </c>
      <c r="G54" s="4">
        <v>1</v>
      </c>
      <c r="H54" s="12"/>
    </row>
    <row r="55" spans="1:8" x14ac:dyDescent="0.2">
      <c r="A55" s="11"/>
      <c r="B55" s="11"/>
      <c r="C55" s="4" t="s">
        <v>153</v>
      </c>
      <c r="D55" s="4" t="s">
        <v>154</v>
      </c>
      <c r="E55" s="4" t="s">
        <v>153</v>
      </c>
      <c r="F55" s="4">
        <v>200</v>
      </c>
      <c r="G55" s="4">
        <v>0</v>
      </c>
      <c r="H55" s="12"/>
    </row>
    <row r="56" spans="1:8" x14ac:dyDescent="0.2">
      <c r="A56" s="11"/>
      <c r="B56" s="11"/>
      <c r="C56" s="4" t="s">
        <v>155</v>
      </c>
      <c r="D56" s="4" t="s">
        <v>156</v>
      </c>
      <c r="E56" s="4" t="s">
        <v>155</v>
      </c>
      <c r="F56" s="4">
        <v>3</v>
      </c>
      <c r="G56" s="4">
        <v>0</v>
      </c>
      <c r="H56" s="12"/>
    </row>
    <row r="57" spans="1:8" x14ac:dyDescent="0.2">
      <c r="A57" s="11"/>
      <c r="B57" s="11"/>
      <c r="C57" s="4" t="s">
        <v>157</v>
      </c>
      <c r="D57" s="4" t="s">
        <v>158</v>
      </c>
      <c r="E57" s="4" t="s">
        <v>157</v>
      </c>
      <c r="F57" s="4">
        <v>2</v>
      </c>
      <c r="G57" s="4">
        <v>0</v>
      </c>
      <c r="H57" s="12"/>
    </row>
    <row r="58" spans="1:8" x14ac:dyDescent="0.2">
      <c r="A58" s="11"/>
      <c r="B58" s="11"/>
      <c r="C58" s="13" t="s">
        <v>159</v>
      </c>
      <c r="D58" s="13" t="s">
        <v>160</v>
      </c>
      <c r="E58" s="4" t="s">
        <v>161</v>
      </c>
      <c r="F58" s="13">
        <v>8283</v>
      </c>
      <c r="G58" s="13">
        <v>9</v>
      </c>
      <c r="H58" s="12"/>
    </row>
    <row r="59" spans="1:8" x14ac:dyDescent="0.2">
      <c r="A59" s="11"/>
      <c r="B59" s="11"/>
      <c r="C59" s="13"/>
      <c r="D59" s="13"/>
      <c r="E59" s="4" t="s">
        <v>162</v>
      </c>
      <c r="F59" s="13"/>
      <c r="G59" s="13"/>
      <c r="H59" s="12"/>
    </row>
    <row r="60" spans="1:8" x14ac:dyDescent="0.2">
      <c r="A60" s="11"/>
      <c r="B60" s="11"/>
      <c r="C60" s="13"/>
      <c r="D60" s="13"/>
      <c r="E60" s="4" t="s">
        <v>163</v>
      </c>
      <c r="F60" s="13"/>
      <c r="G60" s="13"/>
      <c r="H60" s="12"/>
    </row>
    <row r="61" spans="1:8" x14ac:dyDescent="0.2">
      <c r="A61" s="11"/>
      <c r="B61" s="11"/>
      <c r="C61" s="13"/>
      <c r="D61" s="13"/>
      <c r="E61" s="4" t="s">
        <v>164</v>
      </c>
      <c r="F61" s="13"/>
      <c r="G61" s="13"/>
      <c r="H61" s="12"/>
    </row>
    <row r="62" spans="1:8" x14ac:dyDescent="0.2">
      <c r="A62" s="3" t="s">
        <v>165</v>
      </c>
      <c r="B62" s="3" t="s">
        <v>166</v>
      </c>
      <c r="C62" s="4" t="s">
        <v>167</v>
      </c>
      <c r="D62" s="4" t="s">
        <v>168</v>
      </c>
      <c r="E62" s="10" t="s">
        <v>169</v>
      </c>
      <c r="F62" s="4">
        <v>265</v>
      </c>
      <c r="G62" s="4">
        <v>0</v>
      </c>
      <c r="H62" s="5">
        <f>SUM(F62:F69)/SUM(F62:G69)</f>
        <v>1</v>
      </c>
    </row>
  </sheetData>
  <mergeCells count="65">
    <mergeCell ref="A2:A4"/>
    <mergeCell ref="B2:B3"/>
    <mergeCell ref="A9:A16"/>
    <mergeCell ref="B9:B13"/>
    <mergeCell ref="C9:C12"/>
    <mergeCell ref="F9:F12"/>
    <mergeCell ref="G9:G12"/>
    <mergeCell ref="H9:H13"/>
    <mergeCell ref="E11:E12"/>
    <mergeCell ref="B14:B16"/>
    <mergeCell ref="C14:C15"/>
    <mergeCell ref="D14:D15"/>
    <mergeCell ref="E14:E15"/>
    <mergeCell ref="F14:F15"/>
    <mergeCell ref="G14:G15"/>
    <mergeCell ref="D9:D12"/>
    <mergeCell ref="B27:B29"/>
    <mergeCell ref="H27:H29"/>
    <mergeCell ref="B30:B37"/>
    <mergeCell ref="H14:H16"/>
    <mergeCell ref="A17:A20"/>
    <mergeCell ref="B17:B18"/>
    <mergeCell ref="H17:H18"/>
    <mergeCell ref="B19:B20"/>
    <mergeCell ref="H19:H20"/>
    <mergeCell ref="B38:B40"/>
    <mergeCell ref="H38:H40"/>
    <mergeCell ref="C31:C32"/>
    <mergeCell ref="D31:D32"/>
    <mergeCell ref="F31:F32"/>
    <mergeCell ref="G31:G32"/>
    <mergeCell ref="H31:H32"/>
    <mergeCell ref="C33:C34"/>
    <mergeCell ref="D33:D34"/>
    <mergeCell ref="F33:F34"/>
    <mergeCell ref="G33:G34"/>
    <mergeCell ref="H33:H34"/>
    <mergeCell ref="C36:C37"/>
    <mergeCell ref="D36:D37"/>
    <mergeCell ref="F36:F37"/>
    <mergeCell ref="G36:G37"/>
    <mergeCell ref="H36:H37"/>
    <mergeCell ref="B41:B43"/>
    <mergeCell ref="H41:H43"/>
    <mergeCell ref="B44:B46"/>
    <mergeCell ref="H44:H46"/>
    <mergeCell ref="A47:A50"/>
    <mergeCell ref="B47:B48"/>
    <mergeCell ref="H47:H48"/>
    <mergeCell ref="B49:B50"/>
    <mergeCell ref="H49:H50"/>
    <mergeCell ref="A21:A46"/>
    <mergeCell ref="B21:B22"/>
    <mergeCell ref="H21:H22"/>
    <mergeCell ref="B23:B24"/>
    <mergeCell ref="H23:H24"/>
    <mergeCell ref="B25:B26"/>
    <mergeCell ref="H25:H26"/>
    <mergeCell ref="A51:A61"/>
    <mergeCell ref="B51:B61"/>
    <mergeCell ref="H51:H61"/>
    <mergeCell ref="C58:C61"/>
    <mergeCell ref="D58:D61"/>
    <mergeCell ref="F58:F61"/>
    <mergeCell ref="G58:G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Holt</dc:creator>
  <cp:lastModifiedBy>Danielle Ingle</cp:lastModifiedBy>
  <dcterms:created xsi:type="dcterms:W3CDTF">2024-03-14T20:54:57Z</dcterms:created>
  <dcterms:modified xsi:type="dcterms:W3CDTF">2024-04-08T18:37:00Z</dcterms:modified>
</cp:coreProperties>
</file>