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24228"/>
  <workbookPr dateCompatibility="0" defaultThemeVersion="166925"/>
  <mc:AlternateContent xmlns:mc="http://schemas.openxmlformats.org/markup-compatibility/2006">
    <mc:Choice Requires="x15">
      <x15ac:absPath xmlns:x15ac="http://schemas.microsoft.com/office/spreadsheetml/2010/11/ac" url="C:\Users\Glenny\Documents\GitHub\riskstreamlitgmf2023\"/>
    </mc:Choice>
  </mc:AlternateContent>
  <xr:revisionPtr revIDLastSave="0" documentId="8_{2AC9288E-6E50-404F-9598-C927E8CE12CE}" xr6:coauthVersionLast="47" xr6:coauthVersionMax="47" xr10:uidLastSave="{00000000-0000-0000-0000-000000000000}"/>
  <bookViews>
    <workbookView xWindow="-108" yWindow="-108" windowWidth="23256" windowHeight="12456"/>
  </bookViews>
  <sheets>
    <sheet name="RR2023"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L8" i="1" l="1"/>
  <c r="N8" i="1"/>
  <c r="E9" i="1"/>
  <c r="F9" i="1"/>
  <c r="N9" i="1"/>
  <c r="E11" i="1"/>
  <c r="N11" i="1"/>
  <c r="M13" i="1"/>
  <c r="N14" i="1"/>
  <c r="M15" i="1"/>
  <c r="L16" i="1"/>
  <c r="M16" i="1"/>
  <c r="N16" i="1"/>
  <c r="L17" i="1"/>
  <c r="M17" i="1"/>
  <c r="N17" i="1"/>
  <c r="E47" i="1"/>
  <c r="M56" i="1"/>
  <c r="M58" i="1"/>
  <c r="L66" i="1"/>
  <c r="N66" i="1"/>
  <c r="L79" i="1"/>
  <c r="M79" i="1"/>
  <c r="L80" i="1"/>
  <c r="M80" i="1"/>
  <c r="L81" i="1"/>
  <c r="L82" i="1"/>
  <c r="M82" i="1"/>
  <c r="L83" i="1"/>
  <c r="M83" i="1"/>
  <c r="L84" i="1"/>
  <c r="M84" i="1"/>
  <c r="L85" i="1"/>
  <c r="M85" i="1"/>
  <c r="M103" i="1"/>
  <c r="N103" i="1"/>
  <c r="L104" i="1"/>
  <c r="M104" i="1"/>
  <c r="N104" i="1"/>
  <c r="M105" i="1"/>
  <c r="L107" i="1"/>
  <c r="M109" i="1"/>
  <c r="M110" i="1"/>
  <c r="N110" i="1"/>
  <c r="M111" i="1"/>
  <c r="E128" i="1"/>
  <c r="L128" i="1"/>
  <c r="M128" i="1"/>
  <c r="L139" i="1"/>
  <c r="M139" i="1"/>
  <c r="E150" i="1"/>
  <c r="F150" i="1"/>
  <c r="L150" i="1"/>
  <c r="D151" i="1"/>
  <c r="M151" i="1"/>
  <c r="N151" i="1"/>
  <c r="D152" i="1"/>
  <c r="M152" i="1"/>
  <c r="E153" i="1"/>
  <c r="D154" i="1"/>
  <c r="E154" i="1"/>
  <c r="F154" i="1"/>
  <c r="N154" i="1"/>
  <c r="D155" i="1"/>
  <c r="E155" i="1"/>
  <c r="F155" i="1"/>
  <c r="N155" i="1"/>
  <c r="D156" i="1"/>
  <c r="E156" i="1"/>
  <c r="F156" i="1"/>
  <c r="E161" i="1"/>
  <c r="L161" i="1"/>
  <c r="D176" i="1"/>
  <c r="E176" i="1"/>
  <c r="D178" i="1"/>
  <c r="D179" i="1"/>
  <c r="E179" i="1"/>
  <c r="F179" i="1"/>
  <c r="M179" i="1"/>
  <c r="E210" i="1"/>
  <c r="L213" i="1"/>
  <c r="L215" i="1"/>
  <c r="M215" i="1"/>
  <c r="F216" i="1"/>
  <c r="E217" i="1"/>
  <c r="F217" i="1"/>
  <c r="L217" i="1"/>
  <c r="E218" i="1"/>
  <c r="L218" i="1"/>
  <c r="N218" i="1"/>
  <c r="M220" i="1"/>
  <c r="D221" i="1"/>
  <c r="F221" i="1"/>
  <c r="L223" i="1"/>
  <c r="M223" i="1"/>
  <c r="N223" i="1"/>
  <c r="L224" i="1"/>
  <c r="M224" i="1"/>
  <c r="N224" i="1"/>
  <c r="L258" i="1"/>
  <c r="L259" i="1"/>
  <c r="M259" i="1"/>
  <c r="L260" i="1"/>
  <c r="L261" i="1"/>
  <c r="M262" i="1"/>
</calcChain>
</file>

<file path=xl/sharedStrings.xml><?xml version="1.0" encoding="utf-8"?>
<sst xmlns="http://purl.oclc.org/ooxml/spreadsheetml/main" count="6034" uniqueCount="1998">
  <si>
    <t>Tahun</t>
  </si>
  <si>
    <t>Unit</t>
  </si>
  <si>
    <t>KPI</t>
  </si>
  <si>
    <t>Risiko</t>
  </si>
  <si>
    <t>Penyebab Risiko</t>
  </si>
  <si>
    <t xml:space="preserve">Justifikasi Consequence </t>
  </si>
  <si>
    <t>Nilai Consequence Risiko Inheren</t>
  </si>
  <si>
    <t>Nilai Likelihood Risiko Inheren</t>
  </si>
  <si>
    <t>Skor Risiko Inheren</t>
  </si>
  <si>
    <t>Level Risiko Inheren</t>
  </si>
  <si>
    <t>Respon</t>
  </si>
  <si>
    <t>Pengendalian Yang Sudah Ada</t>
  </si>
  <si>
    <t>Rencana Pengendalian</t>
  </si>
  <si>
    <t>Ukuran Keberhasilan</t>
  </si>
  <si>
    <t>Target Waktu Penyelesaian</t>
  </si>
  <si>
    <t>Accountable (A)</t>
  </si>
  <si>
    <t>Responsible (R)</t>
  </si>
  <si>
    <t>Consult (C)</t>
  </si>
  <si>
    <t>Inform (I)</t>
  </si>
  <si>
    <t>Nilai Consequence (Risiko Residu)</t>
  </si>
  <si>
    <t>Nilai Likelihood (Risiko Residu)</t>
  </si>
  <si>
    <t>Level Risiko Residu</t>
  </si>
  <si>
    <t>Tanggal Disetujui</t>
  </si>
  <si>
    <t>Risk Analyst</t>
  </si>
  <si>
    <t>Risk Owner</t>
  </si>
  <si>
    <t>Menyetujui</t>
  </si>
  <si>
    <t>Mengetahui</t>
  </si>
  <si>
    <t>Menyusun</t>
  </si>
  <si>
    <t>Pencapaian Tujuan Tahunan</t>
  </si>
  <si>
    <t>Tanggal Diketahui</t>
  </si>
  <si>
    <t>Risk ID</t>
  </si>
  <si>
    <t>Status Risiko</t>
  </si>
  <si>
    <t>ID</t>
  </si>
  <si>
    <t>Status Dokumen</t>
  </si>
  <si>
    <t>Skor Risiko Residu</t>
  </si>
  <si>
    <t>Top Risk</t>
  </si>
  <si>
    <t>Risk Officer</t>
  </si>
  <si>
    <t>Tanggal Registrasi</t>
  </si>
  <si>
    <t>Approver</t>
  </si>
  <si>
    <t>TI</t>
  </si>
  <si>
    <t>C1.1  Internal Customer Satisfaction Index</t>
  </si>
  <si>
    <t xml:space="preserve">Kurangnya value added yang dirasakan oleh auditee terhadap rekomendasi internal audit </t>
  </si>
  <si>
    <t>1. Secara teknis, audit gagal untuk memberikan resullt simpulan masalah 
2. Komunikasi dengan auditee tidak dua arah dan frekuensinya sangat jarang
3. Kurang akurasi dalam tekhnik audit yang dilakukan   
4. Kesulitan dalam melakukan implementasi strategi rekomondasi yang di berikan auditor 
5. Kurangnya knowledge bisnis management auditor</t>
  </si>
  <si>
    <t xml:space="preserve">1. Masih terdapat kendala dalam pencapaian target auditee
2. Proses komunikasi auditor dengan auditee tidak berjalan dengan baik
3. Rekomendasi yang diberikan tidak bisa dijalankan dengan baik oleh auditor karena tidak allign dengan kondisi di lapangan
4.Perumusan finding audit yang kurang tajam dari auditor
5. Terhambatnya pengambilan keputusan rekomendasi karena kurang knowledge management </t>
  </si>
  <si>
    <t>High</t>
  </si>
  <si>
    <t>Reduce</t>
  </si>
  <si>
    <t xml:space="preserve">1. Menyampaikan daftar temuan sementara kepada auditee untuk dapat di klarifikasi
2. Meningkatkan pelaksanaan desk audit per area bisnis proses.
3. Memperbanyak frekuensi penugasan konsultasi dan review (untuk auditor dan unit)
4. Meningkatkan pemahaman dan integrasi bisnis proses yang ada di GMF
5.Melakukan improvement terhadap respon complaint dari auditee
</t>
  </si>
  <si>
    <t xml:space="preserve">1. Meningkatkan frekuensi penugasan konsultasi dan review (untuk auditor dan unit)
2. Meningkatkan koordinasi dengan surveilance rutine dan PIC kontrol tindak lanjut pareto hasil survey
3. Meningkatkan pemahaman teknik audit yang sesuai dan systematis
4. Melakukan control rekomondasi auditee terhadap program audit 
5. Menambah knowledge bisnis management pada auditor dengan training </t>
  </si>
  <si>
    <t>1. IPP pelaksanaan audit
2. Surveilance terlaksana
3.  Requirement auditee sudah masuk dalam audit requirement
4. Penilaian CSI auditee terlaksana baik verbal atau tulisan 
5. Strategi rekomondasi  diimplementasikan di Dinas
6. Training terlaksana untuk menambah knowledge auditor dalam bisnis management</t>
  </si>
  <si>
    <t>Semesterly</t>
  </si>
  <si>
    <t>VP-TI</t>
  </si>
  <si>
    <t>PDCA-Biz(TIC,TIA)</t>
  </si>
  <si>
    <t>TD</t>
  </si>
  <si>
    <t>DT</t>
  </si>
  <si>
    <t>Medium</t>
  </si>
  <si>
    <t>Dwi Wahyu Kartiko</t>
  </si>
  <si>
    <t>Deddy Fezantino</t>
  </si>
  <si>
    <t>Chairuddin</t>
  </si>
  <si>
    <t>Open</t>
  </si>
  <si>
    <t>Ya</t>
  </si>
  <si>
    <t>Carolina Rearini/531960</t>
  </si>
  <si>
    <t>I1.1   Closure of Audit Action Items</t>
  </si>
  <si>
    <t>auditee tidak memprioritaskan penyelesaian tindak lanjut audit</t>
  </si>
  <si>
    <t xml:space="preserve">1. Prioritas auditor, pemberi tugas dan auditee tidak sama
2. Audit tidak mewacanakan urgensi permasalahan/audit secara proporsional kepada auditee dan stakeholder
</t>
  </si>
  <si>
    <t xml:space="preserve">
Masih banyak jumlah temuan audit belum close
</t>
  </si>
  <si>
    <t>1. Pemanggilan auditee untuk penyelesaian tindak lanjut audit.
2. Menyamakan prioritas dengan auditee untuk alignment penyelesaian tindak lanjut
3. Memberikan pemahaman yang memadai atas urgensi audit
4. Taxonomi meeting dengan Direksi terkait tindak lanjut audit TI
5. Reminder oleh Direktur terkait apabila belum ada tindak lanjut dari auditee</t>
  </si>
  <si>
    <t>1. Monitoring audit yang diluar dari time frame dengan menerbitkan BA-menerima resiko untuk MTL tidak closed &gt; 1 tahun dan tidak bisa di selesaikan
2. Invited audite untuk koordinasi matrik tindak lanjut yang belum closed</t>
  </si>
  <si>
    <t xml:space="preserve">1.BA-menerima resiko matrik tindak lanjut yang disutujui team audit dan komite audit
2. 'Penyelesaian tidak lanjut audit terlaksana sesuai target
</t>
  </si>
  <si>
    <t>Quarterly</t>
  </si>
  <si>
    <t>Low</t>
  </si>
  <si>
    <t>I1.3 Governance Risk &amp; Compliance(GRC)</t>
  </si>
  <si>
    <t>Kurangnya pemahaman terhadap parameter GCG terkait peran  internal Audit di perusahaan sehingga tidak tercermin pada kebijakan( SOP), dan aktifitas audit serta keterlambatan dalam mitigasi resiko dalam pencapaian target KPI</t>
  </si>
  <si>
    <t>1. Cascading charter kepada SOP audit tidak jelas dan tidak disepahamkan
2. SOP audit dinamis
3. Perubahan SOP audit tidak disosialisasikan
4. Administrasi audit bersifat monoton dan fatigue
5. Budget masih terbatas untuk pengadaan konsultan dalam pelaksanaan external assestment(mandatory/best practice)
6. Belum ada fungsi QA di dinas TI sehigga belmu ada pelaksanaan self assestment dalam pengendalian internal audit</t>
  </si>
  <si>
    <t xml:space="preserve">1. Proses audit tidak terdokumentasi dengan sistematis.
2. Pertanggungjawaban atas proses audit sulit dibuktikan, karena tidak ada kertas kerja dan dokumentasi proses audit
3. Kertas kerja/bukti audit dari prosedur audit berikut dokumentasi atas proses audit tidak ada/tidak terdokumentasikan
4. Performanca pengendalian internal audit belum di lakukan sehingga tidak terukur </t>
  </si>
  <si>
    <t xml:space="preserve">1. Mensosialisasikan dan mengkomunikasikan kesepakatan dinamika SOP audit
2. Sosialisasi Parameter GCG kepada seluruh personil Internal Audit
3. Comply dalam membuat kertas kerja dan mendokumentasikan bukti audit untuk setiap prosedur yang dilakukan
</t>
  </si>
  <si>
    <t>1. Fungsi QA melakukan fungsi pengendalian di internal dinas TI,(pelaporan dinas, tindak lanjuit, knowledge management 
2. Self assestment pengendalian internal dinas TI terlaksana
3. Risk maturirty dan risk assigment monitoring dilakukan dan di report ke risk management quarterly
4. Finding GCG closed sesuai time frame atau plan</t>
  </si>
  <si>
    <t>1. Parameter GCG tersosialisasikan
2. Fungsi QA terlaksana 
3. Risk assigment montoring terlaksana 
4. No finding GCG
5. Risk assestment terlaksana sesuai time frame</t>
  </si>
  <si>
    <t>Monthly</t>
  </si>
  <si>
    <t>PDCA-GCG,PDCA-Risk(TIC-TIA)</t>
  </si>
  <si>
    <t>TS,TA</t>
  </si>
  <si>
    <t>Tidak</t>
  </si>
  <si>
    <t>I14.Asset management</t>
  </si>
  <si>
    <t>'Keterlambatan dalam report monthly asset dari dinas TI</t>
  </si>
  <si>
    <t>1. Control asset yang belum di lakukan oleh personel TI/dinas TI 
2. Personel imcharge controling asset belum ada di dinas TI</t>
  </si>
  <si>
    <t xml:space="preserve">1. Potensi  tidak ada kontrol terhadap asset dinas TI
</t>
  </si>
  <si>
    <t>n/a</t>
  </si>
  <si>
    <t>1. Melakukan monitoring asset 
2. Report monthly terlaksana-untuk asset TI</t>
  </si>
  <si>
    <t>Report monthly tersedia dan PDCA control asset available</t>
  </si>
  <si>
    <t>TIC,TIA</t>
  </si>
  <si>
    <t>TA</t>
  </si>
  <si>
    <t>Budget Realization</t>
  </si>
  <si>
    <t>Adanya aktivitas tambahan yang berasal dari manajemen request yang belum dibudgetkan di awal tahun serta Adanya realokasi budget anggaran yang tidak sesuai</t>
  </si>
  <si>
    <t>1. Penambahan aktivitas management request 
2. Penyusunan budget yang tidak sesuai dan adanya budget yang tidak teranggarkan</t>
  </si>
  <si>
    <t>KPI Budget Realization melebihi anggaran (Merah)</t>
  </si>
  <si>
    <t>Koordinasi dengan unit terkait untuk realokasi budget</t>
  </si>
  <si>
    <t>1. Meminimalisasi adanya aktivitas tambahan sehingga tidak perlu adanya tambahan budget
2.  Melakukan Koordinasi untuk budget Akun-akun yang jumlanya tidak sesuai agar budget tahun depan tidak melakukan realokasi anggaran
3. Tidak melakukan aktivitas tambahan dan menunda realisasi anggaran di tahun depan</t>
  </si>
  <si>
    <t>Realisasi tidak melebihi budget yang dianggarkan</t>
  </si>
  <si>
    <t>setiap bulan</t>
  </si>
  <si>
    <t>VP TA</t>
  </si>
  <si>
    <t>All SM TA</t>
  </si>
  <si>
    <t>TAB</t>
  </si>
  <si>
    <t>DF</t>
  </si>
  <si>
    <t>Brian Harfiansyah 580460</t>
  </si>
  <si>
    <t>Muhammad Ifroh Thobibul Qulub</t>
  </si>
  <si>
    <t>I15 Continuous Improvement</t>
  </si>
  <si>
    <t>1. Terbatasnya budget pengembangan tools audit 2. Keterbatasan kemampuan dalam pengembangan tools audit 3. Tidak adanya spare waktu untuk melakukan pengembangan tools audit 4. Perbaikan proses tidak efisien dan efektif</t>
  </si>
  <si>
    <t>1. Program Efisiensi dan cutting cost dinas Internal Audit
2. Belum ada pengalaman melakukan pengembangan tools audit
3. Padatnya jadwal pelaksanaan audit tahunan
4. Dinamika proses audit yang berubah-ubah
5. Alert system yang belum ada jika ada audit external</t>
  </si>
  <si>
    <t>1. Proses Audit tidak efisien waktu
2. Potensi kehilangan dokumen audit
3. Proses dan dokumentasi audit tidak sistematis
4. Proses audit tidak terstruktur</t>
  </si>
  <si>
    <t xml:space="preserve">1. Memanfaatkan tools yang ada saat ini seperti email, folder publik TI, teams, dan folder pribadi personil TI
2. Revisi Prosedur Bisnis TI, menyesuaikan dengan standarisasi </t>
  </si>
  <si>
    <t>1.Pengesahan prosedur bisnis TI  dan allign dengan SDA tools monitoring
2.SDA tools monitoring audit terimplementasi</t>
  </si>
  <si>
    <t>1. Prosedur Bisnis TI disetujui dan di implementasikan
2. SDA tools audit  berjalan aktif
3. Early warning system tools berjalan efektif</t>
  </si>
  <si>
    <t>F1.1 Budget Realization</t>
  </si>
  <si>
    <t>Realisasi budget dinas TD mengalami over budget</t>
  </si>
  <si>
    <t>Munculnya biaya-biaya corporate dan biaya-biaya yang terjadi pada periode sebelumnya</t>
  </si>
  <si>
    <t>Berpotensi menghambat pelaksanaan kegiatan yang telah dianggarkan</t>
  </si>
  <si>
    <t>Melakukan koordinasi dengan unit Accounting &amp; Financial Analysis untuk merapikan pencatatan biaya</t>
  </si>
  <si>
    <t>VP TD</t>
  </si>
  <si>
    <t>Budget Controller</t>
  </si>
  <si>
    <t>Fidiarta Andika</t>
  </si>
  <si>
    <t>Faza Yoshio Susanto</t>
  </si>
  <si>
    <t>C1.1 Customer Satisfaction Index</t>
  </si>
  <si>
    <t>Customer tidak puas atas layanan IT GMF</t>
  </si>
  <si>
    <t>Monitoring layanan IT secara berkala</t>
  </si>
  <si>
    <t>Memastikan pembayaran layanan IT sesuai dengan tagihan dan tepat waktu</t>
  </si>
  <si>
    <t>TDI, TDO</t>
  </si>
  <si>
    <t>TP</t>
  </si>
  <si>
    <t>'L1.1 Human Capital Readiness</t>
  </si>
  <si>
    <t>1.Kompetensi personil TI belum sesuai dengan PCM  2. Berkurangnya jumlah lead auditor 2023</t>
  </si>
  <si>
    <t>'1. Rekrutmen internal TI masihberlangsung
2. IDP personil TI belum terdefinisikan dengan baik
3. Assesstment lead belum di lakukan untuk mempersiapkan posisi lead yang akan pensiun di tahun 2023</t>
  </si>
  <si>
    <t>1. Audit Plan tidak tercapai
2. Kualitas audit kurang baik</t>
  </si>
  <si>
    <t>1. Proses rekrutmen sedang berlangsung
2. Pemetaan personil yang membutuhkan training mandatory QIA
3. Proses assesstment sedang berlangsung</t>
  </si>
  <si>
    <t>1. Pengajuan budget training untuk personil TI
2. Melaksanakan rekrutmen dengan standard minimum di TI
3. Koordinasi dengan TH untuk assest lead audior
4. Menyusun rencana IDP dan implementasinya
5. Koordinasi dengan TH untuk penambahan training sesuai dengan PCM yang baru</t>
  </si>
  <si>
    <t>1. IDP Implemented
2. Personil TI tersertifikasi QIA
3. Bertambahnya personel TI sesuai dangan manpower planning 2023
4. Training sesuai PCM terlaksana</t>
  </si>
  <si>
    <t>PDCA-People(TIC,TIA)</t>
  </si>
  <si>
    <t>TH</t>
  </si>
  <si>
    <t>I2.1 MRO Strategic Collaboration</t>
  </si>
  <si>
    <t>Tidak tercapainya kesepakatan dengan partner pada rencana pengembangan inorganic</t>
  </si>
  <si>
    <t>Proyeksi revenue dan net profit perusahaan tidak mencapai target RKAP</t>
  </si>
  <si>
    <t>Monitoring progress rencana pengembangan inorganic secara berkala</t>
  </si>
  <si>
    <t>Penyiapan alternatif untuk setiap rencana pengembangan inorganic</t>
  </si>
  <si>
    <t>Desember 2023</t>
  </si>
  <si>
    <t>TDB</t>
  </si>
  <si>
    <t>TS, TI</t>
  </si>
  <si>
    <t>BoD</t>
  </si>
  <si>
    <t>L1.2 Organization Capital Readiness</t>
  </si>
  <si>
    <t>1. Program kerja LCU tidak terlaksana/tercapai 2. Program AoC tidak terlaksana/tercapai 3. Program PDCA People terkait dengan Leadership tidak terlaksana/tercapai</t>
  </si>
  <si>
    <t xml:space="preserve">1. Personil TI tidak melakukan aktivitas sharing session
2. TI tidak mengumpulkan Best Practice Docs, Cerita Pensiun, dan Inspirational Story
3. TI tidak memiliki program employee engagement dan enablement.
4. Personil TI tidak melakukan  review kebijakan bisnis
</t>
  </si>
  <si>
    <t>1. Tidak ada peningkatan knowledge di TI
2. Visi, misi dan value perusahaan tidak dapat diterapkan oleh personil TI dalam lingkungan kerjanya.
3. Kurangnya engagement pegawai terhadap perusahaan</t>
  </si>
  <si>
    <t xml:space="preserve">1. Memasukkan item Sharing session pada masing-masing IPP personil TI
2. Pengumpulan Best Practice Docs pada KM Index
3. Pembacaan Visi, Misi, Values perusahaan setiap briefing hari senin
4.Adanya reward and punishment untuk pelaksanaan program 5R/5S di TI
</t>
  </si>
  <si>
    <t>1. Pengumpulan Cerita Pensiun untuk personil yang pensiun pada tahun berjalan
2. Program leadership talks setiap 2 bulan sekali
3. Program happy habit dilakukan 
4.Sharing knowledge ahlak oleh AOC perbulan</t>
  </si>
  <si>
    <t xml:space="preserve">1. Pengumpulan Cerita Pensiun untuk personil yang pensiun pada tahun berjalan
2. Program leadership talks setiap 2 bulan sekali
3. Program happy habit dilakukan 
4.Sharing knowledge ahlak campaign oleh AOC/Leader persemester
5. Implemantasi reveiu prosedur bisnis dan instruksi kerja dinas TI 
</t>
  </si>
  <si>
    <t>monthly</t>
  </si>
  <si>
    <t>I1.1  Governance, Risk, and Compliance</t>
  </si>
  <si>
    <t>Tidak comply terhadap regulasi</t>
  </si>
  <si>
    <t>Adanya ketidahtahuan Personil terhadap regulasi/prosedur</t>
  </si>
  <si>
    <t>Finding dari authority (FCAR, NCR)</t>
  </si>
  <si>
    <t>Mengontrol aktivitas agar tetap sesuai dengan koridor QSC, FCAR, dan GCG</t>
  </si>
  <si>
    <t xml:space="preserve">- Review prosedur bisnis terlaksana
- sharing session terlaksana setidaknya untuk sosialisasi 1 regulasi yg vital/terupdate </t>
  </si>
  <si>
    <t>PDCA SAG &amp; PDCA GCG</t>
  </si>
  <si>
    <t>TS, TQ, TI</t>
  </si>
  <si>
    <t>I1.2 Asset Management</t>
  </si>
  <si>
    <t>Asset investasi dinas TD tidak terutilisasi dengan maksimal</t>
  </si>
  <si>
    <t>Asset investasi dinas TD tidak termonitor dengan baik</t>
  </si>
  <si>
    <t>Terdapat aset yang tidak terutilisasi di dinas TD</t>
  </si>
  <si>
    <t>Monitoring utilisasi aset investasi</t>
  </si>
  <si>
    <t>Investment Partner</t>
  </si>
  <si>
    <t>TAM</t>
  </si>
  <si>
    <t>I2.2 Continuous Improvement Program</t>
  </si>
  <si>
    <t>Tidak terlaksananya Continuous Improvement Program</t>
  </si>
  <si>
    <t>Adanya keterbatasan biaya, personil, dan waktu untuk merealisasikan Continuous Improvement Program</t>
  </si>
  <si>
    <t>Berpotensi menghambat pekerjaan operasional di dinas TD</t>
  </si>
  <si>
    <t>Menyusun timeframe dan activity plan untuk Continuous Improvement program unit</t>
  </si>
  <si>
    <t>Progress pelaksanaan Continuous Improvement Program berjalan sesuai dengan target</t>
  </si>
  <si>
    <t>TDB, TDC, TDS, TDO, TDI</t>
  </si>
  <si>
    <t>L1.1 Human Capital Readiness</t>
  </si>
  <si>
    <t>Tidak terpenuhinya ketersediaan personnel dan kompetensinya sesuai dengan kebutuhan internal unit TD</t>
  </si>
  <si>
    <t>Keterlambatan dalam pemenuhan dan training manpower</t>
  </si>
  <si>
    <t>Dinas TD kekurangan personil dan aktivitas bisnis tidak dapat berjalan sesuai dengan target</t>
  </si>
  <si>
    <t>PDCA People &amp; PDCA LCU</t>
  </si>
  <si>
    <t>L2.1 Organizational Capital Readiness</t>
  </si>
  <si>
    <t>Tidak terlaksananya program AOC internal unit</t>
  </si>
  <si>
    <t>Kurangnya pemahaman personil internal unit atas program-program AoC</t>
  </si>
  <si>
    <t>Rencana penanaman culture perusahaan tidak sesuai target</t>
  </si>
  <si>
    <t>AoC TD</t>
  </si>
  <si>
    <t>L3.1 Information Capital Readiness</t>
  </si>
  <si>
    <t>Target Go-live program inisiatif Digital TD tidak tercapai</t>
  </si>
  <si>
    <t>Keterbatasan biaya dan ketersediaan personil untuk pengembangan program inisiatif digital TD</t>
  </si>
  <si>
    <t>Program digital inisiatif digital TD tidak terlaksana</t>
  </si>
  <si>
    <t>Monitoring progress secara berkala</t>
  </si>
  <si>
    <t>Monitoring progress implementasi digital inisiatif korporat secara bulanan</t>
  </si>
  <si>
    <t xml:space="preserve">Laporan progress implementasi digital inisiatif korporat tersedia </t>
  </si>
  <si>
    <t>TDI</t>
  </si>
  <si>
    <t>Financial Reporting &amp; Source Availability SLA Fulfillment</t>
  </si>
  <si>
    <t>Terjadi koreksi data pencapaian kinerja dari unit serta Terjadi koreksi data dari direksi</t>
  </si>
  <si>
    <t>Terdapat adjustment dan/atau penyesuaian terhadap nilai dari dinas dan/atau Direksi.</t>
  </si>
  <si>
    <t>Keterlambatan report yang dapat mempengaruhi score GCG corporate.</t>
  </si>
  <si>
    <t>Melakukan revisi terhadap laporan sesuai dengan data terbaru</t>
  </si>
  <si>
    <t xml:space="preserve">1. Bersama dengan TP dan CBO membuat mekanisme revenue tracking, (comparing with as is condition based on RKAP)
2. Melalui TP dan CBO  untuk membuat rencana sales/ revenue plan yang lebih akurat. 
3. Akan dijalankan program accrual basis di TA, diharapkan dapat memperbaiki matching revenue dan cost yang akan dijalankan
4. Perlu adanya komitmen bersama TA dan management untuk alokasi impairment dan cost yang akan menjadi beban di setiap bulannya di 2022. TA akan mereminder ke TA untuk nilai dan posting cost dan impair setiap bulan.
</t>
  </si>
  <si>
    <t>Report tersedia tepat waktu.</t>
  </si>
  <si>
    <t>EOM + 10</t>
  </si>
  <si>
    <t>SM TAM</t>
  </si>
  <si>
    <t>Financial Analyst</t>
  </si>
  <si>
    <t>TDS</t>
  </si>
  <si>
    <t>All Unit</t>
  </si>
  <si>
    <t>Source Availability</t>
  </si>
  <si>
    <t>Risiko Source avaialable at purchase tidak tercapai</t>
  </si>
  <si>
    <t>tidak ada yang bersedia menjadi vendor GMF karena kondisi keuangan perusahaan</t>
  </si>
  <si>
    <t>Ketersediaan vendor dapat mempengaruhi progres pekerjaan maintenance</t>
  </si>
  <si>
    <t>NA</t>
  </si>
  <si>
    <t>Manage vendor source availability</t>
  </si>
  <si>
    <t>Vendor source available</t>
  </si>
  <si>
    <t>SM TAP</t>
  </si>
  <si>
    <t>Approved Corporate Budget</t>
  </si>
  <si>
    <t>Data pengajuan anggaran dan data pendukung yang disampaikan dinas tidak lengkap. serta Proses one on one yang membutuhkan waktu lama</t>
  </si>
  <si>
    <t>Proses one on one dinas yang lama dan proses penentuan target revenue yang panjang.</t>
  </si>
  <si>
    <t>Proses one on one mempengaruhi kinerja dinas, tetapi secara corporate tidak ada perubahan.</t>
  </si>
  <si>
    <t>1. Pengumpulan data diprioritaskan menggunakan system
2. Melakukan revisi terhadap pengajuan anggaran sesuai dengan data terbaru</t>
  </si>
  <si>
    <t>Koordinasi dan proses one on one dijalankan sesuai timeline corporate.</t>
  </si>
  <si>
    <t>Data terkumpul tepat pada waktunya</t>
  </si>
  <si>
    <t>Q3</t>
  </si>
  <si>
    <t>Service Level Index</t>
  </si>
  <si>
    <t>Tingginya pengajuan permintaan dari unit yang tidak terprediksi dan bersamaan serta Dokumen pendukung tidak lengkap.</t>
  </si>
  <si>
    <t>1. Unit-unit memiliki target penyelesaian yang sama
2. PIC unit tidak mengetahui ketentuan.</t>
  </si>
  <si>
    <t>Target TAT tidak tercapai</t>
  </si>
  <si>
    <t>1. Pencatatan penerimaan dokumen
2. Koordinasi dengan PIC unit, agar melengkapi dokumen sesuai ketentuan</t>
  </si>
  <si>
    <t>1. Menyampaikan timeline rencana pengajuan permintaan ke TY
2. Pengaturan urutan pemrosesan sesuai waktu dokumen diterima
3. Koordinasi dengan PIC unit, agar melengkapi dokumen sesuai ketentuan</t>
  </si>
  <si>
    <t>1. Sesuai ke1. Timeline tersampaikan ke unit
2. Proses evaluasi dokumen sesuai dengan urutan tentuan/ kebutuhan dokumen
3. Dokumen pendukung lengkap</t>
  </si>
  <si>
    <t>Sesuai ketentuan/ kebutuhan</t>
  </si>
  <si>
    <t>SM TAG</t>
  </si>
  <si>
    <t>BOD</t>
  </si>
  <si>
    <t xml:space="preserve">ERM Effectiveness </t>
  </si>
  <si>
    <t>Data pendukung terlambat diperoleh</t>
  </si>
  <si>
    <t>PIC unit tidak mengirimkan laporan yang disepakati</t>
  </si>
  <si>
    <t>Laporan terlambat</t>
  </si>
  <si>
    <t>Koordinasi dengan PIC unit, agar data dikirimkan tepat waktu</t>
  </si>
  <si>
    <t>menetapkan awal TAT sesuai dengan waktu dokumen dilengkapi</t>
  </si>
  <si>
    <t>sosialisasi dan Koordinasi terlaksana</t>
  </si>
  <si>
    <t>Compliance Index</t>
  </si>
  <si>
    <t>Respon Corrective Action belum disampaikan</t>
  </si>
  <si>
    <t>Kurangnya awareness terhadap hasil audit</t>
  </si>
  <si>
    <t>Terdapat proses yang tidak comply dengan prosedur</t>
  </si>
  <si>
    <t>Menjalankan pekerjaan sesuai dengan prosedur yang ada</t>
  </si>
  <si>
    <t>1. Menjalankan pekerjaan sesuai dengan prosedur yang ada
2. Melakukan evaluasi proses kerja sesuai dengan PB/IK yang berlaku setiap tahun</t>
  </si>
  <si>
    <t>1. Finding audit diselesaikan tepat waktu
2. Evaluasi telah selesai dilakukan</t>
  </si>
  <si>
    <t>VP TI</t>
  </si>
  <si>
    <t>Asset Monitoring</t>
  </si>
  <si>
    <t>Risiko report monitoring asset tidak tersedia</t>
  </si>
  <si>
    <t>Activity plan serta data aset yang akan dimonitor tidak tersedia
activity plan tidak terlaksana</t>
  </si>
  <si>
    <t>asset tidak termonitor dengan baik</t>
  </si>
  <si>
    <t>1. Membuat data Asset
2 menyusun Activity plan
3. melakukan monitoring asset berdasarkan activity plan yang disusun</t>
  </si>
  <si>
    <t>1. data asset tersedia
2. activity plan tersedia</t>
  </si>
  <si>
    <t>TU &amp; TM</t>
  </si>
  <si>
    <t>On Time Invoicing Process</t>
  </si>
  <si>
    <t>Risiko pembuatan invoice untuk project dan retail tidak sesuai dengan lead time</t>
  </si>
  <si>
    <t>Pekerjaan Proyek:
- Paket: Invoice dibuat tidak sesuai Term of Payment
- NPPA: Invoice dibuat &gt;3 hari dari diterimanya dokumen pendukung tagihan dari produksi
Pekerjaan retail: Invoice dibuat &gt;3 hari dari diterimanya dokumen pendukung tagihan dari produksi</t>
  </si>
  <si>
    <t>terjadinya keterlambatan cash in</t>
  </si>
  <si>
    <t>Crisis</t>
  </si>
  <si>
    <t>Creating Invoice for Project &amp; Retail in certain lead time</t>
  </si>
  <si>
    <t>Invoice available in time for package &amp; NPPA post production invoice</t>
  </si>
  <si>
    <t>SM TAR</t>
  </si>
  <si>
    <t>All Staff TAR</t>
  </si>
  <si>
    <t>invoice Clearing</t>
  </si>
  <si>
    <t xml:space="preserve">Risiko invoice tidak dapat dilakukan clearing </t>
  </si>
  <si>
    <t>Dokumen pendukung tidak lengkap serta tidak match antara actual dengan sistem</t>
  </si>
  <si>
    <t>Pencatatan laporan keuangan dengan kondisi aktual dapat terjadi deviasi</t>
  </si>
  <si>
    <t>1. melakukan koordinasi dengan unit terkait dalam melakukan invoice clearing SAP based
2. menerapkan Prosedur Bisnis terkait pengelolaan utang perusahaan</t>
  </si>
  <si>
    <t>Invoice clearing match antara sistem dan aktual</t>
  </si>
  <si>
    <t>SM TAF</t>
  </si>
  <si>
    <t>All Staff TAF</t>
  </si>
  <si>
    <t>A/P A/R Transaction Readiness</t>
  </si>
  <si>
    <t>Keterlambatan pencatatan AP AR</t>
  </si>
  <si>
    <t>1. Nilai SO tidak sesuai dengan dokumen yang disetujui customer
2. Terjadi kendala pada sistem
3. Kelengkapan dokumen sebagai syarat pencatatan</t>
  </si>
  <si>
    <t>1. Profit GMF tidak mencapai target
2. Keterlambatan pembayaran customer
3. Terjadi ketidak cocokan antara SOA Vendor dengan GMF</t>
  </si>
  <si>
    <t>1. Melakukan rekonsiliasi rutin dengan internal dan vendor
2. Aktif berkomunikasi dengan KPP, sosialisasi perubahan peraturan perpajakan kepada unit internal terkait</t>
  </si>
  <si>
    <t>1. Optimasi penggunaan Online sistem dokumen pelengkap Invoice beserta trackingnya
2. Koordinasi dengan unit terkait untuk memastikan sistem dapat berjalan dengan baik</t>
  </si>
  <si>
    <t>1. Penggunaan secara optimal online system yang sudah tersedia
2. Koordinasi melalui media komunikasi resmi perusahaan sudah dilaksanakan</t>
  </si>
  <si>
    <t>Tax  and Custom Compliance</t>
  </si>
  <si>
    <t>Kurang terupdate-nya pemahaman unit-unit atas aturan perpajakan  serta Pembayaran pajak tidak dilakukan secara tepat waktu</t>
  </si>
  <si>
    <t>1. Perubahan Peraturan Perpajakan yang berlaku
2. Kondisi keuangan Perusahaan yang belum membaik</t>
  </si>
  <si>
    <t>1. Terdapat transaksi yang belum tepat pengenaan aspek perpajakannya
2. Diterbitkannya Surat Tagihan Pajak (STP) oleh KPP</t>
  </si>
  <si>
    <t>1. Aktif berkomunikasi dengan KPP, sosialisasi perubahan peraturan perpajakan kepada unit internal terkait
2. Melakukan koordinasi dengan TX dan komunikasi dengan KPP terkait</t>
  </si>
  <si>
    <t>1. Koordinasi dan sosialisasi perubahan peraturan perpajakan kepada unit internal terkait
2. Update status saldo hutang pajak ke TX secara berkala</t>
  </si>
  <si>
    <t>1. sosialisasi terlaksana
2. Pembayaran pajak dilakukan</t>
  </si>
  <si>
    <t>Ketika terdapat update peraturan perpajakan serta Menyesuaikan dengan payment plan TX</t>
  </si>
  <si>
    <t>SM TAX</t>
  </si>
  <si>
    <t>All Staff TAX</t>
  </si>
  <si>
    <t>Penurunan Revenue karena perusahaan menanggung biaya selisih perubahan tarif PPN Serta Dilakukan audit pajak setiap tahun</t>
  </si>
  <si>
    <t>1. Perubahan tarif PPN dari 10% menjadi 11% per 1 April 2022 sesuai UU HPP
2. Diajukannya restitusi pajak atas SPT yang berstatus Lebih Bayar</t>
  </si>
  <si>
    <t>1. kenaikan biaya/penurunan revenue dalam Laporan Keuangan
2. SPT Lebih Bayar, GMF memiliki saldo akumulasi kerugian fiskal yang dapat dimanfaatkan dalam 5 tahun kedepan</t>
  </si>
  <si>
    <t>1. Melakukan koordinasi dengan TSB dan unit terkait di GMF
2. Melakukan persiapan audit pajak semaksimal mungkin</t>
  </si>
  <si>
    <t>1. Amandemen kontrak
2. Melakukan ekualisasi perpajakan</t>
  </si>
  <si>
    <t>1. Kontrak diperbarui dan GMF tidak menanggung selisih perubahan tarif
2. Hasil audit pajak optimal</t>
  </si>
  <si>
    <t>1 tahun setelah diajukannya restitusi pajak</t>
  </si>
  <si>
    <t>Terdapat PPh Badan yang harus dibayar walaupun sesuai Laporan Keuangan GMF mengalami kerugian Serta Kenaikan staff expense akibat dari naiknya employee tax expense</t>
  </si>
  <si>
    <t>1. Tingginya biaya GMF yang tidak diakui secara pajak antara lain finance charge expense akibat ekuitas GMF yang negatif
2. Sesuai UU HPP yang berlaku 1 Jan 2022, natura merupakan objek PPh Pasal 21</t>
  </si>
  <si>
    <t>1. Secara fiskal perusahaan mengalami laba walaupun secara komersial rugi
2. kenaikan staff expense dalam Laporan Keuangan</t>
  </si>
  <si>
    <t>1. melakukan analisa perhitungan CIT secara berkala
2. Berkoordinasi dengan TX, TH dan KPP tempat GMF terdaftar</t>
  </si>
  <si>
    <t>1. Mengupayakan ekuitas perusahaan menjadi positif kembali
2. Melakukan evaluasi atas pemberian benefit kepada pegawai</t>
  </si>
  <si>
    <t>1. Ekuitas perusahaan positif
2. Laju kenaikan employee staff expense dapat ditekan</t>
  </si>
  <si>
    <t>Setelah diterbitkannya peraturan perpajakan tentang aturan</t>
  </si>
  <si>
    <t>Price Effectiveness</t>
  </si>
  <si>
    <t>Permintaan user terkait kebutuhan barang dan jasa yang semakin meningkat</t>
  </si>
  <si>
    <t>Permintaan melebihi budget yang ada.</t>
  </si>
  <si>
    <t>Dapat mengganggu operasional.</t>
  </si>
  <si>
    <t>1. Memberikan pembatasan dalam proses pengadaan sesuai dengan budget yang tersedia
2. Menjalankan operasioanl sesuai prosedur.</t>
  </si>
  <si>
    <t>'- Membuat klasifikasi vendor priority berdasarkan tingkat coverage terhadap supply material dan dampaknya terhadap efisiensi harga pembelian.
- Aktivasi source list untuk subcontracting di SWIFT untuk meningkatkan control &amp; monitoring subcontracting order.
- Berkoordinasi dengan TM untuk menentukan target reduction price dan volume rebate melalui renegosiasi kontrak vendor .</t>
  </si>
  <si>
    <t>Diperoleh efisiensi dari pengadaan material dan jasa.</t>
  </si>
  <si>
    <t>EOM +10</t>
  </si>
  <si>
    <t>SM TAB dan SM TAP</t>
  </si>
  <si>
    <t>All VP</t>
  </si>
  <si>
    <t>Investment Planning &amp; Control</t>
  </si>
  <si>
    <t>Data pendukung tidak akurat, lengkap dan terlambat diperoleh</t>
  </si>
  <si>
    <t>PIC unit tidak mengirimkan laporan sesuai ketentuan yang disepakati</t>
  </si>
  <si>
    <t>'- Kualitas laporan rendah sehingga tidak menjadi bahan pengambilan keputusan yang tepat. 
- Penyampaian laporan investasi tidak tepat waktu</t>
  </si>
  <si>
    <t>Koordinasi dengan investment partner unit dan reminder, agar data dikirimkan tepat waktu</t>
  </si>
  <si>
    <t>Koordinasi dengan investment partner unit dan reminder, agar data dikirimkan dengan akurat, lengkap dan tepat waktu</t>
  </si>
  <si>
    <t>Sosialisasi aturan dan Koordinasi dengan PIC unit terlaksana</t>
  </si>
  <si>
    <t>VPTA</t>
  </si>
  <si>
    <t>TV</t>
  </si>
  <si>
    <t>F.1.1 Operating Profit Margin</t>
  </si>
  <si>
    <t>Shop visit engine GA &amp; QG tidak sesuai target</t>
  </si>
  <si>
    <t>GA/QG putuskan shop visit engine ke MRO lain</t>
  </si>
  <si>
    <t>Potensi mengurai profit</t>
  </si>
  <si>
    <t>Belum ada</t>
  </si>
  <si>
    <t>Non GA Group market expansion</t>
  </si>
  <si>
    <t>Mendapatkan project shop visit engine sebagai pengganti</t>
  </si>
  <si>
    <t>Q4 2023</t>
  </si>
  <si>
    <t>VP TV</t>
  </si>
  <si>
    <t>AMS</t>
  </si>
  <si>
    <t>TA, TX, TP</t>
  </si>
  <si>
    <t>DB, TAG</t>
  </si>
  <si>
    <t>Ria Asyrofa</t>
  </si>
  <si>
    <t>I Made Sulandra</t>
  </si>
  <si>
    <t>Achmad Muchlis</t>
  </si>
  <si>
    <t>F.1.2 Inventory</t>
  </si>
  <si>
    <t>WTU-WTC lebih dari 28 hari</t>
  </si>
  <si>
    <t>WTU-WTC tidak terkontrol</t>
  </si>
  <si>
    <t>Target KPI tidak tercapai</t>
  </si>
  <si>
    <t>WTU-WTC Control</t>
  </si>
  <si>
    <t>WTU-WTC Completion</t>
  </si>
  <si>
    <t>Tidak ada part WTU-WTC di GAEM 4100/4200</t>
  </si>
  <si>
    <t>Setiap Project</t>
  </si>
  <si>
    <t>TVE-3</t>
  </si>
  <si>
    <t>TVE-2, TVP-6, TVU-5</t>
  </si>
  <si>
    <t>Nilai surplus material lebih dari 10%</t>
  </si>
  <si>
    <t>Request material tidak sesuai kebutuhan aktual</t>
  </si>
  <si>
    <t>Ada material yg direquest tidak terpakai di project</t>
  </si>
  <si>
    <t>Evaluasi surplus material oleh material planner</t>
  </si>
  <si>
    <t>Zero excess material</t>
  </si>
  <si>
    <t>Tidak terjadi surplus material</t>
  </si>
  <si>
    <t>TVE-4</t>
  </si>
  <si>
    <t>Risk Facilitation and Control</t>
  </si>
  <si>
    <t>Unit tidak berinisiatif untuk melakukan Risk Assessment dan risk monitoring</t>
  </si>
  <si>
    <t>Risk Management belum dianggap penting</t>
  </si>
  <si>
    <t>Risk Assessment dan risk monitoring tidak berjalan</t>
  </si>
  <si>
    <t>Terdapat KB Manajemen Risiko beserta PB yang menginduk kepada KB tersebut</t>
  </si>
  <si>
    <t>Koordinasi dan komunikasi dengan Kepala dan Risk Officer unit</t>
  </si>
  <si>
    <t>Koordinasi terlaksana</t>
  </si>
  <si>
    <t>Business Data Quality</t>
  </si>
  <si>
    <t>Dokumen pendukung tidak lengkap.</t>
  </si>
  <si>
    <t>Purchaser tidak melengkapi data pendukung dari vendor.</t>
  </si>
  <si>
    <t>Data tidak dapat diverifikasi</t>
  </si>
  <si>
    <t>PB Pengelolaan Master Data Vendor, PB AVL &amp; QP ASL</t>
  </si>
  <si>
    <t>'- Revisi PB Pengelolaan Master Data Vendor dengan menambahkan daftar persyaratan dokumen
- Menyusun PB Pengelolaan Master Data Customer.
- Sosialisasi PB</t>
  </si>
  <si>
    <t>'Pelaksanaan PB Pengelolaan Master Data Vendor dan Data Customer yang efektif</t>
  </si>
  <si>
    <t>Bussiness Data Manager</t>
  </si>
  <si>
    <t>TE</t>
  </si>
  <si>
    <t>Human Capital Readiness</t>
  </si>
  <si>
    <t>Target pencapaian KPI Dinas tidak tercapai</t>
  </si>
  <si>
    <t>1. Kurang nya man-power karena banyak yang resign
2. Kurang nya SDM yang berpengalaman
3. Budget recruitment employee terbatas</t>
  </si>
  <si>
    <t>1. Beban kerja antar unit tidak seimbang
2. Take action dan decision problem jadi tidak tepat sasaran dan memakan waktu yang lama
3. Kebutuhan engineer tidak terpenuhi</t>
  </si>
  <si>
    <t>Share/ Transfer</t>
  </si>
  <si>
    <t>1. Bantek pegawai ke unit yang dirasa kekurangan engineer
2. Pemberian beban kerja lebih kepada Senior Development Engineer atau level di atasnya
3. Mentoring dan sering diajak untuk studi kasus bagi level jabatan Development Engineer</t>
  </si>
  <si>
    <t xml:space="preserve">1. Internal dan external rekrutmen
2. Dibentuk tim project untuk eskalasi kemampuan development engineer
3. Training untuk menambah knowledge dan experience engineer </t>
  </si>
  <si>
    <t>1. Man-power quantity terpenuhi
2. Man-power quality terpenuhi
3. Mentoring program dapat berjalan sesuai target</t>
  </si>
  <si>
    <t>Semester</t>
  </si>
  <si>
    <t>PDCA People, TEA, TEC, TED, TEJ, TEL, TEM, TER</t>
  </si>
  <si>
    <t>TAG</t>
  </si>
  <si>
    <t>Zuriati</t>
  </si>
  <si>
    <t>Dianika Fachrur Harrys Sarwono</t>
  </si>
  <si>
    <t>TZ</t>
  </si>
  <si>
    <t>Operating Profit Margin</t>
  </si>
  <si>
    <t>Target Gross profit tidak tercapai 20-35%</t>
  </si>
  <si>
    <t>1. Estimasi COGS tidak tepat
2. Biaya produksi yang tidak sesuai dengan budget</t>
  </si>
  <si>
    <t>Profit per project kurang dari target</t>
  </si>
  <si>
    <t>1. Performance meeting untuk preventive highlight item setiap project
2. Penunjukan Project manager untuk project besar</t>
  </si>
  <si>
    <t>1. Issue Procedure yang jelas terkait flow process COGS
2. Monitor Proses POST PROJECT REVIEW untuk setiap project
3. Memonitor Effesiensi yang telah dilakukan</t>
  </si>
  <si>
    <t>1. Data all COGS project TZ tersedia
2. Data effesiensi TZ tersedia</t>
  </si>
  <si>
    <t>TZB</t>
  </si>
  <si>
    <t>TZS,TZP,TZG</t>
  </si>
  <si>
    <t>TZQ</t>
  </si>
  <si>
    <t>Cornelis Radjawane</t>
  </si>
  <si>
    <t>Fachmi Yuni Arista</t>
  </si>
  <si>
    <t>Data Quality Integrity</t>
  </si>
  <si>
    <t>Konfigurasi pesawat antara sistem dan aktual tidak sesuai setelah proses maintenance pesawat (RTS)</t>
  </si>
  <si>
    <t>Unit Produksi sering tidak melakukan proses simulasi remove/install component di sistem setelah RTS</t>
  </si>
  <si>
    <t>Part number dan serial number komponen yang aktual terpasang di pesawat seringkali berbeda dengan status di sistem sehingga sulit dilacak keberadaan dan perubahannya</t>
  </si>
  <si>
    <t>1. Pengumpulan laporan harian dan bulanan terkait Strucure gap dari konfigurasi pesawat
2. Pro active ke unit produksi terkait agar proses simulasi remove install komponen dilakukan sesuai dengan aktual
3. Tools untuk memonitoring DQI terkait Structure Gap yang dapat diakses di SAP SWIFT</t>
  </si>
  <si>
    <t>1. Melanjutkan pengendalian yang sudah ada
2. Menyempurnakan tools monitoring DQI terkait Structure Gap agar lebih tepat sasaran</t>
  </si>
  <si>
    <t>Tidak ada structure gap untuk pesawat GA dan QG</t>
  </si>
  <si>
    <t>Bulanan</t>
  </si>
  <si>
    <t>TED</t>
  </si>
  <si>
    <t>TQ, TF, TV, TJ, TB, TC, TL, TDO</t>
  </si>
  <si>
    <t xml:space="preserve">Cost of Poor Quality </t>
  </si>
  <si>
    <t>Ketidakakuratan dokumen perintah kerja (Job Card) dalam menentukan kebutuhan material dan referensi kerja</t>
  </si>
  <si>
    <t>1. Perbedaan karakteristik dan spesifikasi material yang digunakan
2. Human error, seperti kelelahan, komunikasi, kepatuhan, dll
3. Metode perbaikan tidak sesuai dengan task card
4. Kesalahan dalam evaluasi karena engineer masih baru dan kurang berpengalaman</t>
  </si>
  <si>
    <t>1. Adanya biaya pengerjaan ulang karena kualitas produk yang dihasilkan tidak memenuhi standar
2. Biaya operasional meningkat</t>
  </si>
  <si>
    <t>1. Mengawasi pekerjaan sebelum pekerjaan tersebut dinyatakan dapat diperbaiki atau tidak
2. Buat daftar checklist pekerjaan yang terperinci
3. Perbarui dokumen referensi kerja</t>
  </si>
  <si>
    <t>1. Melanjutkan pengendalian yang sudah ada
2. Mentoring program kepada development engineer baru</t>
  </si>
  <si>
    <t>Quality Control Engineering Product dan Services telah dikerjakan</t>
  </si>
  <si>
    <t>FTM, TEA, TEC, TED, TEJ, TEL, TEM, TER</t>
  </si>
  <si>
    <t>TQ</t>
  </si>
  <si>
    <t>DL, TAG</t>
  </si>
  <si>
    <t>Customer SLA Fulfillment</t>
  </si>
  <si>
    <t>SLA tidak terpenuhi terkait produk pelayanan dan jasa dengan customer</t>
  </si>
  <si>
    <t>1. Masalah terkait kualitas services
2. Masalah perencanaan, koordinasi dan persiapan
3. Reliability program dan engineer recommendation  tidak dilakukan
4. Waktu terkait keputusan apakah suatu jenis pemeliharaan dilakukan sendiri atau dikirimkan
5. Power bargaining dengan lessor terkait waktu inspeksi dan finding
6. Perjanjian kontrak lopsided saat mengambil pesawat atau material
7. Desain produk atau kesalahan implementasi selama produksi</t>
  </si>
  <si>
    <t>1. Kepercayaan customer dengan service dari engineer telah menurun
2. Pelanggan akan mencari engineer services lainnya
3. Citra perusahaan menurun
4. Peningkatan biaya operasi
5. Target pendapatan perusahaan tidak tercapai
6. Ada biaya punishment yang besar
7. Timbul biaya tak terduga, dan jika kontrak dilanggar, akan dikenakan biaya pelanggaran
8. Pelanggan akan mencari jasa lain yang dapat dipercaya dan pelayanannya memuaskan</t>
  </si>
  <si>
    <t>1. Melakukan review efektivitas item SRI
2. Melaksanakan pengendalian tindak lanjut pelaksanaan item TIA
3. Kontrol masalah fleet type
4. Pengingat terkait SRI dan RMD
5. Waktu persiapan proyek sebaiknya lebih lama sebelum hanggar pesawat masuk
6. Pembentukan tim proyek dikonfirmasi terlebih dahulu dan tugas segera dibagi dan diberikan kerangka waktu yang lebih ketat untuk berjaga-jaga jika terjadi sesuatu yang tidak terduga. Terutama dalam penyusunan dan pencarian dokumen pendukung
7. Pembahasan terkait status pekerjaan dan kendala jika ada sering dilakukan</t>
  </si>
  <si>
    <t>1. Pantau langkah-langkah yang diambil di portal SRI secara berkesinambungan
2. Berkolaborasi dengan unit perencanaan, AOG, MCC / MOD, FMC / TOC untuk menyelesaikan masalah operasional
3. Saling mengingatkan tentang awareness saat melakukan perawatan
4. FTM lebih aktif bertanya bila ada kendala operasional dan menindaklanjuti dengan respon cepat untuk diselesaikan problem tersebut
5. Melanjutkan pengendalian efektif yang sudah ada
6. Membangun komunikasi yang lebih interaktif dan komunikatif dengan pelanggan dan lessor
7. Efisiensi waktu dengan membuat laporan yang terintegrasi dengan kondisi aktual yang dapat diakses kapan saja dan di mana saja</t>
  </si>
  <si>
    <t>1. Reliability Control dan TIA  telah dilaksanakan untuk fleet GA dan QG
2. Tindak lanjut terkait TDAM Issue
3. RCP berjalan dengan baik sehingga rekomendasi dapat diberikan
4. Seluruh Manufacturer Bulletin/Publication (FTD/TFU) telah dievaluasi dan dilaporkan dalam laporan PRM bulanan
5. Penilaian dan rekomendasi terkait Engine &amp; APU  Healthy selalu tersedia
6. Program terkait masalah Dispatch Reliability (DR) tersedia dan dapat diimplementasikan
7. Implementasi TIA dapat terkontrol 
8. Timeframe terkait jangka waktu suatu proyek tersedia dan jelas TATnya
9. Milestone terkait suatu proyek dapat dikontrol</t>
  </si>
  <si>
    <t>FTM, TEA, TEL, TER</t>
  </si>
  <si>
    <t>Customer Satisfaction Index</t>
  </si>
  <si>
    <t>Pelanggan tidak puas dengan kinerja engineer dalam mendeliver pekerjaan</t>
  </si>
  <si>
    <t>1. Kesalahan dan ketidaktepatan dalam analisis masalah sering menyebabkan kendala operasional
2. Saling menunggu dan alih tanggung jawab menyebabkan kendala operasional tidak segera tertangani
3. Hasil evaluasi dan penanganan masalah tidak segera dikomunikasikan kepada customer sehingga status masalah tidak terupdate
4. Kualitas produk dan layanan dari engineer memiliki nilai standar dan di bawah rata-rata</t>
  </si>
  <si>
    <t>1. Kepercayaan customer dengan layanan engineer telah menurun
2. Pelanggan akan mencari engineering services lainnya
3. Citra perusahaan menurun
4. Kehilangan pelanggan secara berturut-turut</t>
  </si>
  <si>
    <t>1. Survei kepuasan pelanggan
2. Mengadakan customer voice meeting
3. Memberikan arahan kepada engineer agar membuat pencatatan daily activity agar mengetahui status pekerjaan sehingga tidak ada yang terlewat</t>
  </si>
  <si>
    <t>Melanjutkan pengendalian yang sudah ada</t>
  </si>
  <si>
    <t>1. PRM dikontrol dan dilaporkan ke Customer
2. Pertemuan Triwulanan dengan Customer rutin dilakukan
3. Peningkatan proses bisnis, produk, atau layanan berhasil dilakukan dan mencapai target</t>
  </si>
  <si>
    <t>TEA, TEC, TED, TEJ, TEL, TEM, TER</t>
  </si>
  <si>
    <t>Penurunan nilai compliance index</t>
  </si>
  <si>
    <t>1. Tidak terpenuhinya tindakan perbaikan dan tindakan pencegahan sesuai target
2. Ketaatan dan kedisiplinan pegawai dalam menjalankan prosedur saat bekerja</t>
  </si>
  <si>
    <t>1. Keluhan dari pelanggan dan mendapatkan temuan dari otoritas
2. Dapat mengakibatkan insiden atau bahkan kecelakaan jika kesalahannya berakibat fatal</t>
  </si>
  <si>
    <t>1. Kontrol tindak lanjut NCR, IOR, SPC &amp; FCAR dan laporkan ke PDCA SAG TE
2. Mengembangkan program peningkatan kompetensi melalui pelatihan, pendampingan dan penugasan khusus
3. Adanya aturan dan tata kerja yang lebih terstruktur yang akan ditambahkan pada QP/WI dan bahkan bila perlu akan diberikan sanksi yang tegas jika pelanggaran berulang
4. Adanya laporan pemantauan mengenai tindak lanjut status finding</t>
  </si>
  <si>
    <t>1. Program terkait Controlling to Compliance and Follow up Finding dilakukan
2. Tindak lanjut terkait QSC (MEDA, NCR, QASR, QAR, SFR, IOR) dilaporkan
3. Standard Compliance harus &gt;= 95%
4. FCAR Closed</t>
  </si>
  <si>
    <t>TEA, TEC, TED, TEJ, TEM, TEL, TER</t>
  </si>
  <si>
    <t>Inventory</t>
  </si>
  <si>
    <t>Pemborosan penggunaan material</t>
  </si>
  <si>
    <t>(1) Material yang dibutuhkan dalam JC tidak akurat.
(2) RWS sebelumnya dilarang.
(3) WTU, WTC dan WTR masih belum ditindaklanjuti secara konsisten.
(4) Pembatalan terkait material robbing
(5) Unserv material yang keberadaannya sering tidak diketahui</t>
  </si>
  <si>
    <t>1. Banyak material dalam perjalanan SLoc.
2. Status material yang tidak akurat dalam sistem SWIFT.
3. Material terakumulasi di Ruang PPC</t>
  </si>
  <si>
    <t>1. Melakukan proses RWS untuk material yang tidak terpakai
2. Menindaklanjuti materi WTU, WTC dan WTR secara berkala
3. Melakukan inventory dan simulasi di sistem</t>
  </si>
  <si>
    <t>WTU-WTC dikontrol dan dilaporkan</t>
  </si>
  <si>
    <t>TEM, TEA</t>
  </si>
  <si>
    <t>TF, TJ, TB, TL, TC, TQ</t>
  </si>
  <si>
    <t>TU</t>
  </si>
  <si>
    <t>"- Pengeluaran yang tidak dianggarkan sebelumnya , - Asumsi harga berubah dibandingkan dengan realisasi."</t>
  </si>
  <si>
    <t xml:space="preserve">Parameter budget realization
</t>
  </si>
  <si>
    <t>1. Adanya Program Efisiensi dan memonitor detail Transaksi.
2. Menyusun/ merevisi rencana anggaran dengan tepat yang align dengan program kerja
3. mapping transaksi rutin</t>
  </si>
  <si>
    <t>Melakukan Pemantauan Budget setiap Bulan</t>
  </si>
  <si>
    <t>Pengeluaran sesuai dengan budget yang sudah ditentukan</t>
  </si>
  <si>
    <t>VP TU</t>
  </si>
  <si>
    <t xml:space="preserve"> BC, PDCA Efisiensi Dinas</t>
  </si>
  <si>
    <t>Endang Darajat</t>
  </si>
  <si>
    <t>Aflah Mas'ud Husen</t>
  </si>
  <si>
    <t>TX</t>
  </si>
  <si>
    <t>Free Cash Flow</t>
  </si>
  <si>
    <t>Kebutuhan perusahaan dalam pembayaran yang tidak terencana dan mendesak</t>
  </si>
  <si>
    <t>1. Rencana keputusan pemegang saham
2. Keputusan yang dilakukan secara tidak terencana</t>
  </si>
  <si>
    <t>1. Ketersediaan cash flow terganggu
2. Menurunnya profit perusahaan</t>
  </si>
  <si>
    <t>-</t>
  </si>
  <si>
    <t>1. Free Cash Flow Control
2. Optimize Idle Fund Deposit</t>
  </si>
  <si>
    <t>1. Report buku bank tersedia
2. Cash tersedia</t>
  </si>
  <si>
    <t>VP TX</t>
  </si>
  <si>
    <t>All SM TX</t>
  </si>
  <si>
    <t>Indra Prabowo</t>
  </si>
  <si>
    <t>Githa Putri Ayuning Tyas</t>
  </si>
  <si>
    <t>Asumsi harga berubah dibandingkan dengan realisasi.</t>
  </si>
  <si>
    <t>1. Adanya permintaan dari management di luar budget
2. Inflasi</t>
  </si>
  <si>
    <t>Over Budget</t>
  </si>
  <si>
    <t>Accept</t>
  </si>
  <si>
    <t>1. Melakukan pemantauan budget setiap bulan
2. Mencoba meningkatkan efisiensi dalam unit kerja</t>
  </si>
  <si>
    <t>1. Review budget periodically per line item
2. Perform corrective action for over budgeted line items</t>
  </si>
  <si>
    <t>Staff TX</t>
  </si>
  <si>
    <t>Customer tidak puas dengan proses rekonsiliasi</t>
  </si>
  <si>
    <t xml:space="preserve">Keterlambatan pencatatan billing dari CSSM yang berakibat pada keterlambatan issue invoice.
</t>
  </si>
  <si>
    <t xml:space="preserve">1. Parameter CSI
2. Cash in terganggu
</t>
  </si>
  <si>
    <t xml:space="preserve">Melakukan monitor terhadap proses penagihan kepada customer
</t>
  </si>
  <si>
    <t xml:space="preserve">Bekerjasama dengan unit terkait dalam percepatan proses pembuatan invoice yang berkualitas guna proses penagihan
</t>
  </si>
  <si>
    <t xml:space="preserve">Target CSI index tercapai
</t>
  </si>
  <si>
    <t>YTD Des 2023</t>
  </si>
  <si>
    <t>Staff TXR, TAR, &amp; CSSM</t>
  </si>
  <si>
    <t>DF, DB</t>
  </si>
  <si>
    <t>Governance, Risk and Compliance (GRC)</t>
  </si>
  <si>
    <t>FCAR dan GCG terlambat untuk ditindaklanjuti dan tidak diselesaikan tepat waktu</t>
  </si>
  <si>
    <t xml:space="preserve">Monitoring yang tidak konsisten.
</t>
  </si>
  <si>
    <t xml:space="preserve">Parameter Compliance Index
</t>
  </si>
  <si>
    <t xml:space="preserve">Menetapkan PIC untuk memantau compliance index
</t>
  </si>
  <si>
    <t xml:space="preserve">Memasukan kedalam ipp kepada pic terkait
</t>
  </si>
  <si>
    <t xml:space="preserve">IPP Tercapai
</t>
  </si>
  <si>
    <t>Continuous Improvement Program</t>
  </si>
  <si>
    <t>Berpotensi menghambat pekerjaan operasional di dinas TX</t>
  </si>
  <si>
    <t xml:space="preserve">1.  Internal Process System 
2.  Debt Restructuring program for Account Payable 
3.  Cash allocation for operating expense from customer cash in
</t>
  </si>
  <si>
    <t>Seluruh rencana keberhasilan dapat tercapai dengan baik</t>
  </si>
  <si>
    <t xml:space="preserve"> Service Level Fullfilment </t>
  </si>
  <si>
    <t xml:space="preserve">Tidak tercapai service level fullfilment </t>
  </si>
  <si>
    <t>Operational service tidak excelence</t>
  </si>
  <si>
    <t>Terganggunya operasional pelaporan internal perusahaan</t>
  </si>
  <si>
    <t xml:space="preserve"> Payment Report 
 Financial Reporting 
 A/R Report </t>
  </si>
  <si>
    <t>Seluruh laporan tersedia</t>
  </si>
  <si>
    <t xml:space="preserve"> Insurance Management</t>
  </si>
  <si>
    <t>Tidak semua kegiatan bisnis tercover dengan asuransi.</t>
  </si>
  <si>
    <t xml:space="preserve">1. Lack of information terkait kebutuhan asuransi di setiap dinas. 2. Tidak semua kegiatan bisnis tercover dengan asuransi."
</t>
  </si>
  <si>
    <t xml:space="preserve">1. Adanya potensial loss jika terjadi kecelakaan atau kehilangan.
2. Parameter Budget Realization
3. Parameter Ketersediaan modal kerja
</t>
  </si>
  <si>
    <t xml:space="preserve">1. Menyediakan asuransi properti dan aviation
2. Menyediakan asuransi untuk lini bisnis yang mengalami uncovered loss
</t>
  </si>
  <si>
    <t xml:space="preserve">1.  Provide Certificate of Insurance 
2.  Insurance Claim Management </t>
  </si>
  <si>
    <t xml:space="preserve">PB Tersedia
</t>
  </si>
  <si>
    <t>TXR</t>
  </si>
  <si>
    <t>Kondisi Ruang Customer Kurang Nyaman &amp; Kebutuhan Customer Tidak Terpenuhi</t>
  </si>
  <si>
    <t>Kurang terkontrol nya Ruang Customer &amp; Toilet Customer</t>
  </si>
  <si>
    <t xml:space="preserve">Parameter CSI
</t>
  </si>
  <si>
    <t>1. Penambahan double check yang dilakukan oleh supervisor
2. Memastikan customer needs fulfill sesuai dengan approved cost</t>
  </si>
  <si>
    <t>Ketika personil sedang cleaning sekaligus inspeksi area untuk di report melalui WO</t>
  </si>
  <si>
    <t>1. Ruang Customer selalu dalam kondisi nyaman
2. kebutuhan customer terlayani dengan baik</t>
  </si>
  <si>
    <t>TUF,TUG</t>
  </si>
  <si>
    <t>TUF</t>
  </si>
  <si>
    <t>Customer SLA (Speed, Solution, Quality Performance)</t>
  </si>
  <si>
    <t>WO Overdue</t>
  </si>
  <si>
    <t>Keterbatasan jumlah man power</t>
  </si>
  <si>
    <t>Target Performance tidak tercapai</t>
  </si>
  <si>
    <t>PMI di prioritaskan untuk kritikal equipment &amp; request</t>
  </si>
  <si>
    <t>2 SQ Program terimplementasi</t>
  </si>
  <si>
    <t>Tidak terepenuhi nya standart GRC</t>
  </si>
  <si>
    <t>1. Keterlambatan submit data
2. keterlambatan follow up issue</t>
  </si>
  <si>
    <t>Parameter QSC, FCAR, GCG &amp; Risk Maturity</t>
  </si>
  <si>
    <t xml:space="preserve">1. mengontrol quality &amp; safety compliance
2. follow up FCAR issue (jika ada)
</t>
  </si>
  <si>
    <t>1. submit data sebelum tenggat waktu</t>
  </si>
  <si>
    <t>- QSC score (91%)
- FCAR score (90%)
- GCG Score (90%)
- Risk Maturity Score (90%)</t>
  </si>
  <si>
    <t>TUF,TUK,TUG,TUS</t>
  </si>
  <si>
    <t>Continous Improvement</t>
  </si>
  <si>
    <t>Terlaksananya Program CI yang di rencanakan</t>
  </si>
  <si>
    <t xml:space="preserve">Organization Capital Readiness </t>
  </si>
  <si>
    <t>1Program kerja LCU tidak terlaksana/tercapai 2. Program AoC tidak terlaksana/tercapai 3. Program PDCA People terkait dengan Leadership tidak terlaksana/tercapai 4. Program 5R tidak tercapai</t>
  </si>
  <si>
    <t>1. Personil TU tidak melakukan aktivitas sharing session
2. TU tidak mengumpulkan Best Practice Docs, Cerita Pensiun, dan Inspirational Story
3. Personil TU tidak melakukan  review kebijakan bisnis
4. Personil TU tidak melaksanakan program 5R</t>
  </si>
  <si>
    <t xml:space="preserve">1. Tidak ada peningkatan knowledge di TU
2. Visi, misi dan value perusahaan tidak dapat diterapkan oleh personil TU dalam lingkungan kerjanya.
3. Kurangnya engagement pegawai terhadap perusahaan </t>
  </si>
  <si>
    <t>1. Melaksanakan sharing session secara rutin di TU
2. Perencanaan program 5R Dinas</t>
  </si>
  <si>
    <t xml:space="preserve">1. me rutinkan briefing dinas/ unit
</t>
  </si>
  <si>
    <t>Program terlaksana</t>
  </si>
  <si>
    <t>LCU TU, PDCA 5R, SM Unit</t>
  </si>
  <si>
    <t>Jumlah personil tidak memenuhi ABK</t>
  </si>
  <si>
    <t>Berkurangnya personil TU di 2022</t>
  </si>
  <si>
    <t>Parameter HCR</t>
  </si>
  <si>
    <t>Pengembangan dan optimalisasi SDM Existing agar memilki kemampuan multi role</t>
  </si>
  <si>
    <t>Pelaksanaan sharing session secara berkala</t>
  </si>
  <si>
    <t>Workload terpenuhi</t>
  </si>
  <si>
    <t>TU, PDCA People TU</t>
  </si>
  <si>
    <t xml:space="preserve"> Hedging Management </t>
  </si>
  <si>
    <t>Perusahaan tidak memenuhi Peraturan Bank Indonesia No.16/21/PBI/2014</t>
  </si>
  <si>
    <t>Keterlambatan pelaporan kepada Bank Indonesia dan nilai likuidasi dibawah 70%</t>
  </si>
  <si>
    <t>Teguran dari Bank Indonesia</t>
  </si>
  <si>
    <t xml:space="preserve"> Hedging Implementation 
</t>
  </si>
  <si>
    <t>Tidak ada surat teguran dari Bank Indonesia</t>
  </si>
  <si>
    <t>SM TX</t>
  </si>
  <si>
    <t xml:space="preserve"> Prudent Debt Management </t>
  </si>
  <si>
    <t>Meningkatnya jumlah hutang dan performance perusahaan yang membuat rasio financial covenant memburuk.</t>
  </si>
  <si>
    <t xml:space="preserve">Profitability rendah
</t>
  </si>
  <si>
    <t xml:space="preserve">1. Perusahaan tidak mendapat pendanaan dari Bank
2. Breach Covenant (Melanggar Covenant yang sudah dijanjikan dengan bank)"
</t>
  </si>
  <si>
    <t xml:space="preserve">Menjaga ratio financial covenant agar tidak melebihi batas yang telah ditentukan
</t>
  </si>
  <si>
    <t xml:space="preserve">1. Menyisihkan sebagian dari cash flow untuk membayar hutang dan bunga (menjaga covenant DER)
2. Optimalisasi fasilitas Non cash Loan (menjaga covenant DER)
3. Menjaga kinerja perusahaan dengan memprioritaskan proyek/investasi yang memberikan profit pada perusahaan (menjaga covenant DSCR)"
</t>
  </si>
  <si>
    <t xml:space="preserve">Covenant terpenuhi
</t>
  </si>
  <si>
    <t>SM TXR</t>
  </si>
  <si>
    <t>Manager TXR</t>
  </si>
  <si>
    <t xml:space="preserve"> Average Collection Period </t>
  </si>
  <si>
    <t>Rendahnya Kemampuan membayar customer.</t>
  </si>
  <si>
    <t>Kondisi keuangan customer</t>
  </si>
  <si>
    <t xml:space="preserve">1. Parameter ketersediaan modal kerja
2. Parameter ketersediaan modal investasi
3. Parameter permbayaran sesuai dengan payment plan
</t>
  </si>
  <si>
    <t xml:space="preserve">1. Mengoptimalkan Account Receivable Representative dalam membantu proses penagihan
2. Intens Bekerjasama dengan unit marketing dalam proses penagihan
</t>
  </si>
  <si>
    <t xml:space="preserve"> 1. Implement Regular Reminder 
 2. Set up target collection based on aging invoice 
 3. Minimized AR Aging &lt;72 Days 
 4. Credit Controller 
</t>
  </si>
  <si>
    <t xml:space="preserve"> Kontrak TOP 30 hari tersedia
</t>
  </si>
  <si>
    <t xml:space="preserve"> Average Payment Period </t>
  </si>
  <si>
    <t>Keterbatasan dana yang tersedia</t>
  </si>
  <si>
    <t xml:space="preserve">1. Kekurangan SDM
2. Adanya dispute invoice sehingga proses verifikasi terhambat."
</t>
  </si>
  <si>
    <t xml:space="preserve">1. Parameter pembayaran sesuai payment plan
2. operasional terganggu
3. APP semakin lama"
</t>
  </si>
  <si>
    <t>1. Bersama-sama TA dan TM mengidentifikasi penyebab lambatnya verifikasi untuk mencegah kejadian serupa terulang
2. Melakukan komunikasi dan rekonsiliasi yang intense antara TA, TM, dan vendor
Menyusun prioritas pembayaran dan strategi pendanaan untuk pembayaran tersebut dan menegosiasikan kepada vendor terkait keterlambatan pembayaran</t>
  </si>
  <si>
    <t xml:space="preserve">1. Optimized Bank Facilities in managing GMF payment 
2. Minimized AP Aging &lt;229 Days 
</t>
  </si>
  <si>
    <t xml:space="preserve">1. Tidak terdapat invoice yang terlambat tercatat di SAP
2. Target cash in tercapai
</t>
  </si>
  <si>
    <t>SM TA</t>
  </si>
  <si>
    <t xml:space="preserve"> Human Capital Readiness </t>
  </si>
  <si>
    <t>Kurangnya kompetensi pegawai</t>
  </si>
  <si>
    <t xml:space="preserve">Konsistensi dalam melaksanakan program pengembangan
</t>
  </si>
  <si>
    <t xml:space="preserve">1. Tidak dapat mensupport perkerjaan dengan cepat dan akurat
2. Parameter on time reporting"
</t>
  </si>
  <si>
    <t xml:space="preserve">Memberikan kesempatan training untuk seluruh pegawai
</t>
  </si>
  <si>
    <t xml:space="preserve"> Implement mentoring program 
</t>
  </si>
  <si>
    <t xml:space="preserve">1. Training untuk karyawan terlaksana
2. Sharing session &amp; coaching terlaksana
</t>
  </si>
  <si>
    <t xml:space="preserve"> Organizational Capital Readiness </t>
  </si>
  <si>
    <t xml:space="preserve"> Optimize organization aspect, culture knowledge management and leadership</t>
  </si>
  <si>
    <t>31/12/23</t>
  </si>
  <si>
    <t>AoC TX</t>
  </si>
  <si>
    <t>TM</t>
  </si>
  <si>
    <t>Operating profit tidak mencapai target atau minus</t>
  </si>
  <si>
    <t>1. Kesalahan dalam penentuan COGS
2. Inefisiensi operasional
3. Realisasi biaya/anggaran overbudget</t>
  </si>
  <si>
    <t>1. Kurangnya pengetahuan dan tidak detail dalam mendefinisikan cost yang timbul dalam pekerjaan yang dilakukan sehingga menyebabkan tidak semua cost dapat tertagih dah mengurangi operating profit margin. 
2. Terdapat inefisiensi proses dalam pekerjaan yang menimbulkan additional cost diluar cost yang diplanningkan dan telah disetujui oleh stakeholder/customer. 
3. Tingginya pengeluaran untuk menunjang aktivitas operasional maupun non operasional dibandingkan dengan budget cost yang ditagihkan kepada customer</t>
  </si>
  <si>
    <t>Realokasi budget
Efisiensi Program</t>
  </si>
  <si>
    <t>Fokus pada peningkatan operating profit (peningkatan revenue) dan meminimalisir cost</t>
  </si>
  <si>
    <t xml:space="preserve">(aktual direct expense/aktual revenue) / (budget direct expense/budget revenue)*100%
</t>
  </si>
  <si>
    <t>VP TM</t>
  </si>
  <si>
    <t>All SM TM</t>
  </si>
  <si>
    <t>Albert Ferdinand Christian</t>
  </si>
  <si>
    <t>Desrianto Adi Prayogi</t>
  </si>
  <si>
    <t>Riska Rizqiwati</t>
  </si>
  <si>
    <t>Terdapat penumpukan inventory akibat material yang dibeli tidak terpakai</t>
  </si>
  <si>
    <t xml:space="preserve">Ketidaktercapain target CSI TM </t>
  </si>
  <si>
    <t>1. Ketidaktercapaian SLA Fulfilment (Material &amp; TAT)
2. Kurangnya respon / aliran informasi terkait update aktivitas material &amp; logistik.</t>
  </si>
  <si>
    <t xml:space="preserve">Memberikan commited SLA </t>
  </si>
  <si>
    <t xml:space="preserve">Memberikan servis sesuai dengan SLA yang dijanjikan
</t>
  </si>
  <si>
    <t>Target CSI tercapai 4.0</t>
  </si>
  <si>
    <t>ALL SM TM</t>
  </si>
  <si>
    <t xml:space="preserve">VP TP </t>
  </si>
  <si>
    <t>Terjadi keterlambatan update informasi ke stakeholder</t>
  </si>
  <si>
    <t xml:space="preserve">Customer SLA Fulfilment </t>
  </si>
  <si>
    <t xml:space="preserve">Ketidaktercapaian customer SLA Fulfilment </t>
  </si>
  <si>
    <t xml:space="preserve">1.Ketidaksesuai TAT logistik,Customs &amp; Warehouse dalam proses mendeliver material
2.Ketidaktersediaan material akibat dari event maintenance yang berubah-ubah yang menyebabkan ketidaktepatan dalam melakukan perencanaan material, waktu tunggu approval PO, dan eksekusi payment. </t>
  </si>
  <si>
    <t xml:space="preserve">Keterlambatan maintenance dan ketidaktercapaian CSI seusai target
</t>
  </si>
  <si>
    <t>1. Evaluasi vendor berdasarkan peforma material, logistik, responsiveness, finance dan quality.
2. Maintain payment kepada top 5 vendor dan forwarder
3. Pengadaan material dengan sistem consigment/JIT</t>
  </si>
  <si>
    <t xml:space="preserve">1. Planning improvement </t>
  </si>
  <si>
    <t xml:space="preserve">98% SLA 
</t>
  </si>
  <si>
    <t>SM TME, TMC, TMO, TMS</t>
  </si>
  <si>
    <t>Ketidaksesuaian dalam audit ekternal &amp; Legal action dari vendor</t>
  </si>
  <si>
    <t>1. Pembayaran BM dan PDRI tidak sesuai dengan ketentuan 
    yang berlaku
2. Pembuatan Dokumen pabean yang belum terselesaikan
3. Demand Letter / Somasi dari Vendor</t>
  </si>
  <si>
    <t xml:space="preserve"> - Denda kepabeanan 
 - Legal action / PKPU yang merusak citra perusahaan
</t>
  </si>
  <si>
    <t>1. Koordinasi dengan TX untuk melakukan pembayaran BC 28
2. Komunikasi dengan CSSM untuk penagihan BM dan PDRI
3. Pembuatan dokumen kepabeanansesuai aturan yang berlaku
4. Melakukan selfaudit dan stockopname
5. Kontrol dan follow up terhadap demand letter / somasi</t>
  </si>
  <si>
    <t>1. Menjaga komitmen pembayaran dan komunikasi pada vendor yang telah mengajukan somasi</t>
  </si>
  <si>
    <t xml:space="preserve">Nilai denda audit tahun 2023 &lt; tahun 2021
Meminimalisir vendor / somasi vendor tahun 2023
</t>
  </si>
  <si>
    <t>Yearly</t>
  </si>
  <si>
    <t>Continues Improvemnet tidak terlaksana karena budget terbatas</t>
  </si>
  <si>
    <t>Realisasi budget digunakan untuk operasional</t>
  </si>
  <si>
    <t>Program improvement tidak sempat dilakukan</t>
  </si>
  <si>
    <t>1. Memastikan anggaran trsedia atau realokasi dari angaran lain
2. mencanangkan CI yang tidak membutuhkan anggaran besar</t>
  </si>
  <si>
    <t xml:space="preserve">CI telah dilaksanakan
</t>
  </si>
  <si>
    <t>yearly</t>
  </si>
  <si>
    <t xml:space="preserve">Asset Management </t>
  </si>
  <si>
    <t>Adanya asset aircraft yang belum tercatat</t>
  </si>
  <si>
    <t>Pergerakan asset tidak termonitor</t>
  </si>
  <si>
    <t xml:space="preserve">Data Asset tidak akurat
</t>
  </si>
  <si>
    <t xml:space="preserve">
Memonitor pergerakan asset</t>
  </si>
  <si>
    <t>Data asset monitoring tersedia</t>
  </si>
  <si>
    <t>SM TMW</t>
  </si>
  <si>
    <t>Planning Accuracy</t>
  </si>
  <si>
    <t xml:space="preserve">Ketidaktepatan perencanaan penyediaan material </t>
  </si>
  <si>
    <t xml:space="preserve">1. Ketidaksesuaian list material dalam tasklist yang akan dikerjakan dan eksekusi material dalam aktual pengerjaan. 
2. Ketidakakuratan dalam mendefinisikan kebutuhan material (list PN dan Qty) pada MRM.
3. Ketidaksesuaian data DQI terkait historical consumption sehingga evaluasi forecast kebutuhan material menjadi kurang tepat. 
4. Kurangnya support data terkait evaluasi tekhnis dari unit terkait untuk planning material yang berkaitan dengan reability. 
</t>
  </si>
  <si>
    <t xml:space="preserve">Material planning  tidak terpakai dan berdampak kepada kenaikan inventory. 
</t>
  </si>
  <si>
    <t xml:space="preserve">1. Penilaian akurasi planning 
2. Evaluasi material planning (tasklist &amp; minmax) secara periodik
3. Follow up kebutuhan reability dengan unit terkait </t>
  </si>
  <si>
    <t xml:space="preserve">Target akurasi material planning 90%
</t>
  </si>
  <si>
    <t>SM TMS, SM TME</t>
  </si>
  <si>
    <t>Material &amp; Logistic Performance</t>
  </si>
  <si>
    <t>SLA pemenuhan material tidak tercapai</t>
  </si>
  <si>
    <t xml:space="preserve">1.Keterlambatan pengadaan material 
2.Keterlambatan proses shipment
3.keterlambatan distribusi
4. Keterbatasan budget sehingga tidak semua material dapat dibayarkan tepat waktu </t>
  </si>
  <si>
    <t xml:space="preserve">SLA maintenance dapat terhambat karena material belum available
</t>
  </si>
  <si>
    <t>1. Melakukan reminder kebutuhan material ke produksi
2. Evaluasi dan implementasi Minmax, JIT, consigmnet
3. Maintain payment kepada top 5 vendor dan forwarder
4. Evaluasi performance material handing</t>
  </si>
  <si>
    <t xml:space="preserve">All SM TM </t>
  </si>
  <si>
    <t>Human Capital Readiness (HCR)</t>
  </si>
  <si>
    <t>Tidak tercapainya target HCR yang berdampak pada bisnis dan operasional</t>
  </si>
  <si>
    <t>1. Kurangnya man power
2. Terdapat unskill personel</t>
  </si>
  <si>
    <t>Terganggunya operasional dan potensi COPQ</t>
  </si>
  <si>
    <t xml:space="preserve">1.Pelaporan Man power planning
2. Monitor COT </t>
  </si>
  <si>
    <t xml:space="preserve">"1. Pelaporan MPP tersedia
2. COT terlaksana"
</t>
  </si>
  <si>
    <t>Organization Capital Readiness (OCR)</t>
  </si>
  <si>
    <t>Implementasi program tidak terlaksana</t>
  </si>
  <si>
    <t xml:space="preserve">Kurangnya monitor pelaksanaan program
</t>
  </si>
  <si>
    <t xml:space="preserve">Keterlambatan proses pembelajaran area kerjanya
</t>
  </si>
  <si>
    <t xml:space="preserve">Kontrol Implementasi program
</t>
  </si>
  <si>
    <t xml:space="preserve">Implementasi program sesuai dengan timeframe
</t>
  </si>
  <si>
    <t>Information Capital Readiness (ICR)</t>
  </si>
  <si>
    <t>Implementasi IT tidak terlaksana karena budget terbatas dan time frame yang lama</t>
  </si>
  <si>
    <t xml:space="preserve">Ketidaktersediaan budget dan implementasi tidak sesuai target
</t>
  </si>
  <si>
    <t xml:space="preserve">Terganggunya aspek bisnis dan operasional
</t>
  </si>
  <si>
    <t xml:space="preserve">"1. Memastikan anggaran tersedia atau realokasi dari angaran lain
2. Reminder secara periodik"
</t>
  </si>
  <si>
    <t xml:space="preserve">Implementasi IT telah dilaksanakan sesuai timeframe
</t>
  </si>
  <si>
    <t>TB</t>
  </si>
  <si>
    <t>Pencapaian revenue belum bisa mengkompensasi kebutuhan biaya operasional</t>
  </si>
  <si>
    <t>Pada kuartal I untuk project GA masih menunggu alokasi budget PMN untuk pengadaan material/component, sedangkan untuk project non GA sebagian besar terjadi extend TAT dikarenakan jumlah Manpower terserap di banyak project.</t>
  </si>
  <si>
    <t>Kebutuhan biaya operasional lebih besar dibandingkan dengan pencapaian revenue</t>
  </si>
  <si>
    <t>EBITDA tercapai di atas 90%</t>
  </si>
  <si>
    <t>Setiap Proyek</t>
  </si>
  <si>
    <t>VP TB</t>
  </si>
  <si>
    <t>GM TB</t>
  </si>
  <si>
    <t>DB</t>
  </si>
  <si>
    <t>Irvan Pribadi</t>
  </si>
  <si>
    <t>Catur Nugraheni</t>
  </si>
  <si>
    <t>Adanya pekerjaan yang tidak ter-record dengan baik</t>
  </si>
  <si>
    <t>1. Proses recording data tidak dilakukan secara konsisten
2. Kurangnya informasi kepada produksi terkait dengan kontrak maintenance
(TMB dan Capping)</t>
  </si>
  <si>
    <t>Revenue &amp; Profit tidak tercapai</t>
  </si>
  <si>
    <t>1. Review by Daily Basis terlaksana
2. Sosialisasi Kontrak (Capping, PBTH, TMB) saat Induction Meeting oleh Planning Coordinator dan CSSM terhadap Unit Terkait</t>
  </si>
  <si>
    <t>GM TBS</t>
  </si>
  <si>
    <t>Implementasi dan aplikasi manhours dan material plan yang belum berjalan dengan baik</t>
  </si>
  <si>
    <t>1. Pekerjaan tidak dilakukan secara efisien yang berakibat pada Manhours yang over
2. Recording Manhours yang kurang disipling / Sliding Manhours
3. Pembelian material-material Routine / Non-Routine yang unused di akhir project</t>
  </si>
  <si>
    <t>Margin Operating profit semakin mengecil yang diakibatkan karena cost expense yang besar</t>
  </si>
  <si>
    <t>Rapat koordinasi terkait maintenance contract dengan Project Owner dan Unit Production</t>
  </si>
  <si>
    <t>1. Manhours report utilization tersedia
2. Controlling Material request tersedia</t>
  </si>
  <si>
    <t>Kesalahan dalam menentukan material yang dibutuhkan</t>
  </si>
  <si>
    <t>1. Kesalahan membaca maintenance manual
2. Penentuan quantity yang over dari
requirement</t>
  </si>
  <si>
    <t>1. Surplus material di akhir project
2. Meningkatnya inventory di gudang GADC</t>
  </si>
  <si>
    <t>Monthly KPI Inventory &lt; 10 %</t>
  </si>
  <si>
    <t>Mgr PPC</t>
  </si>
  <si>
    <t>Remove install component tidak sesuai antara sistem dan actual</t>
  </si>
  <si>
    <t>1. Kesalahan input ke sistem untuk remove install component
2. Proses input ke sistem yang tidak konsisten</t>
  </si>
  <si>
    <t>WTU/WTC meningkat</t>
  </si>
  <si>
    <t xml:space="preserve">Control WTU/WTC by daily basis terlaksana
</t>
  </si>
  <si>
    <t>Adanya part-part yang mengendap di gudang unserv menunggu repair</t>
  </si>
  <si>
    <t>1. Menunggu keputusan Customer terkait item repair
2. Kendala material yang dibutuhkan
untuk repair</t>
  </si>
  <si>
    <t xml:space="preserve">WFR meningkat
</t>
  </si>
  <si>
    <t>Control WFR by weekly basis</t>
  </si>
  <si>
    <t>Material yang di-order AOG tidak digunakan</t>
  </si>
  <si>
    <t xml:space="preserve">Keterlambatan material yang di-purchase dikarenakan internal/external problem
</t>
  </si>
  <si>
    <t xml:space="preserve">Material dengan biaya AOG akan menjadi beban inventory dan COPQ
</t>
  </si>
  <si>
    <t>1. Customer agree untuk menyediakan material
2. Customer agree untuk membeli material AOG tersebut</t>
  </si>
  <si>
    <t>TJ</t>
  </si>
  <si>
    <t>Adanya pekerjaan ter-TECO di sistem yang tidak sesuai dengan aktual (manhours dan material consumed)</t>
  </si>
  <si>
    <t>1. Proses recording data manhours dan material tidak dilakukan secara konsisten (kurang disiplin) dan tidak akurat
2. Withdrawn Item dan MDR covered by other Jobcard/MDR tidak tercatat di sistem
3. Pembelian material-material rutin dan/atau non-rutin ref RO yang tidak digunakan di akhir proyek (TAT proyek tidak terkejar)</t>
  </si>
  <si>
    <t>Parameter OPM (Operating Profit Margin)</t>
  </si>
  <si>
    <t>1. Pelaksanaan post-project review
2. Melaksanakan evaluasi bulanan terkait pencapaian anggaran biaya disertai dengan PICA</t>
  </si>
  <si>
    <t>1. Melaksanakan Post Project Review
2. Melaksanakan evaluasi bulanan untuk revenue dan anggaran biaya dan identifikasi PICA
3. Meningkatkan pencapaian pengiriman DFP ke Technical Recording sesuai standar waktu yg telah ditentukan QP
4. Induction meeting dilengkapi dengan informasi capping/TMB
5. Implementasi Xpream</t>
  </si>
  <si>
    <t>1. Monthly Post Project Review terlaksana
2. Revenue and production budget evaluation reported every month
3. Delivery Documents to Technical Recording &lt;= 3 days after RTS
4. Induction meeting dengan informasi capping terlaksana
5. Daily Profitability report dapat ditampilkan di XPream</t>
  </si>
  <si>
    <t>TJP, TJC, TJH, TJK, TJN</t>
  </si>
  <si>
    <t>TDS, TA</t>
  </si>
  <si>
    <t>Zarul Fuziono</t>
  </si>
  <si>
    <t>Saphira Alifa Harahap</t>
  </si>
  <si>
    <t>Pengerjaan task yg tertunda karena kurangnya keakuratan informasi ketersediaan part dan/atau aktivitas inspeksi/temuan yang terlambat</t>
  </si>
  <si>
    <t>1. Stok sistem (SAP/SWIFT) tidak sesuai dengan kondisi aktual
2. Tidak konsisten disiplin dalam melakukan input data secara sistem dikarenakan kurangnya pemahaman atas alur rantai pasok
3. Alternatif repair tidak di prirotaskan saat identifikasi awal (keterlambatan kesediaan stock)</t>
  </si>
  <si>
    <t>1. Meningkatnya nilai WTU-WTC
2. Keakuratan data sistem tidak mencerminkan aktual
3. Stock material berlebih
4. Parameter OPM</t>
  </si>
  <si>
    <t>1. Daily control material consume &amp; request per line
2. One day closing</t>
  </si>
  <si>
    <t>1. Melakukan weekly control reminder untuk transaksi WTU, WTC, dan WFR
2. Melakukan monthly control reminder untuk transaksi Open Order 
3. Pelaksanaan taskforce yang berhubungan dengan KPI DQI, khususnya robbing</t>
  </si>
  <si>
    <t xml:space="preserve">1. Weekly control reminder untuk transaksi WTU, WTC, dan WFR tersedia
2. Monthly control reminder untuk transaksi Open Order tersedia
3. Taskforce untuk robbing terlaksana
</t>
  </si>
  <si>
    <t>TJP, TJC, TJN, TJH, TJO, TJK</t>
  </si>
  <si>
    <t>Inventory - Surplus</t>
  </si>
  <si>
    <t>adanya dead stock material</t>
  </si>
  <si>
    <t>ketidak sesuaian antara planning material dan consume material</t>
  </si>
  <si>
    <t>Inventory gudang akan bertambah dan tidak tercontrol</t>
  </si>
  <si>
    <t>Controling incoming dan outgoing material di warehouse</t>
  </si>
  <si>
    <t>Monitoring material project moving ( remindering system)</t>
  </si>
  <si>
    <t>ketercapaian KPI surplus material sebesar 100%</t>
  </si>
  <si>
    <t>Q2</t>
  </si>
  <si>
    <t>TZS</t>
  </si>
  <si>
    <t>TZG TZP</t>
  </si>
  <si>
    <t>TZ TZB TZQ</t>
  </si>
  <si>
    <t>COPQ</t>
  </si>
  <si>
    <t>Terjadinya COPQ project</t>
  </si>
  <si>
    <t>lack of awarnes dari personil dan kurangnya pemahaman terkait COPQ dan HSE</t>
  </si>
  <si>
    <t>terjadi COPQ melebihi â‰¤ 0.15%</t>
  </si>
  <si>
    <t>Active Supervisiory</t>
  </si>
  <si>
    <t>1. identification &amp; mitigation COPQ implemention
2. Development HSE personeel di TZ</t>
  </si>
  <si>
    <t>surveillance rutin di laporkan dan report tersedia</t>
  </si>
  <si>
    <t>TZS TZG TZP</t>
  </si>
  <si>
    <t xml:space="preserve">SLA customer yang tidak tercapi </t>
  </si>
  <si>
    <t>pengadaan material yang sering terhambat</t>
  </si>
  <si>
    <t>kebutuhan project yang terlambat terpenuhi</t>
  </si>
  <si>
    <t>Control TAT project</t>
  </si>
  <si>
    <t>1. melakukan monitoring rutine terhadap Cash Flow
2. melakukan monitoring rutine terhadap performance payment plan</t>
  </si>
  <si>
    <t>report monitoring tersedia</t>
  </si>
  <si>
    <t>TZB TZQ</t>
  </si>
  <si>
    <t>TR</t>
  </si>
  <si>
    <t>Revenue</t>
  </si>
  <si>
    <t>Kontrak dimenangkan oleh kompetitor</t>
  </si>
  <si>
    <t>Keunggulan kompetitif yang dimiliki kompetitor lebih disukai dibanding GMF (kapabilitas, ramah lingkungan, dukungan politis yang kuat, dan lain-lain)</t>
  </si>
  <si>
    <t>Terganggunya pencapaian revenue &amp; operating profit margin TR</t>
  </si>
  <si>
    <t>1. Melobi secara intensif untuk proyek SIP 
2. Negosiasi kontrak proyek TNI AU, Setneg Rutin dan ABT  
3. Negosiasi project Pengadaan B737-800 &amp; Konversi VVIP Kemhan</t>
  </si>
  <si>
    <t xml:space="preserve">1. Mendapatkan kontrak proyek SIP 
2. Mendapatkan kontrak proyek TNI AU, Setneg Rutin &amp; ABT TNI tahun 2023 
3. Mendapatkan kontrak proyek B737-800 &amp; Konversi VVIP Kemhan
</t>
  </si>
  <si>
    <t>VP TR</t>
  </si>
  <si>
    <t>TA, TD, TX, DF</t>
  </si>
  <si>
    <t>Asep Mulyana</t>
  </si>
  <si>
    <t>Irvan Aditya Iskandar</t>
  </si>
  <si>
    <t>Collection</t>
  </si>
  <si>
    <t>Prasyarat penagihan ke customer belum terpenuhi</t>
  </si>
  <si>
    <t>1. PPR tidak dijalankan
2. Belum ada report monitoring/control untuk PO 52
3. Dasar perhitungan operating profit margin menggunakan basis accrual merefer pada PA (plan) tidak berdasarkan actual cost</t>
  </si>
  <si>
    <t>Keputusan management yang tidak tepat</t>
  </si>
  <si>
    <t>1. Mengontrol penyelesaian pekerjaan supaya satisfactory dan dilengkapi dengan kebutuhan administrasinya agar bisa di Billing sesuai plan Cash-in.
2. Membangun komunikasi yang baik dengan pihak Customer untuk mendapatkan informasi apakah ada syarat penagihan (dokumen pendukung) yang tidak tertulis dikontrak dan potensi ditolak</t>
  </si>
  <si>
    <t xml:space="preserve">Jumlah Cash-in Year-to-Date more than 85% compares to posisi piutang non-dispute bulan sebelumnya
</t>
  </si>
  <si>
    <t>CSSM, SM TRS, SM TRP</t>
  </si>
  <si>
    <t>TA, TX</t>
  </si>
  <si>
    <t xml:space="preserve">Customer SLA  Fulfillment </t>
  </si>
  <si>
    <t>Uang yang diperoleh dari customer tidak bisa digunakan full untuk support project TR</t>
  </si>
  <si>
    <t>1. Corporate membutuhkan cash untuk menjalankan operasional GMF
2. Kurangnya jumlah dana yang dialokasikan untuk project TR</t>
  </si>
  <si>
    <t>1. Penyediaan material untuk project terhambat
2. Skema pembayaran vendor harus CIA
3. Progress pekerjaan lebih lama (tidak sesuai rencana)
4. Terbatasnya pilihan provider shipment
5. Dikenakan penalty dari customer"</t>
  </si>
  <si>
    <t xml:space="preserve">Membuat akun bank khusus TR untuk mempermudah kontrol cash in dan cash out
</t>
  </si>
  <si>
    <t xml:space="preserve">TR mempunyai akun bank sendiri (tidak gabung dengan Corporate)
</t>
  </si>
  <si>
    <t>SM TRF</t>
  </si>
  <si>
    <t>TD, TX, DF</t>
  </si>
  <si>
    <t>Customer SLA  Fulfillment</t>
  </si>
  <si>
    <t>Miss kalkulasi pada plan yang dijanjikan ke customer, seperti TAT</t>
  </si>
  <si>
    <t>1. Kurangnya pengetahuan dan pengalaman di area planning engineering
2. Perbedaan interpretasi scope kontrak antara produksi dan customer
3. Tidak ada evaluasi performance dari pekerjaan sebelumnya dari hasil PPR</t>
  </si>
  <si>
    <t xml:space="preserve">1. Actual TAT tidak sesuai target yang disepakati
2. Munculnya biaya tambahan sehingga menurunkan operating profit margin dan kepuasan pelanggan
</t>
  </si>
  <si>
    <t xml:space="preserve">1. Mengontrol secara intensif proses Pre dan In-Execution 
2. Mempunyai manpower yang expert dalam memproyeksikan nilai suatu proyek 
3. Mempunyai dokumentasi dan kertas kerja PPR atas pekerjaan yang telah selesai.
</t>
  </si>
  <si>
    <t xml:space="preserve">1. PA yang sudah lengkap ditanda tangani dan weekly report project internal tersedia (sampai ke cost)
2. Tersedia manpower expert 
3. Tersedia nya dokumentasi PPR"
</t>
  </si>
  <si>
    <t>AMS, SM TRP</t>
  </si>
  <si>
    <t>TA, TD, TH</t>
  </si>
  <si>
    <t>Asset Management</t>
  </si>
  <si>
    <t>Asset tidak terutilize dengan baik</t>
  </si>
  <si>
    <t>Asset serviceabilitynya kurang baik</t>
  </si>
  <si>
    <t>utiization asset yang rendah</t>
  </si>
  <si>
    <t>Quaterly pelaksanaan Asset Review board</t>
  </si>
  <si>
    <t>Logbook utilization asset</t>
  </si>
  <si>
    <t>Logbook tersedia</t>
  </si>
  <si>
    <t>TZP,TZG</t>
  </si>
  <si>
    <t xml:space="preserve">Continuous Improvement </t>
  </si>
  <si>
    <t>terdapat item continues improvement yang tidak terlaksana</t>
  </si>
  <si>
    <t>improvement yang akan dilakukan terhalang regulasi dan keterbatasan dana</t>
  </si>
  <si>
    <t>target 4 Continues improvement tahun 2023 tidak tercapai</t>
  </si>
  <si>
    <t>update progress Continues improvement yang ada</t>
  </si>
  <si>
    <t>pembuatan additional continues improvement diluar dari yang sudah di rencanakan</t>
  </si>
  <si>
    <t>terdapat 4 continues improvement di tahun 2023</t>
  </si>
  <si>
    <t>TZG TZP TZS TZQ</t>
  </si>
  <si>
    <t>Target manpower readiness tidak tercapai</t>
  </si>
  <si>
    <t>qualified personil yang di butuhkan tidak terpenuhi</t>
  </si>
  <si>
    <t>KPI  Human Capital Readiness tidak tercapai</t>
  </si>
  <si>
    <t>diadakannya internal traning dan sharing session untuk transfer knowledge</t>
  </si>
  <si>
    <t>internal training  dan sharing session terlaksana</t>
  </si>
  <si>
    <t>TZQ, TZP,TZG,TZb</t>
  </si>
  <si>
    <t>Kelalaian dalam pelaksanaan jobcard/MDR yang tidak sesuai procedure sehingga menyebabkan accident/incident</t>
  </si>
  <si>
    <t>1. Tidak melakukan pekerjaan sesuai prosedur/manual
2. Pengambilan 'shortcuts' dikarenakan tekanan waktu</t>
  </si>
  <si>
    <t>1. Parameter COPQ</t>
  </si>
  <si>
    <t>1. Meningkatkan safety campaign via SAG
2. Briefing diawal dan di akhir shift</t>
  </si>
  <si>
    <t>'1. Daily surveillance by Production Manager (Checklist), Briefing diawal dan diakhir shift
2. Meningkatkan peran supervisi melalui penugasan dan visual management
3. Peningkatan kompetensi concern for order &amp; achievement orientation melalui training basic aviation workmanship (BAW)</t>
  </si>
  <si>
    <t>1. Daily surveillance &amp; briefing terlaksana
2. Fungsi supervisi terlaksana
3. BAW terlaksana</t>
  </si>
  <si>
    <t>TJO, TJC, TJP, TJK, TJN, TJH, TJW</t>
  </si>
  <si>
    <t>TQY</t>
  </si>
  <si>
    <t>Tidak dapat memberikan feedback kepada permintaan/komplain customer dengan baik melalui pemenuhan kriteria keberhasilan proyek</t>
  </si>
  <si>
    <t>Personnel lack of knowledge and skill,
Poor project management</t>
  </si>
  <si>
    <t>Parameter CSI</t>
  </si>
  <si>
    <t>1. Conduct post project review
2. Manage communication
3. Develop customer complaint log for each project</t>
  </si>
  <si>
    <t>1. Melaksanakan post-project review
2. Post project review menambahkan summary komplain dari Customer
3. Melakukan daily report dan komunikasi rutin dengan customer
4. Meningkatkan kompetensi customer service orientation untuk level Project Owner</t>
  </si>
  <si>
    <t>1. PPR terlaksana
2. Daily report terlaksana</t>
  </si>
  <si>
    <t>TJC, TJH, TJN, TJO, TJK</t>
  </si>
  <si>
    <t>TJP, TP</t>
  </si>
  <si>
    <t>TC</t>
  </si>
  <si>
    <t>F1.1 Operating Profit Margin</t>
  </si>
  <si>
    <t>1. Perbedaan skema komersial antara GMF ke Customer dan GMF ke back support sehingga ada deviasi antara revenue dan cost
2. Biaya subcont komponen yang cukup tinggi</t>
  </si>
  <si>
    <t>Operating profit akan berdampak signifikan terhadap kinerja dari Corporate</t>
  </si>
  <si>
    <t>Mengurangi Outsource and Exchange</t>
  </si>
  <si>
    <t>1. Mengurangi Outsource and Exchange
2. Melakukan evaluasi dan develop cap utk item yang high removal dan tidak cap shop
3. Memperbaiki Supply chain BDP component bersama dengan TM
4. Mencari Partner untuk outsource repair"</t>
  </si>
  <si>
    <t>1. Biaya Outsource sama dengan atau kurang dari Budgat Outsource tiap bulannya</t>
  </si>
  <si>
    <t>VP TC</t>
  </si>
  <si>
    <t>Shop, TCD &amp; PE Shop</t>
  </si>
  <si>
    <t>TCD</t>
  </si>
  <si>
    <t>TA,TQ</t>
  </si>
  <si>
    <t>Endra Wirawan</t>
  </si>
  <si>
    <t>Firdaus Alamsyah</t>
  </si>
  <si>
    <t>F1.2 Inventory</t>
  </si>
  <si>
    <t>Nilai inventory yang tinggi</t>
  </si>
  <si>
    <t>"1. BDP secara actual sudah diconsume namun secara sistem belum (WTU - WTC)
2. BDP planning tidak dipergunakan sesuai dengan waktu yang sudah ditentukan (Material Surplus)"</t>
  </si>
  <si>
    <t>Ada GAP besar nilai inventory antara aktual dan sistem</t>
  </si>
  <si>
    <t>Melakukan Monitoring secara berkala data WTU-WTC yang dikirim unit inventory control team</t>
  </si>
  <si>
    <t>"1. Planner melakukan monitoring melalui sistem dan weekly consume control
2. Breifing terkait pentingnya melakukan transaksi hingga tuntas agar kondisi antara sistem dan aktual tidak ada deviasi"</t>
  </si>
  <si>
    <t>Inventory tercapai sesuai dengan target 90%</t>
  </si>
  <si>
    <t>Produksi &amp; Planner</t>
  </si>
  <si>
    <t>F1.3 Cost of Poor Quality</t>
  </si>
  <si>
    <t>Komponen tidak berfungsi saat di install di pesawat</t>
  </si>
  <si>
    <t>1. Adanya hidden failure yang tidak terdeteksi di prosedur manual
2. Ada sistem external diluar komponen yang mengakibatkan kerusakan pada komponen</t>
  </si>
  <si>
    <t>Terjadi delay operasional di Line dan delay maintenance di Base</t>
  </si>
  <si>
    <t>Briefing untuk mencegah terjadinya COPQ</t>
  </si>
  <si>
    <t>Adanya program Component reliability review terutama untuk item Short Runner atau Low Utilization</t>
  </si>
  <si>
    <t>COPQ dibawah 0.15%</t>
  </si>
  <si>
    <t>TCD &amp; PE Shop</t>
  </si>
  <si>
    <t>Pelayanan yang tidak sesuai dengan ekspektasi customer</t>
  </si>
  <si>
    <t>Adanya deviasi antara standard TAT yang dijanjikan ke customer dan aktual TAT</t>
  </si>
  <si>
    <t>Customer tidak puas dengan servis yang diberikan</t>
  </si>
  <si>
    <t>Melakukan koordinasi dengan Key Account Group utk mengetahui apa yang diinginkan kostumer</t>
  </si>
  <si>
    <t>TCD &amp; Planner</t>
  </si>
  <si>
    <t>CSSM,TPM, TM</t>
  </si>
  <si>
    <t>C2.1 Customer SLA Fulfillment</t>
  </si>
  <si>
    <t>Pemenuhan Service Level yang tidak sesuai dengan mutual aggreement / kesepakatan awal dengan Garuda grup maupun Non Garuda Grup</t>
  </si>
  <si>
    <t>1. Troubleshooting untuk kompleks komponen mememrlukan waktu yang cukup lama
2. Delay pembayaran dan/atau pengiriman material untuk repair komponen</t>
  </si>
  <si>
    <t>Pemenuhan Service Level tidak sesuai dengan target yang sudah ditentukan</t>
  </si>
  <si>
    <t>Mingguan</t>
  </si>
  <si>
    <t>Planner TC (Shop &amp; TCD)</t>
  </si>
  <si>
    <t>TX TM</t>
  </si>
  <si>
    <t>I1.1 Productivity</t>
  </si>
  <si>
    <t>Produktivitas dari personel produksi rendah</t>
  </si>
  <si>
    <t>Load pekerjaan belum seperti periode sebelum pandemi</t>
  </si>
  <si>
    <t>Kinerja personnel produksi tidak maksimal</t>
  </si>
  <si>
    <t>- Pembelian tool dan equipment untuk mendukung produksi
-</t>
  </si>
  <si>
    <t>Kapasitas meingkat dan PMA disetujui dan dipergunakan</t>
  </si>
  <si>
    <t>Produksi &lt;br&gt;PE</t>
  </si>
  <si>
    <t>TCD, TE</t>
  </si>
  <si>
    <t>I1.2 Governance, Risk and Compliance (GRC)&lt;br&gt;GCG, Risk Maturity, FCAR dan QSC</t>
  </si>
  <si>
    <t>Finding tidak dijawab dalam waktu yang sudah ditentukan</t>
  </si>
  <si>
    <t>Kurang perhatian dalam menjawab temuan dari internal maupun eksternal</t>
  </si>
  <si>
    <t>Target GRC (QSC, FCAR dan Risk Maturity) tidak tercapai</t>
  </si>
  <si>
    <t>Mengikuti prosedur terkait GRC, Risk Maturity, FCAR, dan QSC</t>
  </si>
  <si>
    <t>Melaporkan terkait degan item GRC, Risk Maturity, FCAR, dan QSC sesuai dengan target yang telah ditentukan</t>
  </si>
  <si>
    <t>GRC, Risk Maturity, FCAR, dan QSC terjawab dan terlaporkan tepat waktu</t>
  </si>
  <si>
    <t>Produksi, PE</t>
  </si>
  <si>
    <t>TA, TQ, TI</t>
  </si>
  <si>
    <t>I1.3 Asset Management</t>
  </si>
  <si>
    <t>Aset tidak terutilisasi dengan maksimal</t>
  </si>
  <si>
    <t>1. Aset sudah tidak dapat dipergunakan
2. Tidak ada load pekerjaan</t>
  </si>
  <si>
    <t>Utilisasi aset rendah</t>
  </si>
  <si>
    <t>Membuat laporan data utilisasi asset dan revenue yang dihasilkan dari aset</t>
  </si>
  <si>
    <t>Utilization and revenue aset data available</t>
  </si>
  <si>
    <t>PE TC</t>
  </si>
  <si>
    <t>PDCA Asset</t>
  </si>
  <si>
    <t>TA, TU</t>
  </si>
  <si>
    <t>I2.1 Continous Improvement</t>
  </si>
  <si>
    <t>Improvement yang tidak sejalan dengan target</t>
  </si>
  <si>
    <t>1. Kurangnya perhatian terhadap improvement yang dilakukan
2. Tidak sesuai kondisi aktual dilapangan</t>
  </si>
  <si>
    <t>Improvement yang dilakukan tidak dipergunakan</t>
  </si>
  <si>
    <t>Adanya target CI terkait efisiensi operasional utk masing-masing bidang</t>
  </si>
  <si>
    <t>Program CI yang sesuai dengan kebutuhan operasional di Component Services</t>
  </si>
  <si>
    <t>Target sebanyak 2 CI yang diimplementasikan</t>
  </si>
  <si>
    <t>Bidang</t>
  </si>
  <si>
    <t>TD, TQ</t>
  </si>
  <si>
    <t>I2.2 Data Quality Integrity</t>
  </si>
  <si>
    <t>Data yang disampaikan tidak sesuai antara aktual dan sistem</t>
  </si>
  <si>
    <t>Kurangnya awarness personel dalam implementasi SWIFT</t>
  </si>
  <si>
    <t>Data DQI tidak valid</t>
  </si>
  <si>
    <t>Adanya PIC untuk SLA DQI</t>
  </si>
  <si>
    <t>- DQI 100%
- Sgap 100%</t>
  </si>
  <si>
    <t>PDCA Budget Control</t>
  </si>
  <si>
    <t>Produksi, TA</t>
  </si>
  <si>
    <t>L1.1 Human Capital Readiness (HCR)</t>
  </si>
  <si>
    <t>Personel produksi yang kurang baik secara kualitas atau kuantitas</t>
  </si>
  <si>
    <t>1. Bertambahnya beban pekerjaan yang tidak direncanakan sesuai dengan perhitungan Man Power Planning tahunan
2. Kurangnya knowledge dan experience dari personnel personnel muda TC
3. Belum terpenuhinya persyaratan dari personnel yang akan diajukan licensenya</t>
  </si>
  <si>
    <t>1. Waktu TAT pengerjaan suatu project bertambah
2. Pemenuhan posisi untuk authorization personnel terhambat</t>
  </si>
  <si>
    <t>Meningkatkan fungsi Quality dan Safety development program dan pemanfaatan LCU TC untuk mengontrol IDP personnel</t>
  </si>
  <si>
    <t>PDCA People, LCU TC</t>
  </si>
  <si>
    <t>Produksi, TH, TQ</t>
  </si>
  <si>
    <t>TH, TQ</t>
  </si>
  <si>
    <t>L2.1 Organization Capital Readiness (OCR)</t>
  </si>
  <si>
    <t>Review prosedur melewati target yang sudah ditentukan</t>
  </si>
  <si>
    <t>1. Perlu major update dalam prosedur tersebut</t>
  </si>
  <si>
    <t>Prosedur tidak direview dan diupdate</t>
  </si>
  <si>
    <t>Adanya beberapa course yang harus diikuti oleh para leader</t>
  </si>
  <si>
    <t>Sharing berjalan rutin dan prosedur direview sesuai dengan kondisi aktual</t>
  </si>
  <si>
    <t>Bidang, AoC, PDCA Bisnis</t>
  </si>
  <si>
    <t>L3.1 Information Capital Readiness (ICR)</t>
  </si>
  <si>
    <t>Pengembangan IT yang tidak dimplementasikan dengan baik</t>
  </si>
  <si>
    <t>Implementasi IT project yang tidak tepat sasaran</t>
  </si>
  <si>
    <t>Implementasi IT project yang tidak optimal</t>
  </si>
  <si>
    <t>Improvement dashboard TC untuk menunjang kinerja component services</t>
  </si>
  <si>
    <t>Dashboard tersedia, dipergunakan dan update</t>
  </si>
  <si>
    <t>PDCA IT</t>
  </si>
  <si>
    <t>Produksi, TCD, TD</t>
  </si>
  <si>
    <t>F1.1  Budget Realization</t>
  </si>
  <si>
    <t xml:space="preserve"> Belum dialokasikan keseluruhan pelaksanaan sertifikasi QIA- budget personil baru </t>
  </si>
  <si>
    <t xml:space="preserve">Belum dialokasikan keseluruhan pelaksanaan sertifikasi QIA- budget personil baru 
</t>
  </si>
  <si>
    <t>Peningkatan staff expense TI</t>
  </si>
  <si>
    <t>Memastikan dan berkoordinasi dengan Unit TA dan TH untuk alokasi budget  untuk pelaksanaan sertifikasi QIA-persone baru  TI sesuai dengan PCM</t>
  </si>
  <si>
    <t xml:space="preserve">1. Monitoring berkala realisasi budget dan koordinasi dengan Fungsi pengelola Anggaran
2. Realokasi budget dengan tetap mempertahankan Realisasi Audit Plan 2023
</t>
  </si>
  <si>
    <t>1. Report of analysis budget realization terlaksan 
2.  Realokasi budget sesuai kebutuhan</t>
  </si>
  <si>
    <t>PDCA Dinas(Budget)</t>
  </si>
  <si>
    <t>TL</t>
  </si>
  <si>
    <t>Tidak berjalannya rencana operational TL yang sudah diplanningkan</t>
  </si>
  <si>
    <t>Kebijakan TA mengurangi budget 40 % yang sudah diplanningkan</t>
  </si>
  <si>
    <t>Profit dinas tidak mencapai target</t>
  </si>
  <si>
    <t xml:space="preserve">Melakukan control pengeluaran dinas secara menyeluruh </t>
  </si>
  <si>
    <t>Menyusun efisiensi program dinas dengan kontribusi masing-masing unit</t>
  </si>
  <si>
    <t>Efisiensi tercapai sesuai target</t>
  </si>
  <si>
    <t>VP TL</t>
  </si>
  <si>
    <t>DL</t>
  </si>
  <si>
    <t>Hudi Riantoro</t>
  </si>
  <si>
    <t>Bayu Prayudha</t>
  </si>
  <si>
    <t>Keterlambatan pengiriman material U/S ke shop</t>
  </si>
  <si>
    <t>Kurangnya kuota deposit pengiriman material U/S dari OSA ke CGK (Shop)</t>
  </si>
  <si>
    <t>Proses serviceable part mengalami keterlambatan</t>
  </si>
  <si>
    <t>Weekly monitoring</t>
  </si>
  <si>
    <t>Memastikan material U/S dikirim ke shop &lt;= 3 hari</t>
  </si>
  <si>
    <t xml:space="preserve">Material U/S terkirim ke shop &lt;= 3 hari </t>
  </si>
  <si>
    <t>TL, TM, TX</t>
  </si>
  <si>
    <t>TL, TM</t>
  </si>
  <si>
    <t>Adanya accident incident yang terjadi akibat kualitas maintenance</t>
  </si>
  <si>
    <t>Proses troubleshooting yang kurang akurat</t>
  </si>
  <si>
    <t>Nilai COPQ melebihi batas yang ditentukan</t>
  </si>
  <si>
    <t>Follow prosedur dan ketentuan yang berlaku pada saat bekerja</t>
  </si>
  <si>
    <t>Melaksanakan briefing di setiap awal shift terkait prosedur kerja dan hilite issue secara konsisten</t>
  </si>
  <si>
    <t xml:space="preserve">COPQ dibawah target
</t>
  </si>
  <si>
    <t>TL TC TQ</t>
  </si>
  <si>
    <t>TC TQ</t>
  </si>
  <si>
    <t>Target yang tidak tercapai sesuai dengan SLA</t>
  </si>
  <si>
    <t>Kurangnya support dari pengadaan material dan shop atas kebutuhan operasional yang berdampak pada SLA</t>
  </si>
  <si>
    <t xml:space="preserve">Nilai CSI rendah sehingga kurang memuaskan customer
</t>
  </si>
  <si>
    <t xml:space="preserve">Evaluasi rutin progress program yang berjalan
</t>
  </si>
  <si>
    <t xml:space="preserve">Menginformasikan progress dan pencapaian atas setiap program yang telah dilakukan untuk mendukung SLA yang telah disepakati
</t>
  </si>
  <si>
    <t xml:space="preserve">Penilaian positif dari customer
</t>
  </si>
  <si>
    <t>TP TQ TE</t>
  </si>
  <si>
    <t>Pemenuhan service level tidak tercapai berdasarkan kesepakatan dengan customer</t>
  </si>
  <si>
    <t xml:space="preserve">Kurangnya kualifikasi manpower, tools, equipment, dan fasilitas
</t>
  </si>
  <si>
    <t xml:space="preserve">SLA tidak tercapai sesuai target
</t>
  </si>
  <si>
    <t xml:space="preserve">Membentuk taskforce (SOD, prolong, redel) untuk memenuhi requirement customer
</t>
  </si>
  <si>
    <t xml:space="preserve">Mengoptimalkan produksi yang ada dengan tetap memperhatikan target yang disepakati
</t>
  </si>
  <si>
    <t xml:space="preserve">Target SLA tercapai
</t>
  </si>
  <si>
    <t>Productivity</t>
  </si>
  <si>
    <t>Adanya aktivitas maintenance serta manhours yang tidak tercapture</t>
  </si>
  <si>
    <t>Tidak tersedianya media untuk capturing</t>
  </si>
  <si>
    <t>Aktivitas maintenance dan manhours consumed pada sistem tidak sesuai dengan aktual</t>
  </si>
  <si>
    <t>Melakukan record secara manual (by CWO)</t>
  </si>
  <si>
    <t>Memfasilitasi dengan mobile barcoding</t>
  </si>
  <si>
    <t xml:space="preserve">Aktivitas maintenance dan manhours tercapture sesuai aktual
</t>
  </si>
  <si>
    <t>VP TL, VP TD</t>
  </si>
  <si>
    <t>TF</t>
  </si>
  <si>
    <t>Personel belum memahami secara utuh terkait kebijakan, prosedur, dan manajemen resiko perusahaan</t>
  </si>
  <si>
    <t>Kurangnya sosialisasi kepada personel</t>
  </si>
  <si>
    <t xml:space="preserve">Kebijakan belum dapat sepenuhnya dijalani
</t>
  </si>
  <si>
    <t>N/A</t>
  </si>
  <si>
    <t xml:space="preserve">Melakukan sosialisasi terkait prosedur dan kebijakan perusahaan secara rutin
</t>
  </si>
  <si>
    <t xml:space="preserve">Personel memahami manajemen resiko dan menjalankan secara konsisten
</t>
  </si>
  <si>
    <t>Q3 2023</t>
  </si>
  <si>
    <t>TL, TAG</t>
  </si>
  <si>
    <t>DL, TA</t>
  </si>
  <si>
    <t>Progress Billing</t>
  </si>
  <si>
    <t>Potensi revenue tidak terbilling karena keterlambatan tagihan atau ketidaklengkapan dokumen</t>
  </si>
  <si>
    <t>Kompleksitas administrasi dan dokumen kelengkapan</t>
  </si>
  <si>
    <t>Cost yang timbul dari aktivitas TMB tidak dapat tertagih</t>
  </si>
  <si>
    <t>Melakukan pencatatan aktivitas dan pengendalian dokumen potensi TMB</t>
  </si>
  <si>
    <t xml:space="preserve">Mapping DFP TMB, baik event maintenance, manpower fulfillment, maupun material usage.
</t>
  </si>
  <si>
    <t>DFP untuk dokumen billing lengkap sesuai mapping dan dilaporkan secara rutin</t>
  </si>
  <si>
    <t>TL, TP</t>
  </si>
  <si>
    <t>DL, TA, TP</t>
  </si>
  <si>
    <t>Tidak tersedianya list asset yang current</t>
  </si>
  <si>
    <t>Asset akan mengalami kerusakan/hilang</t>
  </si>
  <si>
    <t xml:space="preserve">Membuat laporan rutin terkait kondisi asset masing-masing area
</t>
  </si>
  <si>
    <t xml:space="preserve">Asset terkontrol dengan baik
</t>
  </si>
  <si>
    <t>TLO, TUG, TDO</t>
  </si>
  <si>
    <t>DL, TU, TD</t>
  </si>
  <si>
    <t>Tidak adanya fungsi kontrol dan monitor</t>
  </si>
  <si>
    <t xml:space="preserve">Belum adanya fungsi kontrol dan monitor
</t>
  </si>
  <si>
    <t xml:space="preserve">Program improvement tidak mencapai target
</t>
  </si>
  <si>
    <t>Melakukan review progress aktivitas continous improvement secara periodik</t>
  </si>
  <si>
    <t>Improvement dijalankan secara konsisten dan mencapai target</t>
  </si>
  <si>
    <t>Keterlambatan proses simulasi di sistem</t>
  </si>
  <si>
    <t>Ketidaksesuaian konfigurasi antara sistem dan aktual</t>
  </si>
  <si>
    <t>Muncul deviasi antara aktual dan system</t>
  </si>
  <si>
    <t xml:space="preserve">Melakukan daily monitoring
</t>
  </si>
  <si>
    <t>Pembuatan awareness campaign</t>
  </si>
  <si>
    <t xml:space="preserve">Proses simulasi dilakukan sebelum batas waktu yang ditentukan
</t>
  </si>
  <si>
    <t>TDO</t>
  </si>
  <si>
    <t>Manpower development membutuhkan waktu yang lama</t>
  </si>
  <si>
    <t>Kurangnya awareness terkait pengajuan kualifikasi</t>
  </si>
  <si>
    <t xml:space="preserve">Kualifikasi manpower tidak dapat terpenuhi
</t>
  </si>
  <si>
    <t>Kolaborasi dengan Dinas TQ untuk program akselerasi</t>
  </si>
  <si>
    <t xml:space="preserve">Pemenuhan qualification acceleration program untuk pemenuhan kualifikasi personil
</t>
  </si>
  <si>
    <t xml:space="preserve">Pemenuhan qualification acceleration sesuai target
</t>
  </si>
  <si>
    <t>TLL TQ</t>
  </si>
  <si>
    <t>DL TQ</t>
  </si>
  <si>
    <t>Organization Capital Readiness</t>
  </si>
  <si>
    <t>Budaya kerja belum berjalan dengan baik, sehingga dapat berpotensi menimbulkan accident</t>
  </si>
  <si>
    <t xml:space="preserve">Kurangnya awareness dalam menjalankan budaya kerja
</t>
  </si>
  <si>
    <t xml:space="preserve">Potensi terjadinya accident yang akan berdampak pada operasional
</t>
  </si>
  <si>
    <t xml:space="preserve">Evaluasi perbaikan atas accident yang terjadi
</t>
  </si>
  <si>
    <t xml:space="preserve">Sosialisasi rutin terkait safety campaign
</t>
  </si>
  <si>
    <t xml:space="preserve">Tidak ada accident yang terjadi
</t>
  </si>
  <si>
    <t>DL, TQ</t>
  </si>
  <si>
    <t xml:space="preserve">Information Capital Readiness </t>
  </si>
  <si>
    <t>Spesifikasi perangkat tidak memenuhi requirement aplikasi (contoh : aplikasi standalone)</t>
  </si>
  <si>
    <t xml:space="preserve">Belum tersedianya perangkat yang memenuhi requirement
</t>
  </si>
  <si>
    <t xml:space="preserve">Beberapa aplikasi tidak dapat berjalan secara optimal
</t>
  </si>
  <si>
    <t xml:space="preserve">N/A
</t>
  </si>
  <si>
    <t xml:space="preserve">Identifikasi kebutuhan perangkat sesuai requirement aplikasi
</t>
  </si>
  <si>
    <t xml:space="preserve">Perangkat bisa menjalankan aplikasi secara optimal
</t>
  </si>
  <si>
    <t>TDO TER</t>
  </si>
  <si>
    <t>DL TD</t>
  </si>
  <si>
    <t>Adanya realisasi biaya yang belum dibudgetkan sebelumnya</t>
  </si>
  <si>
    <t xml:space="preserve">Terjadinya over budget
</t>
  </si>
  <si>
    <t xml:space="preserve">"- Review program kerja yang akan dilakukan di tahun ini sudah dilakukan 
- Alokasi &amp; Revisi Budget dapat direalisasikan"
</t>
  </si>
  <si>
    <t>VP TH</t>
  </si>
  <si>
    <t>SM THC</t>
  </si>
  <si>
    <t>"TA TX"</t>
  </si>
  <si>
    <t>"TA TX TD"</t>
  </si>
  <si>
    <t>Eldira Umar Ali Zain</t>
  </si>
  <si>
    <t>Annisa Fathia Nurfitriani</t>
  </si>
  <si>
    <t>Laporan realisasi budget belum mencerminkan aktifitas/ beban unit</t>
  </si>
  <si>
    <t xml:space="preserve">Kesalahan posting account
</t>
  </si>
  <si>
    <t xml:space="preserve">"- Adanya Laporan Realisasi yang tidak tepat sehingga akan berdampak terhadap pengambilan keputusan
- terjadinya over budget"
</t>
  </si>
  <si>
    <t xml:space="preserve">Review laporan budget realisasi secara rinci &amp; koordinasi ke Unit Concern
</t>
  </si>
  <si>
    <t xml:space="preserve">Laporan Budget Realisasi Akurat &amp; Cepat
</t>
  </si>
  <si>
    <t>Total Employee Cost Percentage</t>
  </si>
  <si>
    <t>Attractive &amp; Competitive C&amp;B untuk memotivasi Pegawai belum maksimal</t>
  </si>
  <si>
    <t xml:space="preserve">Revenue Perusahaan yang belum tercapai secara maksimal dan masih adanya beberapa kesalahan yang berdampak pada COPQ
</t>
  </si>
  <si>
    <t xml:space="preserve">Adanya karyawan dengan Motivasi kerja yang rendah atau bahkan Turn over yang tinggi dikarenakan C&amp;B
</t>
  </si>
  <si>
    <t xml:space="preserve">Survey Kepuasan Karyawan &amp; Masukan dari Karyawan
</t>
  </si>
  <si>
    <t xml:space="preserve">Review Kebijakan C &amp; B serta rencana implementasinya dengan melihat Budget yang ada
</t>
  </si>
  <si>
    <t xml:space="preserve">"- Review Kebijakan C&amp;B serta rencana implementasinya telah dilakukan dengan mempertimbangkan budget yang ada
-Realisasi Penggunaan Budget C&amp;B optimal"
</t>
  </si>
  <si>
    <t>DC</t>
  </si>
  <si>
    <t>Target Revenue Perusahaan tidak tercapai sedangkan Staff Expense tidak berkurang</t>
  </si>
  <si>
    <t xml:space="preserve">Perusahaan masih belum dapat revenue tambahan pasca pandemi Covid-19
</t>
  </si>
  <si>
    <t xml:space="preserve">Kondisi revenue 2022 yang berada jauh dibawah target revenue diawal tahun
</t>
  </si>
  <si>
    <t xml:space="preserve">Menunda beberapa benefit pegawai sampai pandemi berakhir
</t>
  </si>
  <si>
    <t xml:space="preserve">Melakukan efisiensi atau cutting cost terkait item-item staff expense yang kurang efisien
</t>
  </si>
  <si>
    <t xml:space="preserve">Terdapat kebijakan yang berdampak pada efisiensi staff expense
</t>
  </si>
  <si>
    <t>TA, TD</t>
  </si>
  <si>
    <t>Fasilitas, sarana dan prasarana pendukung proses pembelajaran yang masih kurang</t>
  </si>
  <si>
    <t xml:space="preserve">Fasilitas, sarana dan prasarana pendukung proses pembelajaran yang masih kurang
</t>
  </si>
  <si>
    <t xml:space="preserve">Adanya keterlambatan pembayaran GMF terkait akomodasi siswa eksternal yang kebanyakan berasal dari luar negri, dimna berdampak pada ketidaknyamanan siswa diluar proses belajar
</t>
  </si>
  <si>
    <t xml:space="preserve">Perjanjian dengan Dinas TX untuk dapat membayarkan secara tepat waktu ketika GMF sudah mendapatkan pembayaran dari Customer Learning Services
</t>
  </si>
  <si>
    <t xml:space="preserve">melakukan review terhadap vendor Hotel terkait fasilitas, services, dan termin pembayarannya
</t>
  </si>
  <si>
    <t xml:space="preserve">Customer Satisfacion Index hijau
</t>
  </si>
  <si>
    <t>SM THW</t>
  </si>
  <si>
    <t>THW</t>
  </si>
  <si>
    <t>Employee Readiness</t>
  </si>
  <si>
    <t>Requirement jumlah &amp; kualifikasi pegawai dalam suatu dinas tidak terpenuhi</t>
  </si>
  <si>
    <t xml:space="preserve">Adanya kebijakan efisiensi Staff Expense
</t>
  </si>
  <si>
    <t xml:space="preserve">pemberhentian penambahan pegawai dan development (training, seminar) pegawai tidak dilaksanakan
</t>
  </si>
  <si>
    <t xml:space="preserve">Kontrol Rekrutment &amp; Pengembangan untuk seluruh Pegawai
</t>
  </si>
  <si>
    <t xml:space="preserve">Pengelolaan Pemenuhan kebutuhan jumlah dengan sistem mutasi antar Dinas, rekrutmen internal, dan pengembangan untuk Pegawai
</t>
  </si>
  <si>
    <t xml:space="preserve">Employee Readiness  â‰¥ 95%
</t>
  </si>
  <si>
    <t>SM THD</t>
  </si>
  <si>
    <t>Training Effectiveness Index</t>
  </si>
  <si>
    <t>Efektifitas basic training dan type training tidak tercapai</t>
  </si>
  <si>
    <t xml:space="preserve">Jumlah instruktur yang tidak sebanding dengan permintaan kelas
</t>
  </si>
  <si>
    <t xml:space="preserve">aktual training yang dijalankan tidak sesuai dengan target training
</t>
  </si>
  <si>
    <t xml:space="preserve">Development program untuk level jabatan instruktur dan internal recruitment
</t>
  </si>
  <si>
    <t xml:space="preserve">Ketersediaan Instruktur dan Classroom
</t>
  </si>
  <si>
    <t xml:space="preserve">"Training efektivitas
 terukur tepat waktu"
</t>
  </si>
  <si>
    <t>Corporate Culture &amp; Knowledge Management Index</t>
  </si>
  <si>
    <t xml:space="preserve">Program implementasi Corporate Culture  tidak dilaksanakan secara konsisten dan komitmen tinggi </t>
  </si>
  <si>
    <t xml:space="preserve">Kurang adanya komitmen dari pegawai dan trigger untuk pelaksanaan Corporate Culture tersebut
</t>
  </si>
  <si>
    <t xml:space="preserve">Tingkat produktifitas, spiritual, nationality, kenyamanan &amp; safety kerja yang rendah
</t>
  </si>
  <si>
    <t xml:space="preserve">Pembudgetan untuk menyelenggarakan Event dan Review secara rinci atas laporan &amp; kontrol implementasinya
</t>
  </si>
  <si>
    <t xml:space="preserve">Implementasi Program Corporate Culture Program lewat Agent of Change di semua dinas
</t>
  </si>
  <si>
    <t xml:space="preserve">seluruh aktivitas Corporate Culture yang dilakukan Agent of Change di dinas-dinas berjalan sesuai target 
</t>
  </si>
  <si>
    <t>SM THB</t>
  </si>
  <si>
    <t>HC Service Level</t>
  </si>
  <si>
    <t>Pelayanan dan solusi yang diberikan tidak maksimal</t>
  </si>
  <si>
    <t xml:space="preserve">Konsistensi yang rendah dalam memberikan servis kepada pegawai
</t>
  </si>
  <si>
    <t xml:space="preserve">Banyak kebutuhan pegawai yang tidak terpenuhi dan berdampak pada waktu kerja, kuliatas kerja, dan kuantitas kinerja
</t>
  </si>
  <si>
    <t xml:space="preserve">Pengiriman monitoring SLA Unit di TH setiap bulannya
</t>
  </si>
  <si>
    <t xml:space="preserve">Standardisasi Service Level (TAT) Unit di TH sehingga ada nilai baku untuk mengukur standar servis yang harus diberikan kepada pegawai
</t>
  </si>
  <si>
    <t xml:space="preserve">Tingkat pemenuhan Service Level Agreement (SLA) berdasarkan TAT yang telah disepakati dimasing-masing KPI Spec bidang.
</t>
  </si>
  <si>
    <t>SM THC SM THS SM THL SM THD SM THW</t>
  </si>
  <si>
    <t>"Governance, Risk and Compliance (GRC) GCG, FCAR, dan QSC"</t>
  </si>
  <si>
    <t>bekerja tidak sesuai dengan prosedur dan kebijakan yang berlaku</t>
  </si>
  <si>
    <t xml:space="preserve">Adanya Implementasi proses bisnis yang belum sesuai dengan procedure yang ada
</t>
  </si>
  <si>
    <t xml:space="preserve">Adanya Kualitas yang kurang baik dari pelayanan serta lingkungan yang tidak kondusif
</t>
  </si>
  <si>
    <t xml:space="preserve">"Laporan detail tiap karyawan dan review implementasinya
"
</t>
  </si>
  <si>
    <t xml:space="preserve">Implement HC Compliance
</t>
  </si>
  <si>
    <t xml:space="preserve">"HC Compliance Implemented â‰¥ 100%
"
</t>
  </si>
  <si>
    <t>"Monthly "</t>
  </si>
  <si>
    <t>SM THS</t>
  </si>
  <si>
    <t>Finding audit tidak segera diperbaiki</t>
  </si>
  <si>
    <t xml:space="preserve">Kurang Concern terhadap penyelesaian finding audit yang berujung keterlambatan
</t>
  </si>
  <si>
    <t xml:space="preserve">Open finding dari auditor
</t>
  </si>
  <si>
    <t xml:space="preserve">Closed monitor oleh pihak accountable untuk penyelesaian finding
</t>
  </si>
  <si>
    <t xml:space="preserve">Memberikan penugasan ke personil untuk menindaklanjuti finding audit 
</t>
  </si>
  <si>
    <t xml:space="preserve">Setiap finding segera dilakukan rektifikasi &amp; closed sebelum due
</t>
  </si>
  <si>
    <t>Setiap ada finding audit</t>
  </si>
  <si>
    <t>Program MPP (Masa Persiapan Pensiun) tidak dapat go live di tahun 2023</t>
  </si>
  <si>
    <t xml:space="preserve">Adanya kebijakan efisiensi budget yg berdampak program MPP tidak dapat terimplementasi
</t>
  </si>
  <si>
    <t xml:space="preserve">Program MPP tidak diimplementasikan
</t>
  </si>
  <si>
    <t xml:space="preserve">program MPP berhasil terimplementasikan
</t>
  </si>
  <si>
    <t>All SM TH</t>
  </si>
  <si>
    <t>Training Strategic Leadership Program (SLP) tidak terlaksana di Tahun 2023</t>
  </si>
  <si>
    <t xml:space="preserve">"- Availability dari instruktur Training SLP
- Adanya efisiensi budget Training 2023"
</t>
  </si>
  <si>
    <t xml:space="preserve">GAP Kompetensi leader menjadi tidak optimal
</t>
  </si>
  <si>
    <t xml:space="preserve">Komitmen dari BOD terkait  Training SLP (approval budget training)
</t>
  </si>
  <si>
    <t xml:space="preserve">Training dilakukan dengan instruktur dari internal GMF (Level BOD)
</t>
  </si>
  <si>
    <t xml:space="preserve">"Training SLP telah dilaksanakan di Tahun 2023
"
</t>
  </si>
  <si>
    <t>SM THL</t>
  </si>
  <si>
    <t>Successor Readiness</t>
  </si>
  <si>
    <t>Program pengembangan (IDAP) tidak berjalan</t>
  </si>
  <si>
    <t xml:space="preserve">Program pengembangan (IDAP) tidak di monitor dan tidak di jalankan dengan baik
</t>
  </si>
  <si>
    <t xml:space="preserve">Tidak tercapainya leader readiness sehingga menurunkan kualitas leader yang berdampak pada potensi terjadinya miss management
</t>
  </si>
  <si>
    <t xml:space="preserve">Kontrol Pengembangan untuk seluruh Pegawai
</t>
  </si>
  <si>
    <t xml:space="preserve">Review dan remainder terhadap pengelolaan monitoring People Development
</t>
  </si>
  <si>
    <t xml:space="preserve">"- Review dan remainder terhadap pengelolaan monitoring people development sudah dilakukan
- People Development Index  â‰¥ 80%"
</t>
  </si>
  <si>
    <t>Program penyiapan Successor tidak terlaksana secara efektif</t>
  </si>
  <si>
    <t xml:space="preserve">kurangnya concern dari leader atas pentingnya pengembangan successor
</t>
  </si>
  <si>
    <t xml:space="preserve">Efisiensi &amp; Efektifitas Proses Bisnis tidak maksimal
</t>
  </si>
  <si>
    <t xml:space="preserve">Review secara rinci atas laporan &amp; kontrol implementasinya
</t>
  </si>
  <si>
    <t xml:space="preserve">Pengelolaan Talent dan pengembangannya
</t>
  </si>
  <si>
    <t xml:space="preserve">RTC updated &amp; available
</t>
  </si>
  <si>
    <t>Aset tidak termonitor dan terutilisasi secara maksimal</t>
  </si>
  <si>
    <t xml:space="preserve">"- Penggunaan aset yang kurang optimal penggunaannya
- Belum adanya IT man power untuk melakukan enhancement aplilkasi moodle"
</t>
  </si>
  <si>
    <t xml:space="preserve">Return of Invesment kurang optimal
</t>
  </si>
  <si>
    <t xml:space="preserve">invesment partner TH melakukan monitor setiap bulan
</t>
  </si>
  <si>
    <t xml:space="preserve">Melakukan monthly meeting antara investment partner Dinas dengan pic yang bertanggung jawab terhadap aset Dinas
</t>
  </si>
  <si>
    <t xml:space="preserve">Asset Management = 100%
</t>
  </si>
  <si>
    <t>Requirement pegawai TH tidak terpenuhi</t>
  </si>
  <si>
    <t xml:space="preserve">Human Capital Readiness  â‰¥ 95%
</t>
  </si>
  <si>
    <t>Program corporate culture readiness dinas-dinas tidak berjalan, tidak berjalannya program leadership program bagi para leader, dan tidak berjalannya program 5S5R corporate</t>
  </si>
  <si>
    <t xml:space="preserve">Program intervensi culture, one leader one course one sharing, serta 5S5R tidak berjalan dengan maksimal
</t>
  </si>
  <si>
    <t xml:space="preserve">culture yang menjadi identitas GMF tidak dapat terdifine secara jelas.  Leader tidak menjalankan program one leader one course one sharing.  Dinas tidak menjalankan 5S5R program
</t>
  </si>
  <si>
    <t xml:space="preserve">menyusun program intervensi yang menarik dan dapat mengena diseluruh lapisan, list course online tersedia, dan program 5S5R tersedia
</t>
  </si>
  <si>
    <t xml:space="preserve">Perlunya ada alignment dan pembekalan untuk Agent of Change, serta sosialisasi lebih massive tentang leader development
</t>
  </si>
  <si>
    <t xml:space="preserve">Program Aktivasi Budaya melalui AoC activity, Leadership melalui LCU dan 5S5R melalui PDCA di Dinas berjalan sesuai target
</t>
  </si>
  <si>
    <t>SM THB SM THL</t>
  </si>
  <si>
    <t>System baru kurang maksimal penggunaannya</t>
  </si>
  <si>
    <t xml:space="preserve">Change Management penggunaan dari system lama ke system baru
</t>
  </si>
  <si>
    <t xml:space="preserve">Implementasi system HCIS tidak maksimal
</t>
  </si>
  <si>
    <t xml:space="preserve">Sosialisasi pengenalan di setiap Dinas
</t>
  </si>
  <si>
    <t xml:space="preserve">Sosialisasi HCIS Coffee Morning di setiap Dinas setiap Jumat selama 6 bulan
</t>
  </si>
  <si>
    <t xml:space="preserve">"User Interface, Single Sign On (SSO) &amp; Mobility Availability â‰¥ 95%
"
</t>
  </si>
  <si>
    <t>System baru tidak terimplementasikan</t>
  </si>
  <si>
    <t xml:space="preserve">Pic tidak dapat mendevelop aplikasi untuk memenuhi kebutuhan user dalam mengembangkan HCIS
</t>
  </si>
  <si>
    <t xml:space="preserve">Realokasi budget
</t>
  </si>
  <si>
    <t xml:space="preserve">Melakukan listing priority apa saja yang akan dilaksanakan ditahun 2023 ini
</t>
  </si>
  <si>
    <t xml:space="preserve">"top priority berhasil go live ditahun 2023
"
</t>
  </si>
  <si>
    <t>Perjalanan dinas mengalami hambatan/tidak terlaksana</t>
  </si>
  <si>
    <t>Pengeluaran melebihi budget</t>
  </si>
  <si>
    <t>Over budget</t>
  </si>
  <si>
    <t>Melakukan monthly monitoring budget</t>
  </si>
  <si>
    <t>- Review actual realization against budget plan
- Monthly expenditure/financing considering previous realization
- Coordinating to Finance for optimum &amp;amp; accurate data</t>
  </si>
  <si>
    <t>Budget realization and effiency program controlled as target</t>
  </si>
  <si>
    <t>VP TQ</t>
  </si>
  <si>
    <t>All SM TQ, PDCA budget</t>
  </si>
  <si>
    <t>TY</t>
  </si>
  <si>
    <t>DT, DF</t>
  </si>
  <si>
    <t>Arif Sugianto</t>
  </si>
  <si>
    <t>Dita Pradini</t>
  </si>
  <si>
    <t>training personnel tidak sesuai ATP</t>
  </si>
  <si>
    <t>Approval Rating</t>
  </si>
  <si>
    <t>Dicabut atau disuspennya certificate AMO 145 oleh authority</t>
  </si>
  <si>
    <t>- Enhance Escorting, consulting, auditing (ECA)  roles &amp;amp; functions
- Intensive coordination with marketing for bussiness plan information
- Intensive comunication with relevant authorities
- Intensive managing of authorized personnel related to approval rating required</t>
  </si>
  <si>
    <t>- ECA roles &amp;amp; functions enhanced
- Approval Rating are granted and maintained as business needed.
 - Requested Capability approval granted
- Communication with relevant authorities are well conducted
- Authorized personnel related to approval rating required  are well managed</t>
  </si>
  <si>
    <t>QSA, TQY, TQD, TQW</t>
  </si>
  <si>
    <t>DL, DB, DC, DF</t>
  </si>
  <si>
    <t>Kurangnya awareness Certifying Staff pada saat melakukan pekerjaan</t>
  </si>
  <si>
    <t>Turun atau hilangnya kepercayaan dari customer</t>
  </si>
  <si>
    <t>'Koordinasi dengan customer terkait Quality dan Safety aspect. Alingment dengan customer terkait complaint dan lain sebagainya</t>
  </si>
  <si>
    <t>All TQ</t>
  </si>
  <si>
    <t>BOD, VP</t>
  </si>
  <si>
    <t>Limited personnel dengan stamp RII dan Q</t>
  </si>
  <si>
    <t>Develop personnel untuk memenuhi kebutuhan</t>
  </si>
  <si>
    <t>Personnel available at the right time and right place</t>
  </si>
  <si>
    <t>Performance Fulfillment</t>
  </si>
  <si>
    <t>- Tidak tercapainya Quality / Safety requirement pada saat handling A/C on ground&lt;br&gt;</t>
  </si>
  <si>
    <t>Tidak tercapainya internal performance yang sudah ditargetkan</t>
  </si>
  <si>
    <t>- Enhance performance of aircraft surveillance, Q-Item completion, preliminary activities, work package review prior to distribution and prior to release.
- Monitoring of A/C project maintenance SWIFT data, customer quality plan (CQP) availability.
-Enhance performance of quality &amp;amp; safety audit &amp;amp; surveillance activities.
- Enhance performance of capability development evaluation
- Enhance controlling of level 1  Quality Manual compliance to regulation
- Enhance safety inspection process and investigation, HIRAM management, and SAG management &amp;amp; facilitator
- Enhance  accuracy personnel record and assessment process
- Enhance performance to ensure the valid &amp;amp; auditable Quality System Documentation
- Perform evaluation of company quality &amp;amp; safety level
- Enhance performance of component &amp;amp; Material surveillance, Q-Item completion, preliminary activities, work package review prior to distribution and prior to release.
- Perfom QC Surveillance related workshop area (Material, Component &amp;amp; Engine), Perform Preliminary Activities in workshop area, Perform Workpackage Review, Monitor Customer Quality Plan (CQP) Availability
- New Capability &amp;amp; Capacity Operationalized
- KM Index Program</t>
  </si>
  <si>
    <t>- FDD &amp;amp; post hangar maintenance problem as required are reduced
- A/C maintenance record compliance level are increased
- Requested new capabilities are evaluated  as procedure
- Assessment personnel are well performed based on procedure
- Accurate &amp;amp; auditable personnel record, and customer certification endorsement
- Safety inspection process and investigation, HIRAM management, and SAG facilitator are well performed
- Safety event (accident - incident) are reduced.
- Company Quality &amp;amp; Safety evaluation performance is conducted and reported 
- Report of surveillance, preliminary activities, workpackage review, CQP in workshop area are available</t>
  </si>
  <si>
    <t>Effectiveness of Finding &amp; Recommendation Follow Up.</t>
  </si>
  <si>
    <t>Melaksanakan konsultasi pada saat proses corrective/preventive action. Cross check kembali oleh lead auditor untuk closing finding</t>
  </si>
  <si>
    <t>- Enhance the effectiveness of audit process
- Enhance the controlling of Quality &amp;amp; Safety finding and recommendation (including NCR, surveillance, investigation, IOR, COPQ)</t>
  </si>
  <si>
    <t>QSA, TQY</t>
  </si>
  <si>
    <t>Governance, Risk and Compliance (GRC) GCG, Risk Maturity, FCAR dan QSC</t>
  </si>
  <si>
    <t>Telat dalam menjawab FCAR, melaporkan Risk Monitoring dan pelaporan GCG</t>
  </si>
  <si>
    <t>Miss koordinasi</t>
  </si>
  <si>
    <t>Nilai pencapaian dari GRC tidak mencapai target</t>
  </si>
  <si>
    <t>Mengikuti procedure terkait GCG dan FCAR</t>
  </si>
  <si>
    <t>- FCAR, GCG &amp;amp; Risk Maturity are achieved target
- Risk Officer Coordinating with Risk Management Unit to controlling risk maturity</t>
  </si>
  <si>
    <t>FCAR, GCG &amp; Risk Maturity are achieved target</t>
  </si>
  <si>
    <t>Asset yang ada dilist tidak sesuai dengan aktual kondisi yang ada</t>
  </si>
  <si>
    <t>Kurangnya kontrol terhadap asset yang dimiliki oleh dinas</t>
  </si>
  <si>
    <t>Nilai pencapaian Asset Management tidak mencapai target</t>
  </si>
  <si>
    <t>Menunjuk PIC or PDCA Asset Management untuk mengontrol asset yang dimiliki dinas</t>
  </si>
  <si>
    <t>Coordinating with relating department who incharge in Asset Management</t>
  </si>
  <si>
    <t>Asset management are achieved target</t>
  </si>
  <si>
    <t>TU, TX</t>
  </si>
  <si>
    <t>Data Quality Integrity (DQI)</t>
  </si>
  <si>
    <t>Banyaknya nilai DQI dari unit produksi masih merah</t>
  </si>
  <si>
    <t>Follow up dan kontrol dari produksi masih kurang</t>
  </si>
  <si>
    <t>Nilai DQI control tidakmencapai traget</t>
  </si>
  <si>
    <t>Melakukan reminder ke unit produksi</t>
  </si>
  <si>
    <t>Enhance controlling of DQI performance.</t>
  </si>
  <si>
    <t>DQI Performance level are increased</t>
  </si>
  <si>
    <t>QSA</t>
  </si>
  <si>
    <t>TDO, All Production Unit</t>
  </si>
  <si>
    <t>DT, DL, DB</t>
  </si>
  <si>
    <t>Continuous Improvement</t>
  </si>
  <si>
    <t>Kurangnya resources untuk melaksanakan continous improvement program</t>
  </si>
  <si>
    <t>Pengontrolan terhadap program Continuous Improvement yang kurang baik</t>
  </si>
  <si>
    <t>Target 1 continous improvement program setiap semester tidak tercapai</t>
  </si>
  <si>
    <t>List dan kontrol rencana continous improvement program tahun 2023</t>
  </si>
  <si>
    <t>Review internal process  &amp; effectiveness as required in and develop application if possible to make process easier and simple</t>
  </si>
  <si>
    <t>Bussiness process each unit are more effective and new application developed or avalaible application enhanced</t>
  </si>
  <si>
    <t>Kurangnya kompetensi personnel</t>
  </si>
  <si>
    <t>- Mapping and review Quantity aspect for Non-Structural &amp;amp; Structural
- Develop Quaility &amp;amp; Safety personnel based of qualification</t>
  </si>
  <si>
    <t>- Quantity of TQ Non-Structural &amp;amp; Structural are fulfilled
- Qualification aspect through IDP &amp;amp; license personnel are fulfilled</t>
  </si>
  <si>
    <t>Tidak terlaksananya program terkait Organization Capital Readiness</t>
  </si>
  <si>
    <t>Kurangnya koordinasi antara PIC yang melaksanakan program OCR yang sudah diplan</t>
  </si>
  <si>
    <t>Nilai OCR yang sudah ditargetkan tidak tercapai</t>
  </si>
  <si>
    <t>Menentukan PIC untuk pelaksanaan dan kontrol program OCR</t>
  </si>
  <si>
    <t>Coordinating with all PDCA unit TQ, AoC and Structural level to perform program stated in the OCR KPI</t>
  </si>
  <si>
    <t>All program that planned for OCR KPI are performed</t>
  </si>
  <si>
    <t>DT, DC</t>
  </si>
  <si>
    <t>Nilai Information Capital Readiness tidak mencapai 85%</t>
  </si>
  <si>
    <t>Kurangnya informasi dan koordinasi antara dinas dengan unit TDO</t>
  </si>
  <si>
    <t>Nilai ICR yang sudah ditargetnya tidak tercapai</t>
  </si>
  <si>
    <t>PDCA IT berkoordinasi dengan unit TDO</t>
  </si>
  <si>
    <t>Coordinating with PDCA IT TQ and TDO</t>
  </si>
  <si>
    <t>Applications proposed are developed or enhanced</t>
  </si>
  <si>
    <t>TS</t>
  </si>
  <si>
    <t>F1.1 Budget Realization - Aktual beban biaya</t>
  </si>
  <si>
    <t>Tidak adanya ketersediaan dana untuk membayar kewajiban terhadap regulator dan vendor</t>
  </si>
  <si>
    <t>1. Approved Budget yang tidak sesuai dengan kebutuhan mandatory;
2. Adanya permintaan aktivitas baru di luar dari budget yang sudah direncanakan;</t>
  </si>
  <si>
    <t>1. Timbulnya denda dari regulator maupun vendor atau konsultan penyedia jasa, dimanda denda dimaksud tidak disetujui pada pengajuan anggaran sebelumnya;
2. Terhambatnya program kerja yang sudah direncanakan, sehinga mengakibatkan menurunnya kinerja Perseroan.</t>
  </si>
  <si>
    <t>1. Menekan biaya yang tidak mandatory;
2. Negosiasi dengan regulator dan vendor untuk memberikan relaksasi pembayaran kewajiban.</t>
  </si>
  <si>
    <t>1. Memastikan Realisasi Anggaran sesuai dengan Perencanaan;
2. Bila Risiko terjadi, dilakukan realokasi anggaran;
3. Koordinasi dengan fungsi treasury management agar dapat memberikan komitmen pembayaran, terutama untuk pembayaran kepada regulator untuk meminimalisir sanksi denda dan potensi sanksi lainnya.</t>
  </si>
  <si>
    <t>1. Realisasi beban tidak melebihi anggaran;
2. Komitmen pembayaran tersedia dan pembayaran dilaksanakan tepat waktu.</t>
  </si>
  <si>
    <t>M</t>
  </si>
  <si>
    <t>VP TS</t>
  </si>
  <si>
    <t>Budget Controller Dinas, VP TA, VPTX</t>
  </si>
  <si>
    <t>Direksi, TA</t>
  </si>
  <si>
    <t>Rian Fajar Isnaeni</t>
  </si>
  <si>
    <t>KPI-TS-2023-178</t>
  </si>
  <si>
    <t>Ika Edriantika</t>
  </si>
  <si>
    <t>C1.1 Service Level Fulfilment - 'SLA Legal Business Contract Readiness dan SLA Investor Relations</t>
  </si>
  <si>
    <t>1. Adanya ketidaktepatan SLA dalam melakukan Pelayanan Legal &amp;amp; Governance serta dalam pembuatan kontrak;&lt;br&gt;2. Adanya ketidaktepatan SLA dalam penyampaian penjelasan kepada Pemegang Saham, Calon Pemegang Saham, Analis dan lain-lain;</t>
  </si>
  <si>
    <t>1. Kurangnya koordinasi dengan CBO/CSS dalam penyelesaian pelayanan Legal &amp;amp; governance dan pembuatan kontrak;
2. Kurangnya koordinasi dengan CBO/CSS dalam mendapatkan data / informasi yang berdampak pada saham Perseroan</t>
  </si>
  <si>
    <t>1. Adanya keluhan  dari user yang dapat menimbulkan kerugian formil maupun materiil;
2. Adanya keluhan dari Pemegang Saham, Calon Pemegang Saham, Analis dan lain-lain yang mengakibatkan terjadinya penurunan saham Perseroan;
3. Sanksi dari regulator;</t>
  </si>
  <si>
    <t>1. Optimalisasi koordinasi dengan CBO/CSS dalam penyelesaian pelayanan Legal &amp;amp; governance, termasuk dalam hal penyelesaian kontrak, serta meningkatkan pemahaman CBO/CSS terhadap proses bisnis pembuatan kontrak;
2. Melakukan koordinasi langsung dengan CBO/CSS dalam mendapatkan data / informasi mengenai Perseroan yang dapat berdampak terhadap saham Perseroan;</t>
  </si>
  <si>
    <t>1. Optimalisasi koordinasi dengan CBO/CSS dalam penyelesaian pelayanan Legal &amp;amp; governance serta pembuatan kontrak;
2. Mengupayakan peningkatan pemahaman CBO/CSS terhadap proses bisnis dalam pelayanan Legal &amp;amp; Governance serta pembuatan kontrak;
3. Mengupayakan peningkatan pemahaman CBO/CSS agar permintaan data/informasi mengenai Perseroan dapat disampaikan dengan jelas dan tepat waktu, khususnya terhadap data/informasi yang dapat memengaruhi harga saham Perseroan;</t>
  </si>
  <si>
    <t>1. SLA terpenuhi tanpa ada keluhan;
2. Tidak adanya sanksi dari regulator dan nilai saham Perseroan terjaga;</t>
  </si>
  <si>
    <t>SM TSL, SM TSB</t>
  </si>
  <si>
    <t>BoD, TA,  Related Unit</t>
  </si>
  <si>
    <t>KPI-TS-2023-179</t>
  </si>
  <si>
    <t>C1.2 Corporate Reputation Management</t>
  </si>
  <si>
    <t>Terjadinya penurunan layanan dalam Pengelolaan Komunikasi Perseroan;&lt;br&gt;</t>
  </si>
  <si>
    <t>1. Kurangnya koordinasi dengan CBO/CSS dalam melaksanakan pengukuran layanan pengelolaan komunikasi Perseroan, baik komunikasi secara internal maupun eksternal;
2. Tidak adanya dukungan terhadap kebijakan manajemen dan upaya-upaya transformasi usaha dalam menjawab tantangan pasar serta lemahnya karakter brand di mata karyawan maupun pelanggan;</t>
  </si>
  <si>
    <t>1. Adanya keluhan dari stakeholders yang dapat menimbulkan turunnya kepercayaan oleh stakeholders, baik dari internal (misalnya pegawai), maupun dari eksternal (misalnya media);
2 Kurangnya adaptasi dalam melakukan transformasi mengikuti perubahan pasar;</t>
  </si>
  <si>
    <t>1. Optimalisasi Media Outreach and Digital Trends;
2. Menangani atau mengelola komunikasi internal dengan komunikasi vertikal dan komunikasi horizontal;</t>
  </si>
  <si>
    <t>1. Melaksanakan pengukuran Employee Awareness &amp;amp; Feeback;
2. &amp;%2339;Optimalisasi pemberian pemahaman kepada karyawan dan management terhadap pentingnya informasi Perseroan diserap dan dipahami dengan cepat serta memberikan kebanggan terhadap setiap kebiajakn dan branding Perseroan;
3 Optimalisasi Media Outreach and Digital Trends;</t>
  </si>
  <si>
    <t>1. Hasil pengukuran tersedia dan sesuai target;
2. Media Outreach and Digital Trends terlaksana optimal;</t>
  </si>
  <si>
    <t>SM TSC</t>
  </si>
  <si>
    <t>KPI-TS-2023-180</t>
  </si>
  <si>
    <t>I1.1 Governance, Risk, and Compliance</t>
  </si>
  <si>
    <t>1. Tindak lanjut hasil temuan audit tidak selesai tepat waktu dan tidak sesuai dengan rekomendasi audit;&lt;br&gt;2. Terlambatnya penyampaian laporan risk monitoring dan pengelolaan risikonya;</t>
  </si>
  <si>
    <t>1. Kurangnya koordinasi dengan unit terkait lainnya untuk menindaklanjuti hasil temuan audit;
2. Kurangnya konsistensi dalam penyampaian Laporan kepada  Management;</t>
  </si>
  <si>
    <t>Rekomendasi audit tidak dijalankan dengan optimal</t>
  </si>
  <si>
    <t>1. Koordinasi dengan unit terkait lainnya untuk menindaklanjuti rekomendasi dari hasil temuan audit;
2. Risk Officer berkoordinasi dengan PDCA Business untuk penyampaian laporan Risk Monitoring;</t>
  </si>
  <si>
    <t>1. Menyusun plan dan time frame untuk menindaklanjuti rekomendasi hasil temuan audit;
2. Risk Officer berkoordinasi dengan PDCA Business untuk penyampaian laporan Risk Monitoring;</t>
  </si>
  <si>
    <t>1. Rekomendasi dari temuan audit selesai;
2. Laporan Risk Monitoring tersedia;</t>
  </si>
  <si>
    <t>A</t>
  </si>
  <si>
    <t>SM TSB, Risk Officer</t>
  </si>
  <si>
    <t>KPI-TS-2023-181</t>
  </si>
  <si>
    <t>I.1.3 Legal &amp; Compliance - ' Legal Services Comply with Related Regulation</t>
  </si>
  <si>
    <t>Adanya transaksi bisnis atau perbuatan hukum yang dilakukan tidak sesuai dengan tata kelola perusahaan serta tanpa mitigasi risiko hukum yang memadai</t>
  </si>
  <si>
    <t>Kurangnya pemahaman mengenai pentingnya legal &amp; compliance risk dalam suatu transaksi bisnis</t>
  </si>
  <si>
    <t>1. Adanya risiko hukum yang terjadi karena perbuatan hukum yang dilaksanakan tidak sesuai dengan tata kelola dan regulasi yang berlaku;
2. Terganggunya operasional perusahaan.</t>
  </si>
  <si>
    <t>1. Meningkatkan awareness unit terkait atas legal risk dalam suatu transaksi bisnis
2. Meningkatkan koordinasi antar unit terkait dengan mitigasi risiko hukum
3. Meningkatkan koordinasi implementasi transaksi bisnis sesuai tata kelola perusahaan dan regulasi</t>
  </si>
  <si>
    <t>1. Advis hukum tersedia sesuai dengan tata kelola dan regulasi
2. Aksi korporasi dan transaksi bisnis yang dilakukan sesuai tata kelola dan regulasi</t>
  </si>
  <si>
    <t>SM TSL</t>
  </si>
  <si>
    <t>TA, Related Unit</t>
  </si>
  <si>
    <t>KPI-TS-2023-182</t>
  </si>
  <si>
    <t>I.1.3 Legal &amp; Compliance - 'Business Contract Protection</t>
  </si>
  <si>
    <t>Adanya sengketa yang terjadi dalam kontrak yang telahdisepakati Perseroan dengan Pihak lain</t>
  </si>
  <si>
    <t>Lemahnya posisi Perseroan pada saat terjadinya sengketa di dalam kontrak yang telah disepakati</t>
  </si>
  <si>
    <t>Adanya kerugian dikarenakan terdapat sengketa dari kontrak yang telah disepakati</t>
  </si>
  <si>
    <t>Memberikan reviu dan reminder terkait kewajiban pemenuhan klausul kontrak</t>
  </si>
  <si>
    <t>Membuat standar kontrak sesuai dengan kebutuhan Perseroan dengan mempertimbangkan praktik terbaik yang telah ditetapkan di dalam sektor industri Perseroan</t>
  </si>
  <si>
    <t>reviu kontrak sesuai dengan tata kelola dan regulasi</t>
  </si>
  <si>
    <t>SM TSB, SM TSL</t>
  </si>
  <si>
    <t>KPI-TS-2023-183</t>
  </si>
  <si>
    <t>I.1.3 Legal &amp; Compliance - Manage 'GCG Implementation &amp; Improvement</t>
  </si>
  <si>
    <t>Adanya penurunan penerapan tata kelola perusahaan yang baik</t>
  </si>
  <si>
    <t>Kurangnya pemahaman atas pentingnya tata kelola perusahaan yang baik pada seluruh pemangku kepentingan</t>
  </si>
  <si>
    <t>Terdapat penurunan reputasi Perseroan terhadap publik, termasuk diantaranya di dalam ajang penghargaan</t>
  </si>
  <si>
    <t>Memberikan pemahaman terhadap pentingnya tata kelola perusahaan yang baik di perusahaan kepada seluruh pemangku kepentingan, dan melibatkannya dalam implementasi GCG di perusahaan</t>
  </si>
  <si>
    <t>1. Melibatkan unit-unit terkait dalam evaluasi implementasi GCG
2. melakukan monitor secara periodik dalam implementasi GCG di setiap organ Perusahaan;
3. Mengidentifikasi dan menyelesaikan potensi temuan GCG di setiap organ Perusahaan.</t>
  </si>
  <si>
    <t>Meningkatnya capaian hasil evaluasi implementasi GCG
Pelatihan GCG untuk para Direksi</t>
  </si>
  <si>
    <t>Q</t>
  </si>
  <si>
    <t>KPI-TS-2023-184</t>
  </si>
  <si>
    <t>I.1.3 Legal &amp; Compliance - 'Shareholder Resolution Comply with  Related Regulations</t>
  </si>
  <si>
    <t>Adanya keputusan dalam RUPS yang tidak sesuai dengan aturan yang berlaku dan menimbulkan kerugian serta sanksi Administratif maupun Pidana</t>
  </si>
  <si>
    <t>Kurangnya komunikasi antara Pemegang Saham dan Management mengenai rencana Pemegang Saham yang akan diterapkan pada Perseroan</t>
  </si>
  <si>
    <t>Adanya kerugian yang diterima Perseroan, dalam bentuk formil maupun materiiil</t>
  </si>
  <si>
    <t>Melakukan komunikasi terutama Pemegang Saham Pengendali terhadap rencana yang akan dilakukan</t>
  </si>
  <si>
    <t>Meningkatkan koordinasi dengan Pemegang Saham Pengendali terhadap rencana yang akan dilakukan sesuai dengan peratuan yang berlaku</t>
  </si>
  <si>
    <t>Tidak adanya kerugian Perseroan maupun sanksi kepada Perseroan</t>
  </si>
  <si>
    <t>KPI-TS-2023-185</t>
  </si>
  <si>
    <t>I.1.3 Legal &amp; Compliance - 'Frequency of Compliance Reviews</t>
  </si>
  <si>
    <t>Adanya tindakan Organ Perseroan (termasuk Direksi, Dewan Komisaris, dan Pemegang Saham) yang tidak sesuai dengan aturan yang berlaku dan menimbulkan kerugian serta sanksi, baik sanksi administratif, Pidana, maupun sanksi lainnya</t>
  </si>
  <si>
    <t>Kurangnya pemahaman Organ Perseroan (termasuk Direksi, Dewan Komisaris, dan Pemegang Saham) mengenai Tugas, Kewenangan dan Tanggung Jawab dalam menjalankan perannya masing-masing</t>
  </si>
  <si>
    <t>1. Mereviu Pedoman Direksi mengacu pada Peraturan Perundang-undangan yang berlaku saat ini;
2. Melakukan telaah terhadap setiap perbuatan huku, termasuk transaksi-transaksi maupun isu-isu terkini;
3. Mengikuti perkembangan perubahan peraturan perundang-undangan yang berlaku;</t>
  </si>
  <si>
    <t>Melaksanakan Pelatihan Eksternal maupun Internal mengenai Pemahaman Tugas, Kewenangan dan Tanggung Jawab Organ Perseroan dalam pengurusan Perseroan;</t>
  </si>
  <si>
    <t>Tidak adanya kerugian Perseroan maupun sanksi kepada Direksi dalam Pengurusan Perseroan</t>
  </si>
  <si>
    <t>KPI-TS-2023-186</t>
  </si>
  <si>
    <t>I.1.3 Legal &amp; Compliance - IR Reporting Management</t>
  </si>
  <si>
    <t>Adanya kesalahan maupun keterlambatan dalam pemberian pelaporan mengenai kebutuhan informasi untuk Pemegang Saham</t>
  </si>
  <si>
    <t>Kurangnya konsistensi dalam penyampaian Laporan kepada Pemegang Saham</t>
  </si>
  <si>
    <t>Adanya sanksi Administratif oleh Regulator dikarenakan adanya kesalahan dan keterlambatan penyampaian laporan</t>
  </si>
  <si>
    <t>Adanya perencanaan yang matang serta waktu penyampaian yang telah disepakati agar tidak adanya keterlambatan</t>
  </si>
  <si>
    <t>Optimalisasi koordinasi dengan CBO/CSS mengenai kebutuhan data untuk pembuatan Laporan kepada Pemegang Saham</t>
  </si>
  <si>
    <t>Tidak ada keterlambatan dan Penyampaian Laporan sesuai dengan kondisi Perseroan</t>
  </si>
  <si>
    <t>SM TSR</t>
  </si>
  <si>
    <t>KPI-TS-2023-187</t>
  </si>
  <si>
    <t>I.1.3 Legal &amp; Compliance - 'Corporate Document Management</t>
  </si>
  <si>
    <t>Adanya Dokumen atau data penting yang hilang dalam bentuk fisik maupun digital</t>
  </si>
  <si>
    <t>Kurangnya penerapan Document Management System</t>
  </si>
  <si>
    <t>Kurangnya bukti atau data yang dibutuhkan dalam pengurusan Perseroan membuat adanya kerugian Perseroan</t>
  </si>
  <si>
    <t>Membuat Ruang dan sistem pengelolaan Dokumen Perseroan</t>
  </si>
  <si>
    <t>Mengoptimalisasi Pelaksanaan Pengelolaan Dokumen Perseroan dengan memperjelas Alur atau tahapan serta menjaga dokumen penting dari hazard</t>
  </si>
  <si>
    <t>Dokumen atau Informasi dapat dicari dengan mudah dan lengkap</t>
  </si>
  <si>
    <t>KPI-TS-2023-188</t>
  </si>
  <si>
    <t>I1.4 Stakeholder Relations Management</t>
  </si>
  <si>
    <t>Terjadinya gangguan terhadap reputasi Perseroan</t>
  </si>
  <si>
    <t>1. Kondisi fundamental Perseroan yang kurang baik;
2. Adanya isu -isu dari eksternal yang berdampak bagi reputasi Perseroan.</t>
  </si>
  <si>
    <t>1. Menurunnya nilai saham Perseroan hingga berkurangnya kepercayaan stakeholders kepada Perseroan;
2. Indikasi kinerja Perseroan tidak optimal, sehingga terjadi penurunan reputasi Perseroan dan kepercayaan stakeholders.</t>
  </si>
  <si>
    <t>1. Menyusun strategi komunikasi khususnya kepada investor, calon investor, analis, dan masyarakat pasar modal pada umumnya;
2. Melakukan hubungan langsung  dalam bersentuhan dengan media .</t>
  </si>
  <si>
    <t>1. Optimalisasi pengelolaan hubungan dengan para pakar, analis dan pengamat ekonomi khususnya mengenai saham;
2. &amp;%2339;Optimalisasi  pendekatan kreatif dalam menyebarkan informasi kepada pers atau saluran media.</t>
  </si>
  <si>
    <t>1. peningkatan nilai saham Perseroan;
2. Peningkatan Reputasi Perseroan dan citra publik</t>
  </si>
  <si>
    <t>KPI-TS-2023-189</t>
  </si>
  <si>
    <t>Menjadi potential finding saat external audit</t>
  </si>
  <si>
    <t>Melakukan kontrol KPI oleh tim PDCA Bisnis Dinas &amp; PDCA Bidang</t>
  </si>
  <si>
    <t>- Monitoring of A/C project maintenance SWIFT data, customer quality plan (CQP) availability.
-Enhance performance of quality &amp;amp; safety audit &amp;amp; surveillance activities.
- Enhance controlling of level 1  Quality Manual compliance to regulation
- Enhance safety inspection process and investigation, HIRAM management, and SAG management &amp;amp; facilitator
- Enhance  accuracy personnel record and assessment process
- Perfom QC Surveillance related workshop area (Material, Component &amp;amp; Engine), Perform Preliminary Activities in workshop area, Perform Workpackage Review, Monitor Customer Quality Plan (CQP) Availability
- Enhance performance to ensure the valid &amp;amp; auditable Quality System Documentation
- Perform evaluation of company quality &amp;amp; safety level.</t>
  </si>
  <si>
    <t>- Assessment personnel are well performed based on procedure
- Accurate &amp;amp; auditable personnel record, and customer certification endorsement
- Safety inspection process and investigation, HIRAM management, and SAG facilitator are well performed
- Safety event (accident - incident) are reduced.
- Company Quality &amp;amp; Safety evaluation performance is conducted and reported 
- Report of surveillance, preliminary activities, workpackage review, CQP in workshop area are available</t>
  </si>
  <si>
    <t>KPI-TQ-2023-190</t>
  </si>
  <si>
    <t>Pencatatan laporan keuangan tidak akurat</t>
  </si>
  <si>
    <t>1. Compile and control all cost occurred within TR, and distribute them to related unit and related project
2. Membuat program reinforcement (PB, KB, IPP, IPR)
3. Program PPR dimasukkan ke dalam IPP pada semua level
4. Enhancement SAP 
5. Membuat query report</t>
  </si>
  <si>
    <t>1. Tersedia dokumen pendukung atas seluruh cost yang terjadi
2.. PPR dijalankan 100%
3. PPR masuk ke dalam IPP semua level
4. Terserdianya SAP yang bisa mengakomodir proses bisnis TR
5.. Tersedianya query report</t>
  </si>
  <si>
    <t>VP-TR</t>
  </si>
  <si>
    <t>SM TRP, SM TRS, CSSM, AMS</t>
  </si>
  <si>
    <t>TA, TD, DF</t>
  </si>
  <si>
    <t>KPI-TR-2023-191</t>
  </si>
  <si>
    <t>kurangnya kontrol terhadap schedule yang telah ditentukan</t>
  </si>
  <si>
    <t>menjadi potential finding saat external audit</t>
  </si>
  <si>
    <t>KPI-TQ-2023-192</t>
  </si>
  <si>
    <t>- Requested new capabilities are evaluated  as procedure
- New Capability &amp;amp; Capacity Operationalized</t>
  </si>
  <si>
    <t>KPI-TQ-2023-193</t>
  </si>
  <si>
    <t>Budget PBTH yang tidak sesuai dengan keadaan operasional aktual</t>
  </si>
  <si>
    <t>Konsolidasi kesepakatan PBTH antara GA &amp; QG dengan GMF tidak berjalan dengan baik</t>
  </si>
  <si>
    <t>Line Maintenance menanggung cost yang lebih besar daripada revenue yang didapatkan</t>
  </si>
  <si>
    <t>Team Business Support TFS-1 ikut memonitor dan mengawal negoisasi PBTH</t>
  </si>
  <si>
    <t>1. kerjasama dengan planner TFP untuk evaluasi beban kerja maintenance GA &amp; QG.                                                                      2. Analisa historical pemakaian material di setiap event maintenance.                                                                                               3. Analisa event maintenance rutin baik yamg sudah ada maupun belum ada di list PBTH.                                                                                       4. Analisa historical kertas kerja PBTH dan menggunakan asumsi operasional saat ini</t>
  </si>
  <si>
    <t>1. Kertas kerja PBTH GA &amp; QG tahun 2023 tersedia.                                      2. Profit &amp; Loss di unit supporting (TF) dan produksi (TL)hijau di setiap bulan berjalan.</t>
  </si>
  <si>
    <t>VP TF</t>
  </si>
  <si>
    <t>TFS             TFP                  TFC</t>
  </si>
  <si>
    <t>SM TFS             SM TFP                  SM TFC</t>
  </si>
  <si>
    <t>DL            TAG</t>
  </si>
  <si>
    <t>Wayan Winten Adnyano</t>
  </si>
  <si>
    <t>KPI-TF-2023-194</t>
  </si>
  <si>
    <t>Ressa Amelya</t>
  </si>
  <si>
    <t>Dari pekerjaan TMB dan SR di  line maintenance terdapat resiko pekerjaan tidak dapat ditagihkan</t>
  </si>
  <si>
    <t>DFP (bukti pekerjaan) berupa jobcard / MDR / CWO / Checklist tidak tersedia</t>
  </si>
  <si>
    <t>Kehilangan potensial revenue yang bisa ditagihkan</t>
  </si>
  <si>
    <t>Personel TFS-1  dan TFC-4 melakukan koordinasi secara rutin ke PPC di CGK dan OSA untuk dapat memenuhi kebutuhan DFP keperluan penagihan</t>
  </si>
  <si>
    <t>1. Komunikasi intensif dengan PPC dan produksi di CGK &amp;amp; OSA.
2. Komunikasi intensif dengan CSSM terkait penagihan.                                                                                                                         3. Melakukan monitoring bersama melalui sharepoint dan trello.                                                   4. Membuat prosedur kerja terkait pekerjaan TMB.</t>
  </si>
  <si>
    <t>DFP pekerjaan TMB dan SR tersedia</t>
  </si>
  <si>
    <t>Biweekly</t>
  </si>
  <si>
    <t>KPI-TF-2023-195</t>
  </si>
  <si>
    <t>Kehilangan customer NGA karena tidak tersedianya slot / manpower tidak capable /  material availability tidak dapat dipenuhi</t>
  </si>
  <si>
    <t>Capacity planning dan material control preparation tidak terkontrol dan direncanakan dengan baik</t>
  </si>
  <si>
    <t>Tidak tercapainya revenue dari yang ditargetkan dan akan mempengaruhi budget realization yang telah ditetapkan</t>
  </si>
  <si>
    <t>1. Personel TFS-2 sudah mengatur capacity planning untuk kebutuhan manpower dan slot maintenance.                                 2. Personel TFP-4 sudah melakukan monitoring material availability untuk line maintenance.                          3. Untuk bisnis NGA TFS-1  koordinasi dengan AMS dan CSSM untuk grab customer non GA yang RON di CGK dan OSA,</t>
  </si>
  <si>
    <t>1. PIC capacity planning dari TFS-2 melaporkan rutin perubahan capacity planning setiap minggunya.                       2. Mapping airlines NGA RON CGK, OSA, dan monitoring ABMP weekly.                      3. Evaluasi scope kertas kerja untuk  NGA.                                                                           4. Evaluasi SLOT untuk NGA</t>
  </si>
  <si>
    <t>1. Capacity planning report weekly.                             2. Material availability report weekly.                          3. Mapping airlines NGA RON CGK dan OSA tersedia.</t>
  </si>
  <si>
    <t>Weekly</t>
  </si>
  <si>
    <t>KPI-TF-2023-196</t>
  </si>
  <si>
    <t>Temporary labour expense, overtime allowance, material expense, dan chemical cleaning expense yang tinggi,</t>
  </si>
  <si>
    <t>Operating cost expense yang tinggi sehingga mengurangi profit secara signifikan</t>
  </si>
  <si>
    <t>Develop standard chemical allotment, roll over &amp; PMA program, overtime schedulling, mengontrol budget &amp; actual cost, dan improvement program di area line maintenance</t>
  </si>
  <si>
    <t>1. Penyesuaian capacity di OSA (direct - indirect).                                                                                         2.Evaluasi secara berkala struktur cost di DL dan melakukan langkah efisiensi di setiap unit line maintenance.</t>
  </si>
  <si>
    <t>Target operating profit tercapai, data cost control  (PnL)setiap bidang setiap bulan tersedia</t>
  </si>
  <si>
    <t>KPI-TF-2023-197</t>
  </si>
  <si>
    <t>Material category 5, 8 dan AD stock NIL</t>
  </si>
  <si>
    <t>Pengadaan material di TM terhambat karena masalah pembayaran dan shipping yang lama</t>
  </si>
  <si>
    <t>pesawat grounded, karena maintenance tidak terlaksana sebelum planning date maintenance nya</t>
  </si>
  <si>
    <t>Avoid</t>
  </si>
  <si>
    <t>1. TFP-4 koordinasi dengan TM untuk pengadaan material prioritas terkait category 5, 8 dan AD. Excel sharepoint monitoring sudah tersedia.                                                   2. MRM monitoring weekly</t>
  </si>
  <si>
    <t>1. Membuat platform monitoring rekues dan pengadaan material di aplikasi power apps dan power automate.                                                      2. Meeting rutin monthly antara TFP-4 dan TM terkait highlight material monthly.</t>
  </si>
  <si>
    <t>1. Platform monitoring power apps dan power automate tersedia dan dapat digunakan bersama oleh planner dan purchaser.                2. Tidak ada highlight Short Term Excalation  material untuk kebutuhan maintenance</t>
  </si>
  <si>
    <t>TFP-4       TFC</t>
  </si>
  <si>
    <t>SM TFP                  SM TFC</t>
  </si>
  <si>
    <t>DL           DB           TAG</t>
  </si>
  <si>
    <t>KPI-TF-2023-198</t>
  </si>
  <si>
    <t>open</t>
  </si>
  <si>
    <t>Material / Chemical tidak terkontrol di CGK &amp; OSA, akan expire / kadaluarsa sebelum digunakan</t>
  </si>
  <si>
    <t>Tidak ada controlling stock material / chemical di sta. CGK dan  OSA</t>
  </si>
  <si>
    <t>Material / chemical akan terbuang dan menyebabkan COPQ</t>
  </si>
  <si>
    <t>Sudah ditunjuk PIC dari TFP-4 untuk mengontrol material di OSA</t>
  </si>
  <si>
    <t>1. Review kebutuhan dan alotment di station CGK &amp; OSA.                                                                           2. Kitting material (chemical) sesuai kebutuhan setiap station.                                          3. Koordinasi dengan PPC OSA</t>
  </si>
  <si>
    <t>1. Material availability report di setiap station CGK &amp; OSA tersedia.                  2. Tidak ada COPQ yang disebabkan material kadaluarsa</t>
  </si>
  <si>
    <t>KPI-TF-2023-199</t>
  </si>
  <si>
    <t>Unserviceable material yang diturunkan dari pesawat keberadaannya tidak diketahui / hilang</t>
  </si>
  <si>
    <t>1. WTU, WTC and WFR tidak dilakukan record di SWIFT system secara konsisten.
2.  Material robbing tidak tercatat dan tidak terkontrol sehingga dispute dalam pemenuhan SGAP</t>
  </si>
  <si>
    <t>1. Material status di SWIFT system tidak akurat.
2. SGAP material.
3. Penumpukan material di ruangan PPC dan line 3 Hangar 2</t>
  </si>
  <si>
    <t>PIC dari TFP-4 melakukan survailance dan pencatatan material US di area PPC dan line Hangar 2</t>
  </si>
  <si>
    <t>1. Secara rutin melalukan follow-up WTU, WTC dan WFR material.
2. TFC dan unit produksi TL melakukan pencatatan material robbing secara prosedural, dan segara melakukan re-install material robbing dari pesawat donor robbing</t>
  </si>
  <si>
    <t>1. WTU-WTC-WTR terkontrol dan report tersedia.
2. Tidak ada pergerakan component dan penumpukan material di ruang PPC</t>
  </si>
  <si>
    <t>KPI-TF-2023-200</t>
  </si>
  <si>
    <t>Customer tidak puas / kecewa dari hasil pekerjaan maintenance planning TF. Kualitas produk dan service dari planner tidak sesuai standar dan dibawah rata-rata</t>
  </si>
  <si>
    <t>Terdapat error dan tidak akurat dalam menganalisa suatu permasalahan yang bersifat repetitive. Terdapat item-item pekerjaan yang overdue sehingga mengakibatkan schedule maintenance tidak sesuai target.</t>
  </si>
  <si>
    <t>Tingkat kepercayaan dan kepuasan customer menurun</t>
  </si>
  <si>
    <t>Customer satisfaction survey</t>
  </si>
  <si>
    <t>1. Survey CSI ke customer (GA, QG, dan NGA yang di handle line maintenance).                                                   2.  Menganalisis post project customer complaint review.</t>
  </si>
  <si>
    <t>1. Quarterly Meeting dengan Customer terlaksana                  2. CSI report tersedia</t>
  </si>
  <si>
    <t>TPC</t>
  </si>
  <si>
    <t>KPI-TF-2023-201</t>
  </si>
  <si>
    <t>Customer complain karena terdapat finding cabin dan cockpit crew sehingga mengakibatkan delay. Kualitas pekerjaan yang menurun seiring bertambahnya workload dan TAT yang ketat</t>
  </si>
  <si>
    <t>Item finding yang berasal dari Cabin Defect Identification (CDI), tidak segera dilakukan rektifikasi</t>
  </si>
  <si>
    <t>1. Cabin maintenance project report.
2. IFE maintenance monthly report.  
3. Cabin schedule impelementation monitoring.</t>
  </si>
  <si>
    <t>Customer Monthly report available</t>
  </si>
  <si>
    <t>KPI-TF-2023-202</t>
  </si>
  <si>
    <t>Customer SLA Fulfillment GA &amp; QG</t>
  </si>
  <si>
    <t>Penurunan persentase aircraft servicebility</t>
  </si>
  <si>
    <t>1. Hold shipment material yang lama.                                 2. Pencapaian closing HIL &amp; CDI yang tidak sesuai target.                                           3. TAT dari component repair shop tidak tepat waktu.                                           4. Scoring appearance cabin yang rendah.                        5. seat availability IFE yang rendah</t>
  </si>
  <si>
    <t>TF dikenakan penalti karena target SLA 100% tidak tercapai</t>
  </si>
  <si>
    <t>1. Team TFP dan TFC melakukan planning, monitoring, dan controlling material handling HIL &amp; CDI.                                                    2. Team TFC-3 melakukan monitoring dan controlling terhadap item defect cabin.                                                3. Team TFC-3 menjaga seat availability untuk operasional IFE</t>
  </si>
  <si>
    <t>1. Menyusun kebutuhan material, manpower, dan tools terkait Planning Item.                                                                           2. Menganalisa Minimum Requirement item Non-Planning (Engine change, APU Change, LRU Change, L/G Repacking.                                                           3.  Evaluasi quantity kebutuhan part &amp; biaya yang terkait dengan item Seat Blocked, IFE U/S, Lavatory, Galley Insert, Interior Cleaning, dan Exterior Washing</t>
  </si>
  <si>
    <t>SLA TF weekly tercapai dan report tersedia</t>
  </si>
  <si>
    <t>TFP                     TFC</t>
  </si>
  <si>
    <t>DL                      TAG</t>
  </si>
  <si>
    <t>KPI-TF-2023-203</t>
  </si>
  <si>
    <t>Peningkatan jumlah technical delay di GA &amp; QG</t>
  </si>
  <si>
    <t>KPI-TF-2023-204</t>
  </si>
  <si>
    <t>Pencapaian nilai cabin performance tidak sesuai target</t>
  </si>
  <si>
    <t>KPI-TF-2023-205</t>
  </si>
  <si>
    <t>Target profit tidak tercapai</t>
  </si>
  <si>
    <t>Data untuk analisa COPA tidak tersedia</t>
  </si>
  <si>
    <t>Hasil dari analisa COPA profitability tidak maksimal karena data yang dibutuhkan tidak lengkap</t>
  </si>
  <si>
    <t>Data COPA report monthly</t>
  </si>
  <si>
    <t>1. Monitoring daily DQI dari TFP dan TFC planner.                                                               2. Controlling existing report</t>
  </si>
  <si>
    <t>1. Monitoring DQI daily tersedia.                   2. Controlling data Profitable Analysis (COPA) dan monthly report  tersedia</t>
  </si>
  <si>
    <t>TFS             TFP</t>
  </si>
  <si>
    <t>SM TFS                 SM TFP</t>
  </si>
  <si>
    <t>TAB                 TAG</t>
  </si>
  <si>
    <t>KPI-TF-2023-206</t>
  </si>
  <si>
    <t>Structure gap material consume muncul setelah maintenance selesai dilaksanakan</t>
  </si>
  <si>
    <t>Unit produksi melakukan kesalahan simulasi pada sistem yang berkaitan dengan remove install komponen dan seringkali tidak disiplin dalam melakukan simulasi pada sistem</t>
  </si>
  <si>
    <t>PN dan SN  yang aktual terpasang dengan status di sistem SWIFT  seringkali berbeda sehingga sulit untuk dilacak keberadaan dan perubahannya</t>
  </si>
  <si>
    <t>Daily dan monthly report untuk data structure gap</t>
  </si>
  <si>
    <t>Controlling existing report</t>
  </si>
  <si>
    <t>Tidak ada structure gap untuk semua GA Group Fleet</t>
  </si>
  <si>
    <t>KPI-TF-2023-207</t>
  </si>
  <si>
    <t>Notifikasi dengan status SOD meningkat drastis</t>
  </si>
  <si>
    <t>Notifikasi yang berstatus open dan di posting postpone tidak diinformasikan ke planner</t>
  </si>
  <si>
    <t>Pesawat tidak layak terbang karena banyak task maintenance yang terlewat tidak direncanakan</t>
  </si>
  <si>
    <t>1. Monthly download untuk notifikasi dengan status open
2. Monthly  report untuk LDND, Close Revision, Close Order, Remove Install dan Techlog status</t>
  </si>
  <si>
    <t>1. Status Postponed untuk Planning Item intensitasnya berkurang
2. DQI LDND, Close Revision, Close Order, Remove Install dan Techlog report tersedia</t>
  </si>
  <si>
    <t>KPI-TF-2023-208</t>
  </si>
  <si>
    <t>Governance, Risk and Complience (GRC)</t>
  </si>
  <si>
    <t>Banyaknya temuan audit, keterlambatan penyampaian corrective action report.                             Compliance index value menurun</t>
  </si>
  <si>
    <t>1. Tidak terpenuhinya tindakan perbaikan dan tindakan pencegahan sesuai target.                                         2. Ketaatan dan kedisiplinan pegawai dalam menjalankan prosedur saat bekerja</t>
  </si>
  <si>
    <t>1. Keluhan dari Customer dan mendapatkan finding dari otoritas
2. Dapat mengakibatkan insiden atau bahkan kecelakaan jika kesalahannya berakibat fatal</t>
  </si>
  <si>
    <t>1. kontrol dan follow-up NCR, IOR, SPC &amp;amp; FCAR dan report ke PDCA SAG TF
2. Mengembangkan program peningkatan kompetensi melalui pelatihan, pendampingan dan penugasan khusus</t>
  </si>
  <si>
    <t>1. Continue existing control.
2. Akan dibuat aturan dan tata kerja yang lebih terstruktur yang akan ditambahkan pada QP/WI dan bila perlu akan diberikan sanksi yang tegas jika pelanggaran berulang.
3. Akan dibuat laporan monitoring mengenai status follow up finding.</t>
  </si>
  <si>
    <t>1. Program Controlling Compliance dan Follow up Finding terlaksana
2. QSC (MEDA, NCR, QASR, QAR, SFR, IOR) Follow up Report tersedia
3. Standard Compliancemencapai target 95%
4. FCAR closed</t>
  </si>
  <si>
    <t>DL                 TAG</t>
  </si>
  <si>
    <t>KPI-TF-2023-209</t>
  </si>
  <si>
    <t>Rendahnya inisiatif continues improvement di lingkungan TF</t>
  </si>
  <si>
    <t>Tidak adanya sosialisasi ataupun tidak adanya reward untuk Continues Improvement</t>
  </si>
  <si>
    <t>Target program continues improvement setiap bulan tidak tercapai</t>
  </si>
  <si>
    <t>Masuk ke dalam IPP masing-masing personel TF</t>
  </si>
  <si>
    <t>1. Monitoring weekly continues improvement dari LCU TF.                                      2. Adanya reward continues improvement of the month</t>
  </si>
  <si>
    <t>Monitoring CI weekly tersedia</t>
  </si>
  <si>
    <t>TFS-4</t>
  </si>
  <si>
    <t>SM TFS</t>
  </si>
  <si>
    <t>DL                   THC</t>
  </si>
  <si>
    <t>KPI-TF-2023-210</t>
  </si>
  <si>
    <t>Proses billing yang terhambat dan tidak tepat waktu (overdue) karena customer lama mengirimkan service order/purchase order, approval dokumen pekerjaan, ataupun quotation approval.</t>
  </si>
  <si>
    <t>Tidak adanya koordinasi antara business support dan CSSM terkait monitoring dokumen billing</t>
  </si>
  <si>
    <t>Potensi kehilangan revenue untuk line maintenance</t>
  </si>
  <si>
    <t>Monitoring menggunakan Trello</t>
  </si>
  <si>
    <t>Membuat dashboard billing monitoring yang akan diupdate secara rutin oleh team TFS-1</t>
  </si>
  <si>
    <t>1. Trello monitoring billing tersedia.                     2. Progres billing report tersedia weekly</t>
  </si>
  <si>
    <t>TFS-1</t>
  </si>
  <si>
    <t>DL                     TPM</t>
  </si>
  <si>
    <t>KPI-TF-2023-211</t>
  </si>
  <si>
    <t>Jumlah man power yang terbatas</t>
  </si>
  <si>
    <t>Budget recruitment yang terbatas</t>
  </si>
  <si>
    <t>Workload pekerjaan yang tidak seimbang</t>
  </si>
  <si>
    <t>Adanya program internship, kerja praktek, dan magang kerja untuk tenaga supporting</t>
  </si>
  <si>
    <t>Pengadaan manpower pihak ke 3 ke dinas atau unit yang kekurangan manpower</t>
  </si>
  <si>
    <t>Manpower Quantity Fulfillment</t>
  </si>
  <si>
    <t>PDCA People               LCU</t>
  </si>
  <si>
    <t>DL                   DC                          TH</t>
  </si>
  <si>
    <t>KPI-TF-2023-212</t>
  </si>
  <si>
    <t>Pengetahuan dan kemampuan planner yang tidak merata. Penyelesaian kendala operasional membutuhkan waktu yang lama</t>
  </si>
  <si>
    <t>Planner baru yang kurang pengalaman ditugaskan menyelesaikan masalah tertentu</t>
  </si>
  <si>
    <t>Pengambilan keputusan yang kurang tepat karena jam terbang yang masih kurang.
Eksekusi suatu pekerjaan relatif lebih lama dan menyebabkan waktu tunda yang lama</t>
  </si>
  <si>
    <t>Pegawai baru melaksanakan pelatihan kerja ke unit terkait.
Implementasi OJT lebih masif dan fase implementasi OJT lebih terstruktur</t>
  </si>
  <si>
    <t>1. Melaksanakan program assesment yang efektif.                                                         2. OJT antar dinas atau unit yang terkait</t>
  </si>
  <si>
    <t>Manpower Quality Fulfillment dan Mentoring program</t>
  </si>
  <si>
    <t>KPI-TF-2023-213</t>
  </si>
  <si>
    <t>Kinerja setiap planner ataupun planning engineer tidak dapat terukur</t>
  </si>
  <si>
    <t>belum ada platform yang ideal untuk pengukuran performa setiap pegawai</t>
  </si>
  <si>
    <t>Timbul kecemburuan sosial antar pegawai dari hasil assesment yang tidak sesuai</t>
  </si>
  <si>
    <t>Implementasi IPP dan IPR</t>
  </si>
  <si>
    <t>Implementasi PMS index</t>
  </si>
  <si>
    <t>Performance Management System (PMS) Index</t>
  </si>
  <si>
    <t>per 6 Month</t>
  </si>
  <si>
    <t>KPI-TF-2023-214</t>
  </si>
  <si>
    <t>Rencana kerja yang tidak tercapai</t>
  </si>
  <si>
    <t>Terlalu banyak usulan rencana kegiatan dan pengelompokan rencana kegiatan yang tidak disertai dengan timeline dan deadline yang jelas</t>
  </si>
  <si>
    <t>Melakukan taksonomi meeting secara berkala dan memantau status pelaksanaan rencana kegiatan</t>
  </si>
  <si>
    <t>Continue existing control</t>
  </si>
  <si>
    <t>Monthly Report, Meeting Taxonomy, Activity Plan</t>
  </si>
  <si>
    <t>KPI-TF-2023-215</t>
  </si>
  <si>
    <t>Demotivasi personel di lingkungan dinas TF</t>
  </si>
  <si>
    <t>Tidak ada increment salary dalam 3 tahun terakhir, insentif yang tidak dibayarkan.i</t>
  </si>
  <si>
    <t>Turn over yang tinggi,</t>
  </si>
  <si>
    <t>Program promosi pegawai</t>
  </si>
  <si>
    <t>1. Adanya increment di tahun 2023.
2. Pembayaran sisa insentif 2019 dan insentif 2021  untuk pegawai sesuai penilaian kinerja.
3. Adanya Present allowance.</t>
  </si>
  <si>
    <t>1. Turn over yang rendah.                         2. Tingkat kebahagiaan dan kesejahteraan pegawai tinggi</t>
  </si>
  <si>
    <t>PDCA People</t>
  </si>
  <si>
    <t>DL                      DC                        TH</t>
  </si>
  <si>
    <t>KPI-TF-2023-216</t>
  </si>
  <si>
    <t>Adanya kebocoran data internal GMF ke pihak luar GMF</t>
  </si>
  <si>
    <t>1. Pelaksanaan maintenance planning masih menggunakan metode konvesional, berbagi informasi krudensial di Whatsaap, menyusun keplanningan di Excel, dan lain-lain.                                      2. Kurangnya SDM yang memiliki keterampilan dan bakat terkait digital transformation</t>
  </si>
  <si>
    <t>Due date penagihan terlewat lama dari batas waktu wajar</t>
  </si>
  <si>
    <t>1. Monitoring menggunakan Trello.
2. Penggunaan Sharepoint Online.yang dapat di monitoring dan di edit bersama</t>
  </si>
  <si>
    <t>1. Dashboard monitoring menggunakan power apps dan power automate.
2. &amp;%2339;Dikembangkan platform AMS (Enhance &amp;amp; Rebuild Aircraft Maintenance System) dan SPRIM untuk Line Maintenance</t>
  </si>
  <si>
    <t>1. Pegawai memiliki kemampuan untuk menggunakan aplikasi power apps dan power automate.                    2. AMS dan SPRIM untuk Line Maintenance tersedia</t>
  </si>
  <si>
    <t>DL               DB</t>
  </si>
  <si>
    <t>KPI-TF-2023-217</t>
  </si>
  <si>
    <t>NPPA &lt;15%</t>
  </si>
  <si>
    <t>NPPA tidak disetujui customer</t>
  </si>
  <si>
    <t>Persetujuan pekerjaan NPPA diajukan EO sebelum dikerjakan</t>
  </si>
  <si>
    <t>NPPA â‰¥ 15%</t>
  </si>
  <si>
    <t>EO</t>
  </si>
  <si>
    <t>KPI-TV-2023-218</t>
  </si>
  <si>
    <t>Operating profit margin &lt;8%</t>
  </si>
  <si>
    <t>Pendapatan dari repair Engine/APU tidak sesuai target.</t>
  </si>
  <si>
    <t>target KPI tidak tercapai</t>
  </si>
  <si>
    <t>Project Profitability Analysis</t>
  </si>
  <si>
    <t>Profit margin â‰¥ 8%</t>
  </si>
  <si>
    <t>TVE</t>
  </si>
  <si>
    <t>TP, TA</t>
  </si>
  <si>
    <t>KPI-TV-2023-219</t>
  </si>
  <si>
    <t>Part WFR &gt;7 hari di GAEM 3000</t>
  </si>
  <si>
    <t>Part terlambat di update statusnya</t>
  </si>
  <si>
    <t>Part selesai direpair tidak sesuai jadwal</t>
  </si>
  <si>
    <t>Kontrol WFR &amp; Part Intransit review by TVE-3</t>
  </si>
  <si>
    <t>In transit Material Monitoring</t>
  </si>
  <si>
    <t>WFR â‰¤ 7 hari di GAEM 3000</t>
  </si>
  <si>
    <t>TVP-1/2, TVU-1, TVE-2</t>
  </si>
  <si>
    <t>KPI-TV-2023-220</t>
  </si>
  <si>
    <t>F.1.3 COPQ</t>
  </si>
  <si>
    <t>Rework engine/APU</t>
  </si>
  <si>
    <t>Salah konfigurasi engine/APU</t>
  </si>
  <si>
    <t>Engine/APU tidak airworhty</t>
  </si>
  <si>
    <t>Mentoring Program</t>
  </si>
  <si>
    <t>Continue Mentoring Program</t>
  </si>
  <si>
    <t>No rework</t>
  </si>
  <si>
    <t>TVP, TVU, TVW-1</t>
  </si>
  <si>
    <t>KPI-TV-2023-221</t>
  </si>
  <si>
    <t>EGTM/Performance Engine/APU tidak mencapai target</t>
  </si>
  <si>
    <t>Target EGTM/Performance Engine/APU tidak tercapai sesuai workscope</t>
  </si>
  <si>
    <t>Engine/APU rework assembly</t>
  </si>
  <si>
    <t>Target performance engine/APU tercapai</t>
  </si>
  <si>
    <t>TVE, TVP,TVU, TVW-1</t>
  </si>
  <si>
    <t>KPI-TV-2023-222</t>
  </si>
  <si>
    <t>Engine/APU premature removal</t>
  </si>
  <si>
    <t>Engine/APU faulty dalam masa garansi</t>
  </si>
  <si>
    <t>Klaim garansi dari customer</t>
  </si>
  <si>
    <t>No Engine/APU premature removal</t>
  </si>
  <si>
    <t>TVP, TVU</t>
  </si>
  <si>
    <t>KPI-TV-2023-223</t>
  </si>
  <si>
    <t>Tool rusak / Improper</t>
  </si>
  <si>
    <t>Potensi COPQ</t>
  </si>
  <si>
    <t>PMI Tools Monitoring</t>
  </si>
  <si>
    <t>No tool broken/improper being used</t>
  </si>
  <si>
    <t>TVU-6</t>
  </si>
  <si>
    <t>KPI-TV-2023-224</t>
  </si>
  <si>
    <t>C.1.1. Customer Satisfaction Index</t>
  </si>
  <si>
    <t>nilai customer feedback score rata-rata kurang dari 4.0</t>
  </si>
  <si>
    <t>Customer tidak puas</t>
  </si>
  <si>
    <t>KPI CSI tidak tercapai</t>
  </si>
  <si>
    <t>CSI Improvement Program</t>
  </si>
  <si>
    <t>Continue CSI Improvement Program</t>
  </si>
  <si>
    <t>CSI Score 4</t>
  </si>
  <si>
    <t>TVE-1, EO</t>
  </si>
  <si>
    <t>VP TV, TP</t>
  </si>
  <si>
    <t>KPI-TV-2023-225</t>
  </si>
  <si>
    <t>C.2.1. Customer SLA Fulfillment</t>
  </si>
  <si>
    <t>Gate System Project tidak berjalan baik</t>
  </si>
  <si>
    <t>Gate system project tidak terkontrol</t>
  </si>
  <si>
    <t>Pekerjaan tidak selesai sesuai jadwal Gate-nya</t>
  </si>
  <si>
    <t>Dikontrol PPC</t>
  </si>
  <si>
    <t>Handover Jobcard (HOJC) control</t>
  </si>
  <si>
    <t>HOJC dilakukan dan terkontrol untuk setiap project</t>
  </si>
  <si>
    <t>TVP-6, TVU-5</t>
  </si>
  <si>
    <t>KPI-TV-2023-226</t>
  </si>
  <si>
    <t>Penurunan performa utilisasi pesawat terhadap RKAP (PBTH GA)</t>
  </si>
  <si>
    <t xml:space="preserve">Utilisasi pesawat tidak sesuai plan pada RKAP
</t>
  </si>
  <si>
    <t xml:space="preserve">- Berpotensi pada pengurangan revenue PBTH GA
- Proyeksi revenue perusahaan tidak tercapai"
</t>
  </si>
  <si>
    <t xml:space="preserve">- Monthly Revenue Review
- Close coordination dengan Key Account Customer"
</t>
  </si>
  <si>
    <t xml:space="preserve">- Summary Revenue Report Available
- Target revenue tercapai setiap bulan"
</t>
  </si>
  <si>
    <t>KAM &amp; CSSM</t>
  </si>
  <si>
    <t>VP TP</t>
  </si>
  <si>
    <t>Direksi</t>
  </si>
  <si>
    <t>Rajesh Ferdinand Kusuma</t>
  </si>
  <si>
    <t>KPI-TP-2023-227</t>
  </si>
  <si>
    <t>Resi Octovianisa Putri</t>
  </si>
  <si>
    <t>Pembatalan/ pengurangan atau perubahan jadwal maintenance GA &amp; NGA</t>
  </si>
  <si>
    <t xml:space="preserve">- Internal customer issue
- Perubahan jadwal maintenance
- Keterbatasan slot"
</t>
  </si>
  <si>
    <t xml:space="preserve">- Berpotensi pada pengurangan revenue TMB GA &amp; NGA
- Proyeksi revenue perusahaan tidak tercapai"
</t>
  </si>
  <si>
    <t xml:space="preserve">- Monthly Revenue Review
- Mempersiapkan additional sales repalcement"
</t>
  </si>
  <si>
    <t xml:space="preserve">- Monthly Revenue Review
- Mempersiapkan additional sales repalcement
- Mempersiapkan kebutuhan slot dan menjaga kualitas layanan"
</t>
  </si>
  <si>
    <t>KAM, AM, AMS, CSSM</t>
  </si>
  <si>
    <t>KPI-TP-2023-228</t>
  </si>
  <si>
    <t>Realisasi budget dinas TP mengalami over budget</t>
  </si>
  <si>
    <t xml:space="preserve">- Munculnya biaya-biaya marketing yang tidak direncanakan dalam yearly marketing plan
- Munculnya biaya-biaya yang terjadi pada periode sebelumnya yang belum dibayarkan"
</t>
  </si>
  <si>
    <t xml:space="preserve">- Berpotensi menghambat pelaksanaan kegiatan yang telah dianggarkan
- Brand image GMF yang kurang baik pada vendor event dsb"
</t>
  </si>
  <si>
    <t xml:space="preserve">- Monitoring Realisasi anggaran  terlaksana setiap bulannya
- Realisasi anggaran &lt; budget"
</t>
  </si>
  <si>
    <t>KPI-TP-2023-229</t>
  </si>
  <si>
    <t>Cash in kurang dari monthly plan</t>
  </si>
  <si>
    <t xml:space="preserve">AR Overdue
</t>
  </si>
  <si>
    <t>- Intensive Collection dan Customer Visit Program
- AR Reconciliation (Current &amp; Aging) with TX and Customer</t>
  </si>
  <si>
    <t>Close coordination dengan unit TA dan TX</t>
  </si>
  <si>
    <t>- Tidak ada AR overdue
- Report AR tersedia
- 85% AR collected</t>
  </si>
  <si>
    <t>TPM</t>
  </si>
  <si>
    <t>VP TP, TA, TX</t>
  </si>
  <si>
    <t>KPI-TP-2023-230</t>
  </si>
  <si>
    <t>Customer tidak kembali melakukan perawatan pesawat di GMF</t>
  </si>
  <si>
    <t xml:space="preserve">Close coordination dengan unit terkait untuk mengetahui customer voice
</t>
  </si>
  <si>
    <t>- Complaint, dan Closing Rate menurun
- Corrective action terlaksana
- Nilai CSI GMF 4</t>
  </si>
  <si>
    <t>Related Unit, TPC</t>
  </si>
  <si>
    <t>All</t>
  </si>
  <si>
    <t>KPI-TP-2023-231</t>
  </si>
  <si>
    <t>Customer Portfolio Index</t>
  </si>
  <si>
    <t>Pasar tidak berkembang sesuai plan</t>
  </si>
  <si>
    <t>Berpotensi tidak mendapatkan pelanggan baru dan atau tidak ada perkembangan volume maintenance dari pelanggan</t>
  </si>
  <si>
    <t xml:space="preserve">Close coordination dengan unit terkait untuk merencanakan dan melaksanakan strategy yang telah direncanakan
</t>
  </si>
  <si>
    <t>KPI-TP-2023-232</t>
  </si>
  <si>
    <t>DQI / Sales Order Open</t>
  </si>
  <si>
    <t>Cash in yang tertunda</t>
  </si>
  <si>
    <t>Performance DQI SO Open tidak 100%</t>
  </si>
  <si>
    <t xml:space="preserve">Proyeksi sales perusahaan tidak mencapai target
</t>
  </si>
  <si>
    <t>Monitoring progress pekerjaan dan segera closed SO Open setelah project selesai</t>
  </si>
  <si>
    <t xml:space="preserve">Close coordination dengan unit terkait untuk monitor pekerjaan
</t>
  </si>
  <si>
    <t xml:space="preserve">Performance DQI SO Open 100%
</t>
  </si>
  <si>
    <t>AM, AMS, TPM</t>
  </si>
  <si>
    <t>KPI-TP-2023-233</t>
  </si>
  <si>
    <t>GRC</t>
  </si>
  <si>
    <t xml:space="preserve">Tidak comply terhadap regulasi	Adanya ketidahtahuan Personil terhadap regulasi/prosedur
</t>
  </si>
  <si>
    <t xml:space="preserve">Finding dari authority (FCAR, NCR)
</t>
  </si>
  <si>
    <t xml:space="preserve">"Mengontrol aktivitas agar tetap sesuai dengan koridor QSC, FCAR, dan GCG
"
</t>
  </si>
  <si>
    <t xml:space="preserve">- Review prosedur bisnis terlaksana
- Sharing session terlaksana setidaknya untuk sosialisasi 1 regulasi yang vital/ terupdate </t>
  </si>
  <si>
    <t>KPI-TP-2023-234</t>
  </si>
  <si>
    <t xml:space="preserve">Progress Billing tidak on-time sesuai project pekerjaan berjalan
</t>
  </si>
  <si>
    <t xml:space="preserve">80% Billing dilakukan on time sesuai dengan progress pekerjaan 
</t>
  </si>
  <si>
    <t xml:space="preserve">KAM, AM, AMS, TPM </t>
  </si>
  <si>
    <t>KPI-TP-2023-235</t>
  </si>
  <si>
    <t>Target Go-live program inisiatif digital Korporat tidak tercapai</t>
  </si>
  <si>
    <t xml:space="preserve">Adanya keterbatasan biaya, personil, dan waktu untuk merealisasikan Continuous Improvement Program
</t>
  </si>
  <si>
    <t xml:space="preserve">Berpotensi menghambat pekerjaan operasional di dinas TP
</t>
  </si>
  <si>
    <t xml:space="preserve">Develop G-smart dengan rencana improvement proses bisnis yang efektif
</t>
  </si>
  <si>
    <t xml:space="preserve">Monitoring progress implementasi digital inisiatif korporat secara bulanan
</t>
  </si>
  <si>
    <t xml:space="preserve">Go-live G-smart dengan improvement business process
</t>
  </si>
  <si>
    <t>TPR, TPC</t>
  </si>
  <si>
    <t>TDO, TDI</t>
  </si>
  <si>
    <t>KPI-TP-2023-236</t>
  </si>
  <si>
    <t xml:space="preserve">Keterlambatan dalam pemenuhan dan training manpower
</t>
  </si>
  <si>
    <t xml:space="preserve">Kekurangan personil dan aktivitas bisnis tidak dapat berjalan sesuai dengan target
</t>
  </si>
  <si>
    <t>KPI-TP-2023-237</t>
  </si>
  <si>
    <t xml:space="preserve">Kurangnya pemahaman personil internal unit atas program-program AoC
</t>
  </si>
  <si>
    <t xml:space="preserve">Rencana penanaman culture perusahaan tidak sesuai target
</t>
  </si>
  <si>
    <t>KPI-TP-2023-239</t>
  </si>
  <si>
    <t>Information Capital readiness</t>
  </si>
  <si>
    <t xml:space="preserve">Keterbatasan biaya dan ketersediaan personil untuk pengembangan program inisiatif digital Korporat
</t>
  </si>
  <si>
    <t xml:space="preserve">Program digital inisiatif digital TP tidak terlaksana yang mempengaruhi operasional TP
</t>
  </si>
  <si>
    <t xml:space="preserve">Monitoring progress secara berkala
</t>
  </si>
  <si>
    <t xml:space="preserve">Laporan progress implementasi digital inisiatif korporat tersedia 
</t>
  </si>
  <si>
    <t>PDCA Biz</t>
  </si>
  <si>
    <t>KPI-TP-2023-241</t>
  </si>
  <si>
    <t>Laporan produktivitas tidak detail</t>
  </si>
  <si>
    <t>Laporan produktivitas bulanan dinilai terlalu lama</t>
  </si>
  <si>
    <t>Laporan kurang detail</t>
  </si>
  <si>
    <t>Monthly Productivity Report</t>
  </si>
  <si>
    <t>Weekly Productivity Report</t>
  </si>
  <si>
    <t>Report tersedia weekly</t>
  </si>
  <si>
    <t>KPI-TV-2023-242</t>
  </si>
  <si>
    <t>Kemampuan sub-assy module personil tidak merata.</t>
  </si>
  <si>
    <t>Tidak ada personil khusus line modular</t>
  </si>
  <si>
    <t>Variasi TAT penyelesaian assembly modul tinggi</t>
  </si>
  <si>
    <t>no dedicated modular manpower</t>
  </si>
  <si>
    <t>Line Modular Manpower Assigment</t>
  </si>
  <si>
    <t>Dedicated modular group manpower assigned</t>
  </si>
  <si>
    <t>TVU, TVP</t>
  </si>
  <si>
    <t>KPI-TV-2023-243</t>
  </si>
  <si>
    <t>Penyelesaian assembly modul molor</t>
  </si>
  <si>
    <t>Pengukuran TAT dari keseluruhan penyelesaian project</t>
  </si>
  <si>
    <t>TAT penyelesaian modul tidak tergambar</t>
  </si>
  <si>
    <t>TAT measured at whole project</t>
  </si>
  <si>
    <t>Line Modular Task TAT accuracy</t>
  </si>
  <si>
    <t>TAT modular inline with plan</t>
  </si>
  <si>
    <t>KPI-TV-2023-244</t>
  </si>
  <si>
    <t>I1.2 Governance, Risk and Compliance (GRC)</t>
  </si>
  <si>
    <t>NCR Overdue</t>
  </si>
  <si>
    <t>NCR tidak terkontrol</t>
  </si>
  <si>
    <t>NCR naik level</t>
  </si>
  <si>
    <t>dikontrol TVW-1</t>
  </si>
  <si>
    <t>NCR dikontrol TVW-1</t>
  </si>
  <si>
    <t>Tidak ada NCR overdue</t>
  </si>
  <si>
    <t>TVW-1</t>
  </si>
  <si>
    <t>TVU, TVP, TVE</t>
  </si>
  <si>
    <t>KPI-TV-2023-245</t>
  </si>
  <si>
    <t>Mendapat MEDA</t>
  </si>
  <si>
    <t>terjadi COPQ</t>
  </si>
  <si>
    <t>MEDA harus dijawab &amp; diimplementasikan</t>
  </si>
  <si>
    <t>Surveillance rutin bekerjasama dengan TQS-1</t>
  </si>
  <si>
    <t>Tidak terbit MEDA</t>
  </si>
  <si>
    <t>TQS-1, TVU, TVP, TVE</t>
  </si>
  <si>
    <t>KPI-TV-2023-246</t>
  </si>
  <si>
    <t>Jumlah IOR tidak mencapai target</t>
  </si>
  <si>
    <t>Promosi IOR kurang</t>
  </si>
  <si>
    <t>KPI IOR tidak tercapai</t>
  </si>
  <si>
    <t>IOR dikontrol TVW-1</t>
  </si>
  <si>
    <t>Laporan secara berkala setiap triwulan</t>
  </si>
  <si>
    <t>IOR sesuai target</t>
  </si>
  <si>
    <t>TQY, TVU, TVP, TVE</t>
  </si>
  <si>
    <t>KPI-TV-2023-247</t>
  </si>
  <si>
    <t>PMI tool overdue</t>
  </si>
  <si>
    <t>PMI terlewat dilaksanakan</t>
  </si>
  <si>
    <t>tool tidak serviceable</t>
  </si>
  <si>
    <t>Surveillance</t>
  </si>
  <si>
    <t>Continue Surveillance</t>
  </si>
  <si>
    <t>Surveillance setiap 2 minggu sekali oleh tim SAG</t>
  </si>
  <si>
    <t>Bi-Weekly</t>
  </si>
  <si>
    <t>SAG TV</t>
  </si>
  <si>
    <t>TVP, TVE, TVP</t>
  </si>
  <si>
    <t>KPI-TV-2023-248</t>
  </si>
  <si>
    <t>SAG quarterly meeting terlewat</t>
  </si>
  <si>
    <t>SAG quarterly meeting tidak terlaksana</t>
  </si>
  <si>
    <t>KPI SAG tidak tercapai</t>
  </si>
  <si>
    <t>SAG Secretary dinas TV mengagendakan SAG Quarterly Meeting sesuai jadwal</t>
  </si>
  <si>
    <t>SAG Meeting terlaksana</t>
  </si>
  <si>
    <t>SAG TV Secretary</t>
  </si>
  <si>
    <t>KPI-TV-2023-249</t>
  </si>
  <si>
    <t>I1.4 Asset Management</t>
  </si>
  <si>
    <t>Pekerjaan sedikit/tidak ada yang menggunakan alat/aset tersebut.</t>
  </si>
  <si>
    <t>Aset/alat idle lama</t>
  </si>
  <si>
    <t>Report monitoring aset</t>
  </si>
  <si>
    <t>Laporan monitoring aset tersedia</t>
  </si>
  <si>
    <t>KPI-TV-2023-250</t>
  </si>
  <si>
    <t>CI program implemented &lt; 38</t>
  </si>
  <si>
    <t>CI tidak selesai di tahun berjalan</t>
  </si>
  <si>
    <t>CI Program setiap unit</t>
  </si>
  <si>
    <t>Continue CI Program setiap unit</t>
  </si>
  <si>
    <t>38 CI Implemented</t>
  </si>
  <si>
    <t>TVP, TVU, TVE</t>
  </si>
  <si>
    <t>KPI-TV-2023-251</t>
  </si>
  <si>
    <t>CBO Data Quality Integrity (DQI)</t>
  </si>
  <si>
    <t>Order masih open saat akan closed revision</t>
  </si>
  <si>
    <t>Status order belum TECO</t>
  </si>
  <si>
    <t>Closed revision tidak dapat dilakukan</t>
  </si>
  <si>
    <t>DQI Monitoring system</t>
  </si>
  <si>
    <t>Continue DQI Monitoring system</t>
  </si>
  <si>
    <t>DQI closing order, closing revision, COPA performance 100%</t>
  </si>
  <si>
    <t>TVE-1, TVP-6, TVU-5</t>
  </si>
  <si>
    <t>KPI-TV-2023-252</t>
  </si>
  <si>
    <t>Training Mandatory overdue</t>
  </si>
  <si>
    <t>Training mandatory personil tidak terkontrol</t>
  </si>
  <si>
    <t>Stamp not eligible</t>
  </si>
  <si>
    <t>Kontrol training personel oleh Manager</t>
  </si>
  <si>
    <t>Continue Control Mandatory training for personnel by Manager co-work with TVW-1</t>
  </si>
  <si>
    <t>Training Mandatory terlaksana untuk semua personil</t>
  </si>
  <si>
    <t>KPI-TV-2023-253</t>
  </si>
  <si>
    <t>Kurang personil PI (Production Inspector)</t>
  </si>
  <si>
    <t>Production Inspector Resign</t>
  </si>
  <si>
    <t>PI mensupervisi 2 pekerjaan atau lebih</t>
  </si>
  <si>
    <t>Promosi Personil kualifikasi M ke I</t>
  </si>
  <si>
    <t>PI baru sebagai pengganti</t>
  </si>
  <si>
    <t>KPI-TV-2023-254</t>
  </si>
  <si>
    <t>L2.1 Organization Capital Readiness</t>
  </si>
  <si>
    <t>Transfer pengalaman tidak berjalan baik</t>
  </si>
  <si>
    <t>personil berpengalaman tidak dapat membagi pengalamannya</t>
  </si>
  <si>
    <t>transfer pengetahuan tidak berjalan baik</t>
  </si>
  <si>
    <t>Sharing Session</t>
  </si>
  <si>
    <t>Continue Sharing Session</t>
  </si>
  <si>
    <t>Sharing Session terlaksana 12 x</t>
  </si>
  <si>
    <t>KPI-TV-2023-255</t>
  </si>
  <si>
    <t>Belum ada report project engine/APU yang komprehensif</t>
  </si>
  <si>
    <t>Report progress project engine/APU di CM Project Cockpit kurang komprehensif.</t>
  </si>
  <si>
    <t>Report belum dapat diakses secara online oleh management &amp; eksekutif</t>
  </si>
  <si>
    <t>SWIFT interface</t>
  </si>
  <si>
    <t>Implementasi Xpream</t>
  </si>
  <si>
    <t>Xpream terimplementasi</t>
  </si>
  <si>
    <t>TVW-1, TVP, TVU</t>
  </si>
  <si>
    <t>KPI-TV-2023-256</t>
  </si>
  <si>
    <t>Estimasi biaya proyek yang kurang akurat</t>
  </si>
  <si>
    <t>'1. Kebutuhan proyek yang tidak berhasil didefinisikan diawal karena kurangnya pengetahuan/informasi
2. Kurang melibatkan stakeholder terkait (produksi) dalam pembuatan/perubahan proposal terhadap COGS
3. Kebutuhan material yang berubah dan berdampak pada lingkup proyek &amp; biaya material yang dibutuhkan</t>
  </si>
  <si>
    <t xml:space="preserve">Parameter OPM
</t>
  </si>
  <si>
    <t>'1. Post Project Review
2. Manage maintenance cost against budget/proposal
3. Daily report revenue &amp; cost per day per line</t>
  </si>
  <si>
    <t>TJP</t>
  </si>
  <si>
    <t>TJC TJH</t>
  </si>
  <si>
    <t>TP TD TA</t>
  </si>
  <si>
    <t>KPI-TJ-2023-257</t>
  </si>
  <si>
    <t>Keakuratan dalam mengelola proyek</t>
  </si>
  <si>
    <t>'1. TAT actual sering mundur dari plan TAT yang menyebabkan pendapatan per hari menurun
2. Ruang lingkup proyek yang tidak jelas
3. Kurangnya informasi/pemahaman kepada produksi terkait kontrak proyek (TMB/Capping)</t>
  </si>
  <si>
    <t>'1. Parameter OPM
2. Parameter TAT</t>
  </si>
  <si>
    <t xml:space="preserve">TJC TJH </t>
  </si>
  <si>
    <t>TP TD</t>
  </si>
  <si>
    <t>KPI-TJ-2023-258</t>
  </si>
  <si>
    <t>Melakukan permintaan penggantian material tanpa mempertimbangkan TAT pesawat</t>
  </si>
  <si>
    <t>1. Kurangnya pemahaman atas alur rantai pasok (MRP)
2. Aktivitas inspeksi/temuan yang terlambat
3. Alternatif repair tidak diprioritaskan saat identifikasi awal</t>
  </si>
  <si>
    <t>1. Stok material yang berlebihan (Inventory costs)
2. Parameter OPM</t>
  </si>
  <si>
    <t>'1. Daily control material consume &amp; request per line
2. One day closing</t>
  </si>
  <si>
    <t>Weekly control material consume &amp; request per dinas, dengan mengirimkan reminder ke UIC terkait
Meningkatkan kompetensi RO oleh PE melalui PE-Taskforce</t>
  </si>
  <si>
    <t>Monthly WTU/WTC report available. WTU/WTC &gt;50%.
Taskforce terlaksana</t>
  </si>
  <si>
    <t>TJH TJC TJK TJN TJO</t>
  </si>
  <si>
    <t>DB TA</t>
  </si>
  <si>
    <t>KPI-TJ-2023-259</t>
  </si>
  <si>
    <t>Cost of Poor Quality</t>
  </si>
  <si>
    <t>Kelalaian dalam pelaksanaan jobcard/MDR yang tidak sesuai prosedur</t>
  </si>
  <si>
    <t>Tidak melakukan pekerjaan sesuai prosedur/manual</t>
  </si>
  <si>
    <t>Meningkatkan inventori dan pembelian kembali parts</t>
  </si>
  <si>
    <t>'1. Implement QCDS improvement
2. Enhance safety campaign via SAG
3. Manage workmanship supervisory</t>
  </si>
  <si>
    <t>KPI-TJ-2023-260</t>
  </si>
  <si>
    <t>Adanya accident/incident &amp; rework yang berdampak pada project</t>
  </si>
  <si>
    <t>Pengambilan 'jalur cepat' / shortcuts karena tekanan waktu</t>
  </si>
  <si>
    <t>Parameter COPQ</t>
  </si>
  <si>
    <t>KPI-TJ-2023-261</t>
  </si>
  <si>
    <t>TAT melebihi target</t>
  </si>
  <si>
    <t>Poor project management.</t>
  </si>
  <si>
    <t>1. Parameter TAT
2. Parameter EBITDA</t>
  </si>
  <si>
    <t>'1. Implement project management improvement
2. Control pre-execution and in-execution process
3. Accelerate fulfillment of material needs
4. Ensure document and paperwork completeness after maintenance as agreed with customer</t>
  </si>
  <si>
    <t>1. Melakukan briefing harian untuk PPC dan Produksi untuk mendiskusikan highlight dan WIP
2. Mendokumentasikan issue project yg terjadi secara tertulis
3. Melakukan recording atas penambahan atau pengurangan workscope</t>
  </si>
  <si>
    <t>1. Daily briefing PPC &amp; produksi terlaksana
2. PCS meeting report terlaksana daily
3. Daily Menu available</t>
  </si>
  <si>
    <t>Daily</t>
  </si>
  <si>
    <t>TJC TJH TJK TJN TJO</t>
  </si>
  <si>
    <t>KPI-TJ-2023-262</t>
  </si>
  <si>
    <t>Tahap persiapan maintenance mendadak</t>
  </si>
  <si>
    <t>1. Request yang mendadak dari customer
2. Pengiriman final workscope dan maintenance manual tidak sesuai target</t>
  </si>
  <si>
    <t>'1. Parameter TAT
2. Parameter COPQ</t>
  </si>
  <si>
    <t>Planning Gate</t>
  </si>
  <si>
    <t>'1. Melakukan recovery schedule 
2. Koordinasi dengan customer untuk penyediaan JC &amp; maintenance manual
3. Mekanisme tenggat pengiriman maintenance manual tercantum dalam item kontrak</t>
  </si>
  <si>
    <t>'Controlling planning gate fullfilment terlaksana 100%</t>
  </si>
  <si>
    <t>TJC TJH TJP</t>
  </si>
  <si>
    <t>KPI-TJ-2023-263</t>
  </si>
  <si>
    <t>Adanya material plan &amp; finding yang tidak terpenuhi</t>
  </si>
  <si>
    <t>1. Planning material yang kurang akurat
2. Faktor kondisi keuangan perusahaan yang belum menentu</t>
  </si>
  <si>
    <t xml:space="preserve">Parameter TAT
</t>
  </si>
  <si>
    <t xml:space="preserve">MRM (Material Request Monitoring)
</t>
  </si>
  <si>
    <t xml:space="preserve">"1. Akurasi material planning
2. Evaluasi item min-max per proyek
3. Melakukan koordinasi penyediaan material dari customer"
</t>
  </si>
  <si>
    <t xml:space="preserve">Evaluasi material terlaksana untuk menentukan prioritas pembelian material
</t>
  </si>
  <si>
    <t>KPI-TJ-2023-264</t>
  </si>
  <si>
    <t>Customer tidak dapat memenuhi kebutuhan material/komponen yang menjadi tanggung jawabnya</t>
  </si>
  <si>
    <t xml:space="preserve">Kurang kejelasan dalam kontrak perihal pengiriman material/component yang menjadi tanggung jawab customer
</t>
  </si>
  <si>
    <t xml:space="preserve">"1. Membantu pengadaan material
2. Material/component supply by customer teridentifikasi dengan jelas dan tercantum dalam kontrak"
</t>
  </si>
  <si>
    <t xml:space="preserve">Control sheet CSP (Customer Supply) tersedia
</t>
  </si>
  <si>
    <t>Periodik berdasarkan project (mengikuti kebutuhan)</t>
  </si>
  <si>
    <t>KPI-TJ-2023-265</t>
  </si>
  <si>
    <t>Data yang tidak bisa diandalkan, termasuk didalamnya data yang tidak akurat, duplikasi dan originalitas data yang tidak bisa diidentifikasi</t>
  </si>
  <si>
    <t xml:space="preserve">1. Terdapat perbedaan kondisi actual dengan system (contoh: actual sudah di install, tapi di system belum di install) 
</t>
  </si>
  <si>
    <t xml:space="preserve">Parameter DQI
</t>
  </si>
  <si>
    <t xml:space="preserve">"1. Mempromosikan dengan melakukan sharing KPI DQI ke KSDM TJ untuk membangun awareness dari level struktural
2. Melakukan clean-up &amp; back-up data secara rutin sesuai target KPI specs dan mengirimkan weekly reminder atas pencapaian KPI Dinas 
3. Berpartisipasi aktif dalam training (general &amp; deep knowledge) regenerasi key user SWIFT"
</t>
  </si>
  <si>
    <t xml:space="preserve">"1. Sharing KPI DQI ke KSDM telah dilaksanakan
2. Clean-up &amp; back-up secara rutin
3. Training regenerasi Swift dihadiri oleh key user"
</t>
  </si>
  <si>
    <t>"TJC TJH TJP TJK TJN TJO TJW"</t>
  </si>
  <si>
    <t>"TDS TDO"</t>
  </si>
  <si>
    <t>KPI-TJ-2023-266</t>
  </si>
  <si>
    <t>Finding dari internal &amp; external audit terlambat di tindak lanjuti</t>
  </si>
  <si>
    <t xml:space="preserve">"1. Kurang awareness terhadap follow up hasil audit
2. Tidak ada control sheet untuk finding hasil audit"
</t>
  </si>
  <si>
    <t xml:space="preserve">"1. Minimize QSC
2. Minimize FCAR
3. Maximize DQI"
</t>
  </si>
  <si>
    <t xml:space="preserve">"1. Setiap unit memiliki control sheet NCR/DQI/FCAR yang ditujukan kepada unit-nya
2. Menugaskan personil untuk menindaklanjuti temuan Audit"
</t>
  </si>
  <si>
    <t xml:space="preserve">Control sheet tersedia
</t>
  </si>
  <si>
    <t>KPI-TJ-2023-267</t>
  </si>
  <si>
    <t>Peningkatan demand tidak sebanding dengan kapasitas &amp; kapabilitas saat ini</t>
  </si>
  <si>
    <t xml:space="preserve">"1. Training yang dibutuhkan untuk memenuhi kualfikasi tidak tersedia
2. Tools yang dibutuhkan untuk upgrade capability belum tersedia
3. Budget untuk capability tidak terealisasi tepat waktu"
</t>
  </si>
  <si>
    <t xml:space="preserve">Parameter Capacity &amp; Capability Development
</t>
  </si>
  <si>
    <t xml:space="preserve">"1. Monthly controlling atas training yang dilaksanakan pada COT
2. Mendefinisikan fokus capability yang hendak dikembangkan selama satu tahun kedepan"
</t>
  </si>
  <si>
    <t xml:space="preserve">"1. Report capaian training tersedia
2. Fokus capability sudah terdefinisi"
</t>
  </si>
  <si>
    <t>"1. Monthly 2. Annually"</t>
  </si>
  <si>
    <t>KPI-TJ-2023-268</t>
  </si>
  <si>
    <t>Kesulitan untuk implementasi atas ide continuous improvement yang dicanangkan</t>
  </si>
  <si>
    <t xml:space="preserve">"1. Ide continuous improvement (CI) membutuhkan budget
2. Kurang awareness terhadap implementasi CI"
</t>
  </si>
  <si>
    <t xml:space="preserve">Parameter Continuous Improvement
</t>
  </si>
  <si>
    <t xml:space="preserve">"Berpartisipasi secara aktif dalam program Xception (partisipan dan/atau komite) untuk menyaring ide yang disampaikan oleh user TJ
dengan melakukan sharing atas ide-ide yang disampaikan"
</t>
  </si>
  <si>
    <t xml:space="preserve">Berpartisipasi aktif dalam program Xception
</t>
  </si>
  <si>
    <t>Annually</t>
  </si>
  <si>
    <t>PDCA Innovation, TJ</t>
  </si>
  <si>
    <t>KPI-TJ-2023-269</t>
  </si>
  <si>
    <t>Jumlah manpower yang dibutuhkan sesuai kualifikasi belum mencukupi</t>
  </si>
  <si>
    <t xml:space="preserve">"1. Data manpower planning belum terupdate dengan baik
2. Realisasi manpower planning untuk jangka panjang belum berjalan karena faktor internal dan eksternal"
</t>
  </si>
  <si>
    <t xml:space="preserve">"1. Kecepatan dalam menyelesaikan perawatan pesawat menjadi lebih lambat, karena kurang manpower yang sesuai dengan kualifikasi
2. TAT extend / delay diakibatkan kekurang manpower "
</t>
  </si>
  <si>
    <t xml:space="preserve">Manpower planning monitoring
</t>
  </si>
  <si>
    <t xml:space="preserve">Manpower planning tersedia
</t>
  </si>
  <si>
    <t>Quarterly, Annually</t>
  </si>
  <si>
    <t>KPI-TJ-2023-270</t>
  </si>
  <si>
    <t>Program pengembangan/training untuk pemenuhan SJF belum konsisten dilakukan</t>
  </si>
  <si>
    <t xml:space="preserve">"1. Data manpower training plan belum terupdate dengan baik
2. Realisasi training blm berjalan karena faktor internal dan eksternal"
</t>
  </si>
  <si>
    <t xml:space="preserve">Kualifikasi manpower training program tidak optimal / berjalan
</t>
  </si>
  <si>
    <t xml:space="preserve">"1. Kontrol terhadap pelaksanaan IDP di unit
2. Kontrol terhadap training program"
</t>
  </si>
  <si>
    <t xml:space="preserve">"1. IDP utk setiap personil tersedia
2. Report capaian training tersedia"
</t>
  </si>
  <si>
    <t>"TJC TJH TJN TJK TJP TJO"</t>
  </si>
  <si>
    <t>KPI-TJ-2023-271</t>
  </si>
  <si>
    <t>Kurang konsisten dalam menjalankan program internalisasi culture &amp; employee engangement</t>
  </si>
  <si>
    <t xml:space="preserve">"1. Kurangnya sinergi antara program culture perusahaan dengan employee
2. Kontrol leader terhadap employee terkait dengan program culture kurang berjalan"
</t>
  </si>
  <si>
    <t xml:space="preserve">"1. AOC Intervention Index
2. LCU Intervention Index
3. Leadership Intervention"
</t>
  </si>
  <si>
    <t xml:space="preserve">"1. Melakukan sinergi program budaya perusahaan
2. Meningkatkan monitoring secara periodik
3. Memaksimalkan peran AOC"
</t>
  </si>
  <si>
    <t xml:space="preserve">"1. Program AoC terlaksana
2. KPI LCU terlaksana
3. One Course One Leader terlaksana sesuai target"
</t>
  </si>
  <si>
    <t>"1. Monthly 2. Monthly 3. Semesterly"</t>
  </si>
  <si>
    <t>KPI-TJ-2023-272</t>
  </si>
  <si>
    <t>Information Capital Readiness</t>
  </si>
  <si>
    <t>Kapasitas untuk melakukan implementasi project IT tidak mampu mengakomodir permintaan/issue produksi</t>
  </si>
  <si>
    <t xml:space="preserve">"1. Kapasitas developer tidak tersedia
2. Kendala realisasi budget
3. Komunikasi yang tidak berjalan antara user &amp; developer / analyst"
</t>
  </si>
  <si>
    <t xml:space="preserve">Information Capital Readiness
</t>
  </si>
  <si>
    <t xml:space="preserve">"1. Mengirimkan personil TJ yang berkualifikasi developer untuk membantu TDO dalam mendukung KPI ICR
2. Mengampanyekan informasi terkait issue aplikasi Xpream &amp; XOPS untuk dilaporkan melalui ticketing SPOC-IT / Estim
3. Mengajukan CR jika diperlukan"
</t>
  </si>
  <si>
    <t xml:space="preserve">"1. Key Point of Contact tersedia
2. Issue aplikasi dilaporkan via SPOC-ICT/ESTIM
3. CR available"
</t>
  </si>
  <si>
    <t>"1. Semesterly 2. Periodik mengikuti kebutuhan"</t>
  </si>
  <si>
    <t>KPI-TJ-2023-273</t>
  </si>
  <si>
    <t>1. Inproperly work yang dilakukan oleh personel
2. Pekerjaan yang membutuhkan rework karena customer yang tidak puas</t>
  </si>
  <si>
    <t>Klaim customer ke GMF akan mengurangi potensi operating profit</t>
  </si>
  <si>
    <t>Meningkatkan peran supervisi dalam proses maintenance</t>
  </si>
  <si>
    <t>Tidak adanya komplain dari customer terkait pekerjaan yang dilakukan</t>
  </si>
  <si>
    <t>KPI-TB-2023-274</t>
  </si>
  <si>
    <t>Potensi Material Expired</t>
  </si>
  <si>
    <t>1. Beberapa material yang dibeli membutuhkan MOQ (Minimum of Quantity)</t>
  </si>
  <si>
    <t>Biaya yang timbul akibat material expired akan menjadi beban Inventory GMF</t>
  </si>
  <si>
    <t>Tidak ada cost yang timbul dari material expired</t>
  </si>
  <si>
    <t>Setiap bulan,Setiap Project</t>
  </si>
  <si>
    <t>KPI-TB-2023-275</t>
  </si>
  <si>
    <t>C.1.1 Customer Satisfaction Index</t>
  </si>
  <si>
    <t>Respon terhadap kebutuhan/komplain customer lambat</t>
  </si>
  <si>
    <t>1. tidak konsisten melakukan evaluasi after project untuk perbaikan
2. kurangnya awareness</t>
  </si>
  <si>
    <t>1. Customer tidak puas terhadap hasil maintenance pesawat
2. Kehilangan Customer</t>
  </si>
  <si>
    <t>Melakukan Preventive action terhadap komplain customer dan menjadikannya standar</t>
  </si>
  <si>
    <t>Evaluasi Post Project terlaksana</t>
  </si>
  <si>
    <t>CSSM</t>
  </si>
  <si>
    <t>KPI-TB-2023-276</t>
  </si>
  <si>
    <t>TAT tidak tercapai</t>
  </si>
  <si>
    <t>1. Planning yang kurang akurat
2. Kesalahan dalam melaksanakan instruksi kerja</t>
  </si>
  <si>
    <t>Customer tidak puas /komplain</t>
  </si>
  <si>
    <t>Melakukan  Preventive action terhadap penyebab TAT delay dan menjadikannya standar</t>
  </si>
  <si>
    <t>KPI-TB-2023-277</t>
  </si>
  <si>
    <t>Pengerjaan Jobcard/MDR yang tidak sesuai dengan prosedur</t>
  </si>
  <si>
    <t>1.Kurangnya Awareness
2. Kurangnya Supervisi
3. Prosedur kurang tersosialosasi dengan baik</t>
  </si>
  <si>
    <t>1. Re-work
2. Finding dari Auditor</t>
  </si>
  <si>
    <t>Memastikan tiap leader melakukan sosialisasi mengenai pekerjaan harus sesuai dengan prosedur saat briefing</t>
  </si>
  <si>
    <t>1. Tracking NCR/IOR/QASR tersedia
2. Recurrent prosedur terlaksana</t>
  </si>
  <si>
    <t>Setiap Bulan</t>
  </si>
  <si>
    <t>GM TQ</t>
  </si>
  <si>
    <t>KPI-TB-2023-278</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</si>
</sst>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4" fontId="0" fillId="0" borderId="0" xfId="0" applyNumberFormat="1"/>
    <xf numFmtId="17" fontId="0" fillId="0" borderId="0" xfId="0" applyNumberFormat="1"/>
  </cellXfs>
  <cellStyles count="42">
    <cellStyle name="20% - Aksen1" xfId="19" builtinId="30" customBuiltin="1"/>
    <cellStyle name="20% - Aksen2" xfId="23" builtinId="34" customBuiltin="1"/>
    <cellStyle name="20% - Aksen3" xfId="27" builtinId="38" customBuiltin="1"/>
    <cellStyle name="20% - Aksen4" xfId="31" builtinId="42" customBuiltin="1"/>
    <cellStyle name="20% - Aksen5" xfId="35" builtinId="46" customBuiltin="1"/>
    <cellStyle name="20% - Aksen6" xfId="39" builtinId="50" customBuiltin="1"/>
    <cellStyle name="40% - Aksen1" xfId="20" builtinId="31" customBuiltin="1"/>
    <cellStyle name="40% - Aksen2" xfId="24" builtinId="35" customBuiltin="1"/>
    <cellStyle name="40% - Aksen3" xfId="28" builtinId="39" customBuiltin="1"/>
    <cellStyle name="40% - Aksen4" xfId="32" builtinId="43" customBuiltin="1"/>
    <cellStyle name="40% - Aksen5" xfId="36" builtinId="47" customBuiltin="1"/>
    <cellStyle name="40% - Aksen6" xfId="40" builtinId="51" customBuiltin="1"/>
    <cellStyle name="60% - Aksen1" xfId="21" builtinId="32" customBuiltin="1"/>
    <cellStyle name="60% - Aksen2" xfId="25" builtinId="36" customBuiltin="1"/>
    <cellStyle name="60% - Aksen3" xfId="29" builtinId="40" customBuiltin="1"/>
    <cellStyle name="60% - Aksen4" xfId="33" builtinId="44" customBuiltin="1"/>
    <cellStyle name="60% - Aksen5" xfId="37" builtinId="48" customBuiltin="1"/>
    <cellStyle name="60% - Aksen6" xfId="41" builtinId="52" customBuiltin="1"/>
    <cellStyle name="Aksen1" xfId="18" builtinId="29" customBuiltin="1"/>
    <cellStyle name="Aksen2" xfId="22" builtinId="33" customBuiltin="1"/>
    <cellStyle name="Aksen3" xfId="26" builtinId="37" customBuiltin="1"/>
    <cellStyle name="Aksen4" xfId="30" builtinId="41" customBuiltin="1"/>
    <cellStyle name="Aksen5" xfId="34" builtinId="45" customBuiltin="1"/>
    <cellStyle name="Aksen6" xfId="38" builtinId="49" customBuiltin="1"/>
    <cellStyle name="Baik" xfId="6" builtinId="26" customBuiltin="1"/>
    <cellStyle name="Buruk" xfId="7" builtinId="27" customBuiltin="1"/>
    <cellStyle name="Catatan" xfId="15" builtinId="10" customBuiltin="1"/>
    <cellStyle name="Judul" xfId="1" builtinId="15" customBuiltin="1"/>
    <cellStyle name="Judul 1" xfId="2" builtinId="16" customBuiltin="1"/>
    <cellStyle name="Judul 2" xfId="3" builtinId="17" customBuiltin="1"/>
    <cellStyle name="Judul 3" xfId="4" builtinId="18" customBuiltin="1"/>
    <cellStyle name="Judul 4" xfId="5" builtinId="19" customBuiltin="1"/>
    <cellStyle name="Keluaran" xfId="10" builtinId="21" customBuiltin="1"/>
    <cellStyle name="Masukan" xfId="9" builtinId="20" customBuiltin="1"/>
    <cellStyle name="Netral" xfId="8" builtinId="28" customBuiltin="1"/>
    <cellStyle name="Normal" xfId="0" builtinId="0"/>
    <cellStyle name="Perhitungan" xfId="11" builtinId="22" customBuiltin="1"/>
    <cellStyle name="Sel Periksa" xfId="13" builtinId="23" customBuiltin="1"/>
    <cellStyle name="Sel Tertaut" xfId="12" builtinId="24" customBuiltin="1"/>
    <cellStyle name="Teks Penjelasan" xfId="16" builtinId="53" customBuiltin="1"/>
    <cellStyle name="Teks Peringatan" xfId="14" builtinId="11"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5" Type="http://purl.oclc.org/ooxml/officeDocument/relationships/calcChain" Target="calcChain.xml"/><Relationship Id="rId4" Type="http://purl.oclc.org/ooxml/officeDocument/relationships/sharedStrings" Target="sharedStrings.xml"/></Relationships>
</file>

<file path=xl/theme/theme1.xml><?xml version="1.0" encoding="utf-8"?>
<a:theme xmlns:a="http://purl.oclc.org/ooxml/drawingml/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M262"/>
  <sheetViews>
    <sheetView tabSelected="1" workbookViewId="0"/>
  </sheetViews>
  <sheetFormatPr defaultRowHeight="14.4" x14ac:dyDescent="0.3"/>
  <sheetData>
    <row r="1" spans="1:3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x14ac:dyDescent="0.3">
      <c r="A2">
        <v>2023</v>
      </c>
      <c r="B2" t="s">
        <v>39</v>
      </c>
      <c r="C2" t="s">
        <v>40</v>
      </c>
      <c r="D2" t="s">
        <v>41</v>
      </c>
      <c r="E2" s="1" t="s">
        <v>42</v>
      </c>
      <c r="F2" s="1" t="s">
        <v>43</v>
      </c>
      <c r="G2">
        <v>3</v>
      </c>
      <c r="H2">
        <v>3</v>
      </c>
      <c r="I2">
        <v>9</v>
      </c>
      <c r="J2" t="s">
        <v>44</v>
      </c>
      <c r="K2" t="s">
        <v>45</v>
      </c>
      <c r="L2" s="1" t="s">
        <v>46</v>
      </c>
      <c r="M2" s="1" t="s">
        <v>47</v>
      </c>
      <c r="N2" s="1" t="s">
        <v>48</v>
      </c>
      <c r="O2" t="s">
        <v>49</v>
      </c>
      <c r="P2" t="s">
        <v>50</v>
      </c>
      <c r="Q2" t="s">
        <v>51</v>
      </c>
      <c r="R2" t="s">
        <v>52</v>
      </c>
      <c r="S2" t="s">
        <v>53</v>
      </c>
      <c r="T2">
        <v>2</v>
      </c>
      <c r="U2">
        <v>3</v>
      </c>
      <c r="V2" t="s">
        <v>54</v>
      </c>
      <c r="W2" s="2" t="d">
        <v>2023-03-16</v>
      </c>
      <c r="X2" t="s">
        <v>55</v>
      </c>
      <c r="Y2" t="s">
        <v>56</v>
      </c>
      <c r="Z2" t="s">
        <v>56</v>
      </c>
      <c r="AA2" t="s">
        <v>57</v>
      </c>
      <c r="AD2" s="2" t="d">
        <v>2023-03-21</v>
      </c>
      <c r="AF2" t="s">
        <v>58</v>
      </c>
      <c r="AG2">
        <v>2</v>
      </c>
      <c r="AI2">
        <v>6</v>
      </c>
      <c r="AJ2" t="s">
        <v>59</v>
      </c>
      <c r="AK2" t="s">
        <v>60</v>
      </c>
    </row>
    <row r="3" spans="1:39" x14ac:dyDescent="0.3">
      <c r="A3">
        <v>2023</v>
      </c>
      <c r="B3" t="s">
        <v>39</v>
      </c>
      <c r="C3" t="s">
        <v>61</v>
      </c>
      <c r="D3" t="s">
        <v>62</v>
      </c>
      <c r="E3" s="1" t="s">
        <v>63</v>
      </c>
      <c r="F3" s="1" t="s">
        <v>64</v>
      </c>
      <c r="G3">
        <v>2</v>
      </c>
      <c r="H3">
        <v>3</v>
      </c>
      <c r="I3">
        <v>6</v>
      </c>
      <c r="J3" t="s">
        <v>54</v>
      </c>
      <c r="K3" t="s">
        <v>45</v>
      </c>
      <c r="L3" s="1" t="s">
        <v>65</v>
      </c>
      <c r="M3" s="1" t="s">
        <v>66</v>
      </c>
      <c r="N3" s="1" t="s">
        <v>67</v>
      </c>
      <c r="O3" t="s">
        <v>68</v>
      </c>
      <c r="P3" t="s">
        <v>50</v>
      </c>
      <c r="Q3" t="s">
        <v>51</v>
      </c>
      <c r="R3" t="s">
        <v>52</v>
      </c>
      <c r="S3" t="s">
        <v>53</v>
      </c>
      <c r="T3">
        <v>2</v>
      </c>
      <c r="U3">
        <v>2</v>
      </c>
      <c r="V3" t="s">
        <v>69</v>
      </c>
      <c r="W3" s="2" t="d">
        <v>2023-03-16</v>
      </c>
      <c r="X3" t="s">
        <v>55</v>
      </c>
      <c r="Y3" t="s">
        <v>56</v>
      </c>
      <c r="Z3" t="s">
        <v>56</v>
      </c>
      <c r="AA3" t="s">
        <v>57</v>
      </c>
      <c r="AD3" s="2" t="d">
        <v>2023-03-21</v>
      </c>
      <c r="AF3" t="s">
        <v>58</v>
      </c>
      <c r="AG3">
        <v>3</v>
      </c>
      <c r="AI3">
        <v>4</v>
      </c>
      <c r="AJ3" t="s">
        <v>59</v>
      </c>
      <c r="AK3" t="s">
        <v>60</v>
      </c>
    </row>
    <row r="4" spans="1:39" x14ac:dyDescent="0.3">
      <c r="A4">
        <v>2023</v>
      </c>
      <c r="B4" t="s">
        <v>39</v>
      </c>
      <c r="C4" t="s">
        <v>70</v>
      </c>
      <c r="D4" t="s">
        <v>71</v>
      </c>
      <c r="E4" s="1" t="s">
        <v>72</v>
      </c>
      <c r="F4" s="1" t="s">
        <v>73</v>
      </c>
      <c r="G4">
        <v>2</v>
      </c>
      <c r="H4">
        <v>2</v>
      </c>
      <c r="I4">
        <v>4</v>
      </c>
      <c r="J4" t="s">
        <v>69</v>
      </c>
      <c r="K4" t="s">
        <v>45</v>
      </c>
      <c r="L4" s="1" t="s">
        <v>74</v>
      </c>
      <c r="M4" s="1" t="s">
        <v>75</v>
      </c>
      <c r="N4" s="1" t="s">
        <v>76</v>
      </c>
      <c r="O4" t="s">
        <v>77</v>
      </c>
      <c r="P4" t="s">
        <v>50</v>
      </c>
      <c r="Q4" t="s">
        <v>78</v>
      </c>
      <c r="R4" t="s">
        <v>79</v>
      </c>
      <c r="S4" t="s">
        <v>53</v>
      </c>
      <c r="T4">
        <v>1</v>
      </c>
      <c r="U4">
        <v>3</v>
      </c>
      <c r="V4" t="s">
        <v>69</v>
      </c>
      <c r="W4" s="2" t="d">
        <v>2023-03-16</v>
      </c>
      <c r="X4" t="s">
        <v>55</v>
      </c>
      <c r="Y4" t="s">
        <v>56</v>
      </c>
      <c r="Z4" t="s">
        <v>56</v>
      </c>
      <c r="AA4" t="s">
        <v>57</v>
      </c>
      <c r="AD4" s="2" t="d">
        <v>2023-03-21</v>
      </c>
      <c r="AF4" t="s">
        <v>58</v>
      </c>
      <c r="AG4">
        <v>5</v>
      </c>
      <c r="AI4">
        <v>3</v>
      </c>
      <c r="AJ4" t="s">
        <v>80</v>
      </c>
      <c r="AK4" t="s">
        <v>60</v>
      </c>
    </row>
    <row r="5" spans="1:39" x14ac:dyDescent="0.3">
      <c r="A5">
        <v>2023</v>
      </c>
      <c r="B5" t="s">
        <v>39</v>
      </c>
      <c r="C5" t="s">
        <v>81</v>
      </c>
      <c r="D5" t="s">
        <v>82</v>
      </c>
      <c r="E5" s="1" t="s">
        <v>83</v>
      </c>
      <c r="F5" s="1" t="s">
        <v>84</v>
      </c>
      <c r="G5">
        <v>2</v>
      </c>
      <c r="H5">
        <v>2</v>
      </c>
      <c r="I5">
        <v>4</v>
      </c>
      <c r="J5" t="s">
        <v>69</v>
      </c>
      <c r="K5" t="s">
        <v>45</v>
      </c>
      <c r="L5" t="s">
        <v>85</v>
      </c>
      <c r="M5" s="1" t="s">
        <v>86</v>
      </c>
      <c r="N5" t="s">
        <v>87</v>
      </c>
      <c r="O5" t="s">
        <v>77</v>
      </c>
      <c r="P5" t="s">
        <v>50</v>
      </c>
      <c r="Q5" t="s">
        <v>88</v>
      </c>
      <c r="R5" t="s">
        <v>89</v>
      </c>
      <c r="S5" t="s">
        <v>53</v>
      </c>
      <c r="T5">
        <v>1</v>
      </c>
      <c r="U5">
        <v>2</v>
      </c>
      <c r="V5" t="s">
        <v>69</v>
      </c>
      <c r="W5" s="2" t="d">
        <v>2023-03-16</v>
      </c>
      <c r="X5" t="s">
        <v>55</v>
      </c>
      <c r="Y5" t="s">
        <v>56</v>
      </c>
      <c r="Z5" t="s">
        <v>56</v>
      </c>
      <c r="AA5" t="s">
        <v>57</v>
      </c>
      <c r="AD5" s="2" t="d">
        <v>2023-03-21</v>
      </c>
      <c r="AF5" t="s">
        <v>58</v>
      </c>
      <c r="AG5">
        <v>6</v>
      </c>
      <c r="AI5">
        <v>2</v>
      </c>
      <c r="AJ5" t="s">
        <v>80</v>
      </c>
      <c r="AK5" t="s">
        <v>60</v>
      </c>
    </row>
    <row r="6" spans="1:39" x14ac:dyDescent="0.3">
      <c r="A6">
        <v>2023</v>
      </c>
      <c r="B6" t="s">
        <v>89</v>
      </c>
      <c r="C6" t="s">
        <v>90</v>
      </c>
      <c r="D6" t="s">
        <v>91</v>
      </c>
      <c r="E6" s="1" t="s">
        <v>92</v>
      </c>
      <c r="F6" t="s">
        <v>93</v>
      </c>
      <c r="G6">
        <v>3</v>
      </c>
      <c r="H6">
        <v>3</v>
      </c>
      <c r="I6">
        <v>9</v>
      </c>
      <c r="J6" t="s">
        <v>44</v>
      </c>
      <c r="K6" t="s">
        <v>45</v>
      </c>
      <c r="L6" t="s">
        <v>94</v>
      </c>
      <c r="M6" s="1" t="s">
        <v>95</v>
      </c>
      <c r="N6" t="s">
        <v>96</v>
      </c>
      <c r="O6" t="s">
        <v>97</v>
      </c>
      <c r="P6" t="s">
        <v>98</v>
      </c>
      <c r="Q6" t="s">
        <v>99</v>
      </c>
      <c r="R6" t="s">
        <v>100</v>
      </c>
      <c r="S6" t="s">
        <v>101</v>
      </c>
      <c r="T6">
        <v>4</v>
      </c>
      <c r="U6">
        <v>1</v>
      </c>
      <c r="V6" t="s">
        <v>69</v>
      </c>
      <c r="X6" t="s">
        <v>102</v>
      </c>
      <c r="Y6" t="s">
        <v>57</v>
      </c>
      <c r="AF6" t="s">
        <v>58</v>
      </c>
      <c r="AG6">
        <v>7</v>
      </c>
      <c r="AI6">
        <v>4</v>
      </c>
      <c r="AJ6" t="s">
        <v>59</v>
      </c>
      <c r="AK6" t="s">
        <v>103</v>
      </c>
    </row>
    <row r="7" spans="1:39" x14ac:dyDescent="0.3">
      <c r="A7">
        <v>2023</v>
      </c>
      <c r="B7" t="s">
        <v>39</v>
      </c>
      <c r="C7" t="s">
        <v>104</v>
      </c>
      <c r="D7" t="s">
        <v>105</v>
      </c>
      <c r="E7" s="1" t="s">
        <v>106</v>
      </c>
      <c r="F7" s="1" t="s">
        <v>107</v>
      </c>
      <c r="G7">
        <v>3</v>
      </c>
      <c r="H7">
        <v>2</v>
      </c>
      <c r="I7">
        <v>6</v>
      </c>
      <c r="J7" t="s">
        <v>54</v>
      </c>
      <c r="K7" t="s">
        <v>45</v>
      </c>
      <c r="L7" s="1" t="s">
        <v>108</v>
      </c>
      <c r="M7" s="1" t="s">
        <v>109</v>
      </c>
      <c r="N7" s="1" t="s">
        <v>110</v>
      </c>
      <c r="O7" t="s">
        <v>49</v>
      </c>
      <c r="P7" t="s">
        <v>50</v>
      </c>
      <c r="Q7" t="s">
        <v>88</v>
      </c>
      <c r="R7" t="s">
        <v>52</v>
      </c>
      <c r="S7" t="s">
        <v>53</v>
      </c>
      <c r="T7">
        <v>2</v>
      </c>
      <c r="U7">
        <v>1</v>
      </c>
      <c r="V7" t="s">
        <v>69</v>
      </c>
      <c r="W7" s="2" t="d">
        <v>2023-03-16</v>
      </c>
      <c r="X7" t="s">
        <v>55</v>
      </c>
      <c r="Y7" t="s">
        <v>56</v>
      </c>
      <c r="Z7" t="s">
        <v>56</v>
      </c>
      <c r="AA7" t="s">
        <v>57</v>
      </c>
      <c r="AD7" s="2" t="d">
        <v>2023-03-21</v>
      </c>
      <c r="AF7" t="s">
        <v>58</v>
      </c>
      <c r="AG7">
        <v>8</v>
      </c>
      <c r="AI7">
        <v>2</v>
      </c>
      <c r="AJ7" t="s">
        <v>59</v>
      </c>
      <c r="AK7" t="s">
        <v>60</v>
      </c>
    </row>
    <row r="8" spans="1:39" x14ac:dyDescent="0.3">
      <c r="A8">
        <v>2023</v>
      </c>
      <c r="B8" t="s">
        <v>52</v>
      </c>
      <c r="C8" t="s">
        <v>111</v>
      </c>
      <c r="D8" t="s">
        <v>112</v>
      </c>
      <c r="E8" t="s">
        <v>113</v>
      </c>
      <c r="F8" t="s">
        <v>114</v>
      </c>
      <c r="G8">
        <v>3</v>
      </c>
      <c r="H8">
        <v>3</v>
      </c>
      <c r="I8">
        <v>9</v>
      </c>
      <c r="J8" t="s">
        <v>44</v>
      </c>
      <c r="K8" t="s">
        <v>45</v>
      </c>
      <c r="L8" t="e">
        <f>- Realisasi anggaran sesuai prosedur
- Monitoring realiasi anggaran setiap bulan</f>
        <v>#NAME?</v>
      </c>
      <c r="M8" t="s">
        <v>115</v>
      </c>
      <c r="N8" t="e">
        <f>- Monitoring Realisasi anggaran  terlaksana setiap bulannya
- Realisasi anggaran &lt; budget</f>
        <v>#NAME?</v>
      </c>
      <c r="O8" t="s">
        <v>77</v>
      </c>
      <c r="P8" t="s">
        <v>116</v>
      </c>
      <c r="Q8" t="s">
        <v>117</v>
      </c>
      <c r="R8" t="s">
        <v>89</v>
      </c>
      <c r="S8" t="s">
        <v>89</v>
      </c>
      <c r="T8">
        <v>1</v>
      </c>
      <c r="U8">
        <v>2</v>
      </c>
      <c r="V8" t="s">
        <v>69</v>
      </c>
      <c r="W8" s="2" t="d">
        <v>2023-03-17</v>
      </c>
      <c r="X8" t="s">
        <v>102</v>
      </c>
      <c r="Y8" t="s">
        <v>118</v>
      </c>
      <c r="Z8" t="s">
        <v>118</v>
      </c>
      <c r="AA8" t="s">
        <v>57</v>
      </c>
      <c r="AD8" s="2" t="d">
        <v>2023-03-21</v>
      </c>
      <c r="AF8" t="s">
        <v>58</v>
      </c>
      <c r="AG8">
        <v>9</v>
      </c>
      <c r="AI8">
        <v>2</v>
      </c>
      <c r="AJ8" t="s">
        <v>59</v>
      </c>
      <c r="AK8" t="s">
        <v>119</v>
      </c>
      <c r="AM8" t="s">
        <v>118</v>
      </c>
    </row>
    <row r="9" spans="1:39" x14ac:dyDescent="0.3">
      <c r="A9">
        <v>2023</v>
      </c>
      <c r="B9" t="s">
        <v>52</v>
      </c>
      <c r="C9" t="s">
        <v>120</v>
      </c>
      <c r="D9" t="s">
        <v>121</v>
      </c>
      <c r="E9" t="e">
        <f>- Terdapat gangguan pada sistem, jaringan atau infrastruktur
- Terjadi keterlambatan pembayaran layanan IT</f>
        <v>#NAME?</v>
      </c>
      <c r="F9" t="e">
        <f>- Berpotensi mendapatkan complaint dari customer
- Berpotensi menghambat pekerjaan operasional di area GMF</f>
        <v>#NAME?</v>
      </c>
      <c r="G9">
        <v>3</v>
      </c>
      <c r="H9">
        <v>4</v>
      </c>
      <c r="I9">
        <v>12</v>
      </c>
      <c r="J9" t="s">
        <v>44</v>
      </c>
      <c r="K9" t="s">
        <v>45</v>
      </c>
      <c r="L9" t="s">
        <v>122</v>
      </c>
      <c r="M9" t="s">
        <v>123</v>
      </c>
      <c r="N9" t="e">
        <f>- layanan IT berjalan dengan normal
- Tagihan vendor IT dibayarkan sesuai timeframe yang disepakati
- Tidak ada komplain dari customer untuk layanan IT</f>
        <v>#NAME?</v>
      </c>
      <c r="O9" t="s">
        <v>77</v>
      </c>
      <c r="P9" t="s">
        <v>116</v>
      </c>
      <c r="Q9" t="s">
        <v>124</v>
      </c>
      <c r="R9" t="s">
        <v>125</v>
      </c>
      <c r="S9" t="s">
        <v>52</v>
      </c>
      <c r="T9">
        <v>2</v>
      </c>
      <c r="U9">
        <v>1</v>
      </c>
      <c r="V9" t="s">
        <v>69</v>
      </c>
      <c r="W9" s="2" t="d">
        <v>2023-03-17</v>
      </c>
      <c r="X9" t="s">
        <v>102</v>
      </c>
      <c r="Y9" t="s">
        <v>118</v>
      </c>
      <c r="Z9" t="s">
        <v>118</v>
      </c>
      <c r="AA9" t="s">
        <v>57</v>
      </c>
      <c r="AD9" s="2" t="d">
        <v>2023-03-21</v>
      </c>
      <c r="AF9" t="s">
        <v>58</v>
      </c>
      <c r="AG9">
        <v>10</v>
      </c>
      <c r="AI9">
        <v>2</v>
      </c>
      <c r="AJ9" t="s">
        <v>59</v>
      </c>
      <c r="AK9" t="s">
        <v>119</v>
      </c>
      <c r="AM9" t="s">
        <v>118</v>
      </c>
    </row>
    <row r="10" spans="1:39" x14ac:dyDescent="0.3">
      <c r="A10">
        <v>2023</v>
      </c>
      <c r="B10" t="s">
        <v>39</v>
      </c>
      <c r="C10" t="s">
        <v>126</v>
      </c>
      <c r="D10" t="s">
        <v>127</v>
      </c>
      <c r="E10" s="1" t="s">
        <v>128</v>
      </c>
      <c r="F10" s="1" t="s">
        <v>129</v>
      </c>
      <c r="G10">
        <v>2</v>
      </c>
      <c r="H10">
        <v>3</v>
      </c>
      <c r="I10">
        <v>6</v>
      </c>
      <c r="J10" t="s">
        <v>54</v>
      </c>
      <c r="K10" t="s">
        <v>45</v>
      </c>
      <c r="L10" s="1" t="s">
        <v>130</v>
      </c>
      <c r="M10" s="1" t="s">
        <v>131</v>
      </c>
      <c r="N10" s="1" t="s">
        <v>132</v>
      </c>
      <c r="O10" t="s">
        <v>77</v>
      </c>
      <c r="P10" t="s">
        <v>50</v>
      </c>
      <c r="Q10" t="s">
        <v>133</v>
      </c>
      <c r="R10" t="s">
        <v>134</v>
      </c>
      <c r="S10" t="s">
        <v>53</v>
      </c>
      <c r="T10">
        <v>2</v>
      </c>
      <c r="U10">
        <v>1</v>
      </c>
      <c r="V10" t="s">
        <v>69</v>
      </c>
      <c r="W10" s="2" t="d">
        <v>2023-03-16</v>
      </c>
      <c r="X10" t="s">
        <v>55</v>
      </c>
      <c r="Y10" t="s">
        <v>56</v>
      </c>
      <c r="Z10" t="s">
        <v>56</v>
      </c>
      <c r="AA10" t="s">
        <v>57</v>
      </c>
      <c r="AD10" s="2" t="d">
        <v>2023-03-21</v>
      </c>
      <c r="AF10" t="s">
        <v>58</v>
      </c>
      <c r="AG10">
        <v>11</v>
      </c>
      <c r="AI10">
        <v>2</v>
      </c>
      <c r="AJ10" t="s">
        <v>80</v>
      </c>
      <c r="AK10" t="s">
        <v>60</v>
      </c>
    </row>
    <row r="11" spans="1:39" x14ac:dyDescent="0.3">
      <c r="A11">
        <v>2023</v>
      </c>
      <c r="B11" t="s">
        <v>52</v>
      </c>
      <c r="C11" t="s">
        <v>135</v>
      </c>
      <c r="D11" t="s">
        <v>136</v>
      </c>
      <c r="E11" t="e">
        <f>- Karena partner memiliki interest tersendiri dalam setiap negosiasi
- Perubahan rencana bisnis Perusahaan</f>
        <v>#NAME?</v>
      </c>
      <c r="F11" t="s">
        <v>137</v>
      </c>
      <c r="G11">
        <v>3</v>
      </c>
      <c r="H11">
        <v>3</v>
      </c>
      <c r="I11">
        <v>9</v>
      </c>
      <c r="J11" t="s">
        <v>44</v>
      </c>
      <c r="K11" t="s">
        <v>45</v>
      </c>
      <c r="L11" t="s">
        <v>138</v>
      </c>
      <c r="M11" t="s">
        <v>139</v>
      </c>
      <c r="N11" t="e">
        <f>- Pengembangan bisnis terlaksana (MoU)
- Target revenue dan net profit Perusahaan tercapai sesuai dengan RKAP</f>
        <v>#NAME?</v>
      </c>
      <c r="O11" t="s">
        <v>140</v>
      </c>
      <c r="P11" t="s">
        <v>116</v>
      </c>
      <c r="Q11" t="s">
        <v>141</v>
      </c>
      <c r="R11" t="s">
        <v>142</v>
      </c>
      <c r="S11" t="s">
        <v>143</v>
      </c>
      <c r="T11">
        <v>2</v>
      </c>
      <c r="U11">
        <v>2</v>
      </c>
      <c r="V11" t="s">
        <v>69</v>
      </c>
      <c r="W11" s="2" t="d">
        <v>2023-03-17</v>
      </c>
      <c r="X11" t="s">
        <v>102</v>
      </c>
      <c r="Y11" t="s">
        <v>118</v>
      </c>
      <c r="Z11" t="s">
        <v>118</v>
      </c>
      <c r="AA11" t="s">
        <v>57</v>
      </c>
      <c r="AD11" s="2" t="d">
        <v>2023-03-21</v>
      </c>
      <c r="AF11" t="s">
        <v>58</v>
      </c>
      <c r="AG11">
        <v>12</v>
      </c>
      <c r="AI11">
        <v>4</v>
      </c>
      <c r="AJ11" t="s">
        <v>59</v>
      </c>
      <c r="AK11" t="s">
        <v>119</v>
      </c>
      <c r="AM11" t="s">
        <v>118</v>
      </c>
    </row>
    <row r="12" spans="1:39" x14ac:dyDescent="0.3">
      <c r="A12">
        <v>2023</v>
      </c>
      <c r="B12" t="s">
        <v>39</v>
      </c>
      <c r="C12" t="s">
        <v>144</v>
      </c>
      <c r="D12" t="s">
        <v>145</v>
      </c>
      <c r="E12" s="1" t="s">
        <v>146</v>
      </c>
      <c r="F12" s="1" t="s">
        <v>147</v>
      </c>
      <c r="G12">
        <v>2</v>
      </c>
      <c r="H12">
        <v>2</v>
      </c>
      <c r="I12">
        <v>4</v>
      </c>
      <c r="J12" t="s">
        <v>69</v>
      </c>
      <c r="K12" t="s">
        <v>45</v>
      </c>
      <c r="L12" s="1" t="s">
        <v>148</v>
      </c>
      <c r="M12" s="1" t="s">
        <v>149</v>
      </c>
      <c r="N12" s="1" t="s">
        <v>150</v>
      </c>
      <c r="O12" t="s">
        <v>151</v>
      </c>
      <c r="P12" t="s">
        <v>50</v>
      </c>
      <c r="Q12" t="s">
        <v>133</v>
      </c>
      <c r="R12" t="s">
        <v>134</v>
      </c>
      <c r="S12" t="s">
        <v>53</v>
      </c>
      <c r="T12">
        <v>2</v>
      </c>
      <c r="U12">
        <v>2</v>
      </c>
      <c r="V12" t="s">
        <v>69</v>
      </c>
      <c r="W12" s="2" t="d">
        <v>2023-03-16</v>
      </c>
      <c r="X12" t="s">
        <v>55</v>
      </c>
      <c r="Y12" t="s">
        <v>56</v>
      </c>
      <c r="Z12" t="s">
        <v>56</v>
      </c>
      <c r="AA12" t="s">
        <v>57</v>
      </c>
      <c r="AD12" s="2" t="d">
        <v>2023-03-21</v>
      </c>
      <c r="AF12" t="s">
        <v>58</v>
      </c>
      <c r="AG12">
        <v>13</v>
      </c>
      <c r="AI12">
        <v>4</v>
      </c>
      <c r="AJ12" t="s">
        <v>80</v>
      </c>
      <c r="AK12" t="s">
        <v>60</v>
      </c>
    </row>
    <row r="13" spans="1:39" x14ac:dyDescent="0.3">
      <c r="A13">
        <v>2023</v>
      </c>
      <c r="B13" t="s">
        <v>52</v>
      </c>
      <c r="C13" t="s">
        <v>152</v>
      </c>
      <c r="D13" t="s">
        <v>153</v>
      </c>
      <c r="E13" t="s">
        <v>154</v>
      </c>
      <c r="F13" t="s">
        <v>155</v>
      </c>
      <c r="G13">
        <v>1</v>
      </c>
      <c r="H13">
        <v>2</v>
      </c>
      <c r="I13">
        <v>2</v>
      </c>
      <c r="J13" t="s">
        <v>69</v>
      </c>
      <c r="K13" t="s">
        <v>45</v>
      </c>
      <c r="L13" t="s">
        <v>156</v>
      </c>
      <c r="M13" t="e">
        <f>- Melakukan review prosedur bisnis secara rutin oleh seluruh bidang
- pelaksanaan sharing session untuk sosialisasi ke karyawan internal TD</f>
        <v>#NAME?</v>
      </c>
      <c r="N13" s="1" t="s">
        <v>157</v>
      </c>
      <c r="O13" t="s">
        <v>68</v>
      </c>
      <c r="P13" t="s">
        <v>116</v>
      </c>
      <c r="Q13" t="s">
        <v>158</v>
      </c>
      <c r="R13" t="s">
        <v>159</v>
      </c>
      <c r="S13" t="s">
        <v>52</v>
      </c>
      <c r="T13">
        <v>1</v>
      </c>
      <c r="U13">
        <v>1</v>
      </c>
      <c r="V13" t="s">
        <v>69</v>
      </c>
      <c r="W13" s="2" t="d">
        <v>2023-03-17</v>
      </c>
      <c r="X13" t="s">
        <v>102</v>
      </c>
      <c r="Y13" t="s">
        <v>118</v>
      </c>
      <c r="Z13" t="s">
        <v>118</v>
      </c>
      <c r="AA13" t="s">
        <v>57</v>
      </c>
      <c r="AD13" s="2" t="d">
        <v>2023-03-21</v>
      </c>
      <c r="AF13" t="s">
        <v>58</v>
      </c>
      <c r="AG13">
        <v>14</v>
      </c>
      <c r="AI13">
        <v>1</v>
      </c>
      <c r="AJ13" t="s">
        <v>80</v>
      </c>
      <c r="AK13" t="s">
        <v>119</v>
      </c>
      <c r="AM13" t="s">
        <v>118</v>
      </c>
    </row>
    <row r="14" spans="1:39" x14ac:dyDescent="0.3">
      <c r="A14">
        <v>2023</v>
      </c>
      <c r="B14" t="s">
        <v>52</v>
      </c>
      <c r="C14" t="s">
        <v>160</v>
      </c>
      <c r="D14" t="s">
        <v>161</v>
      </c>
      <c r="E14" t="s">
        <v>162</v>
      </c>
      <c r="F14" t="s">
        <v>163</v>
      </c>
      <c r="G14">
        <v>3</v>
      </c>
      <c r="H14">
        <v>3</v>
      </c>
      <c r="I14">
        <v>9</v>
      </c>
      <c r="J14" t="s">
        <v>44</v>
      </c>
      <c r="K14" t="s">
        <v>45</v>
      </c>
      <c r="L14" t="s">
        <v>164</v>
      </c>
      <c r="M14" t="s">
        <v>164</v>
      </c>
      <c r="N14" t="e">
        <f>- Laporan Monitoring utilisasi aset tersedia
- aset dinas TD terutilisasi dengan baik</f>
        <v>#NAME?</v>
      </c>
      <c r="O14" t="s">
        <v>77</v>
      </c>
      <c r="P14" t="s">
        <v>116</v>
      </c>
      <c r="Q14" t="s">
        <v>165</v>
      </c>
      <c r="R14" t="s">
        <v>166</v>
      </c>
      <c r="S14" t="s">
        <v>52</v>
      </c>
      <c r="T14">
        <v>1</v>
      </c>
      <c r="U14">
        <v>1</v>
      </c>
      <c r="V14" t="s">
        <v>69</v>
      </c>
      <c r="W14" s="2" t="d">
        <v>2023-03-17</v>
      </c>
      <c r="X14" t="s">
        <v>102</v>
      </c>
      <c r="Y14" t="s">
        <v>118</v>
      </c>
      <c r="Z14" t="s">
        <v>118</v>
      </c>
      <c r="AA14" t="s">
        <v>57</v>
      </c>
      <c r="AD14" s="2" t="d">
        <v>2023-03-21</v>
      </c>
      <c r="AF14" t="s">
        <v>58</v>
      </c>
      <c r="AG14">
        <v>15</v>
      </c>
      <c r="AI14">
        <v>1</v>
      </c>
      <c r="AJ14" t="s">
        <v>59</v>
      </c>
      <c r="AK14" t="s">
        <v>119</v>
      </c>
      <c r="AM14" t="s">
        <v>118</v>
      </c>
    </row>
    <row r="15" spans="1:39" x14ac:dyDescent="0.3">
      <c r="A15">
        <v>2023</v>
      </c>
      <c r="B15" t="s">
        <v>52</v>
      </c>
      <c r="C15" t="s">
        <v>167</v>
      </c>
      <c r="D15" t="s">
        <v>168</v>
      </c>
      <c r="E15" t="s">
        <v>169</v>
      </c>
      <c r="F15" t="s">
        <v>170</v>
      </c>
      <c r="G15">
        <v>2</v>
      </c>
      <c r="H15">
        <v>2</v>
      </c>
      <c r="I15">
        <v>4</v>
      </c>
      <c r="J15" t="s">
        <v>69</v>
      </c>
      <c r="K15" t="s">
        <v>45</v>
      </c>
      <c r="L15" t="s">
        <v>171</v>
      </c>
      <c r="M15" t="e">
        <f>- Monitoring progress pelaksanaan Continuous improvement program
- Memastikan ketersediaan anggaran untuk Realisasi Continuous improvement program</f>
        <v>#NAME?</v>
      </c>
      <c r="N15" t="s">
        <v>172</v>
      </c>
      <c r="O15" t="s">
        <v>49</v>
      </c>
      <c r="P15" t="s">
        <v>116</v>
      </c>
      <c r="Q15" t="s">
        <v>173</v>
      </c>
      <c r="R15" t="s">
        <v>116</v>
      </c>
      <c r="S15" t="s">
        <v>52</v>
      </c>
      <c r="T15">
        <v>1</v>
      </c>
      <c r="U15">
        <v>1</v>
      </c>
      <c r="V15" t="s">
        <v>69</v>
      </c>
      <c r="W15" s="2" t="d">
        <v>2023-03-17</v>
      </c>
      <c r="X15" t="s">
        <v>102</v>
      </c>
      <c r="Y15" t="s">
        <v>118</v>
      </c>
      <c r="Z15" t="s">
        <v>118</v>
      </c>
      <c r="AA15" t="s">
        <v>57</v>
      </c>
      <c r="AD15" s="2" t="d">
        <v>2023-03-21</v>
      </c>
      <c r="AF15" t="s">
        <v>58</v>
      </c>
      <c r="AG15">
        <v>16</v>
      </c>
      <c r="AI15">
        <v>1</v>
      </c>
      <c r="AJ15" t="s">
        <v>80</v>
      </c>
      <c r="AK15" t="s">
        <v>119</v>
      </c>
      <c r="AM15" t="s">
        <v>118</v>
      </c>
    </row>
    <row r="16" spans="1:39" x14ac:dyDescent="0.3">
      <c r="A16">
        <v>2023</v>
      </c>
      <c r="B16" t="s">
        <v>52</v>
      </c>
      <c r="C16" t="s">
        <v>174</v>
      </c>
      <c r="D16" t="s">
        <v>175</v>
      </c>
      <c r="E16" t="s">
        <v>176</v>
      </c>
      <c r="F16" t="s">
        <v>177</v>
      </c>
      <c r="G16">
        <v>1</v>
      </c>
      <c r="H16">
        <v>2</v>
      </c>
      <c r="I16">
        <v>2</v>
      </c>
      <c r="J16" t="s">
        <v>69</v>
      </c>
      <c r="K16" t="s">
        <v>45</v>
      </c>
      <c r="L16" t="e">
        <f>- Melakukan koordinasi dengan dinas TH untuk menjaga jumlah manpower dinas TD
- Memonitor ketersediaan jadwal training dan menjadwalkan training personil dinas TD</f>
        <v>#NAME?</v>
      </c>
      <c r="M16" t="e">
        <f>- Melakukan koordinasi dengan dinas TH untuk menjaga jumlah manpower dinas TD
- Memonitor ketersediaan jadwal training dan menjadwalkan training personil dinas TD</f>
        <v>#NAME?</v>
      </c>
      <c r="N16" t="e">
        <f>- jumlah manpower dinas TD tersedia sesuai dengan MPP
- Event training terlaksana dan diikuti oleh personil dinas TD</f>
        <v>#NAME?</v>
      </c>
      <c r="O16" t="s">
        <v>77</v>
      </c>
      <c r="P16" t="s">
        <v>116</v>
      </c>
      <c r="Q16" t="s">
        <v>178</v>
      </c>
      <c r="R16" t="s">
        <v>134</v>
      </c>
      <c r="S16" t="s">
        <v>52</v>
      </c>
      <c r="T16">
        <v>1</v>
      </c>
      <c r="U16">
        <v>1</v>
      </c>
      <c r="V16" t="s">
        <v>69</v>
      </c>
      <c r="W16" s="2" t="d">
        <v>2023-03-17</v>
      </c>
      <c r="X16" t="s">
        <v>102</v>
      </c>
      <c r="Y16" t="s">
        <v>118</v>
      </c>
      <c r="Z16" t="s">
        <v>118</v>
      </c>
      <c r="AA16" t="s">
        <v>57</v>
      </c>
      <c r="AD16" s="2" t="d">
        <v>2023-03-21</v>
      </c>
      <c r="AF16" t="s">
        <v>58</v>
      </c>
      <c r="AG16">
        <v>17</v>
      </c>
      <c r="AI16">
        <v>1</v>
      </c>
      <c r="AJ16" t="s">
        <v>80</v>
      </c>
      <c r="AK16" t="s">
        <v>119</v>
      </c>
      <c r="AM16" t="s">
        <v>118</v>
      </c>
    </row>
    <row r="17" spans="1:39" x14ac:dyDescent="0.3">
      <c r="A17">
        <v>2023</v>
      </c>
      <c r="B17" t="s">
        <v>52</v>
      </c>
      <c r="C17" t="s">
        <v>179</v>
      </c>
      <c r="D17" t="s">
        <v>180</v>
      </c>
      <c r="E17" t="s">
        <v>181</v>
      </c>
      <c r="F17" t="s">
        <v>182</v>
      </c>
      <c r="G17">
        <v>1</v>
      </c>
      <c r="H17">
        <v>2</v>
      </c>
      <c r="I17">
        <v>2</v>
      </c>
      <c r="J17" t="s">
        <v>69</v>
      </c>
      <c r="K17" t="s">
        <v>45</v>
      </c>
      <c r="L17" t="e">
        <f>- sosialisasi program AoC
- Reminder pelaksanaan program AoC</f>
        <v>#NAME?</v>
      </c>
      <c r="M17" t="e">
        <f>- sosialisasi program AoC
- Monitoring pelaksanaan program AoC</f>
        <v>#NAME?</v>
      </c>
      <c r="N17" t="e">
        <f>- sosialisasi program AoC terlaksana
- Laporan pelaksanaan program AoC tersedia
- program AoC terlaksana sesuai timeframe</f>
        <v>#NAME?</v>
      </c>
      <c r="O17" t="s">
        <v>77</v>
      </c>
      <c r="P17" t="s">
        <v>116</v>
      </c>
      <c r="Q17" t="s">
        <v>183</v>
      </c>
      <c r="R17" t="s">
        <v>134</v>
      </c>
      <c r="S17" t="s">
        <v>52</v>
      </c>
      <c r="T17">
        <v>1</v>
      </c>
      <c r="U17">
        <v>1</v>
      </c>
      <c r="V17" t="s">
        <v>69</v>
      </c>
      <c r="W17" s="2" t="d">
        <v>2023-03-17</v>
      </c>
      <c r="X17" t="s">
        <v>102</v>
      </c>
      <c r="Y17" t="s">
        <v>118</v>
      </c>
      <c r="Z17" t="s">
        <v>118</v>
      </c>
      <c r="AA17" t="s">
        <v>57</v>
      </c>
      <c r="AD17" s="2" t="d">
        <v>2023-03-21</v>
      </c>
      <c r="AF17" t="s">
        <v>58</v>
      </c>
      <c r="AG17">
        <v>18</v>
      </c>
      <c r="AI17">
        <v>1</v>
      </c>
      <c r="AJ17" t="s">
        <v>80</v>
      </c>
      <c r="AK17" t="s">
        <v>119</v>
      </c>
      <c r="AM17" t="s">
        <v>118</v>
      </c>
    </row>
    <row r="18" spans="1:39" x14ac:dyDescent="0.3">
      <c r="A18">
        <v>2023</v>
      </c>
      <c r="B18" t="s">
        <v>52</v>
      </c>
      <c r="C18" t="s">
        <v>184</v>
      </c>
      <c r="D18" t="s">
        <v>185</v>
      </c>
      <c r="E18" t="s">
        <v>186</v>
      </c>
      <c r="F18" t="s">
        <v>187</v>
      </c>
      <c r="G18">
        <v>1</v>
      </c>
      <c r="H18">
        <v>2</v>
      </c>
      <c r="I18">
        <v>2</v>
      </c>
      <c r="J18" t="s">
        <v>69</v>
      </c>
      <c r="K18" t="s">
        <v>45</v>
      </c>
      <c r="L18" t="s">
        <v>188</v>
      </c>
      <c r="M18" t="s">
        <v>189</v>
      </c>
      <c r="N18" t="s">
        <v>190</v>
      </c>
      <c r="O18" t="s">
        <v>77</v>
      </c>
      <c r="P18" t="s">
        <v>116</v>
      </c>
      <c r="Q18" t="s">
        <v>191</v>
      </c>
      <c r="R18" t="s">
        <v>52</v>
      </c>
      <c r="S18" t="s">
        <v>52</v>
      </c>
      <c r="T18">
        <v>1</v>
      </c>
      <c r="U18">
        <v>1</v>
      </c>
      <c r="V18" t="s">
        <v>69</v>
      </c>
      <c r="W18" s="2" t="d">
        <v>2023-03-17</v>
      </c>
      <c r="X18" t="s">
        <v>102</v>
      </c>
      <c r="Y18" t="s">
        <v>118</v>
      </c>
      <c r="Z18" t="s">
        <v>118</v>
      </c>
      <c r="AA18" t="s">
        <v>57</v>
      </c>
      <c r="AD18" s="2" t="d">
        <v>2023-03-21</v>
      </c>
      <c r="AF18" t="s">
        <v>58</v>
      </c>
      <c r="AG18">
        <v>19</v>
      </c>
      <c r="AI18">
        <v>1</v>
      </c>
      <c r="AJ18" t="s">
        <v>80</v>
      </c>
      <c r="AK18" t="s">
        <v>119</v>
      </c>
      <c r="AM18" t="s">
        <v>118</v>
      </c>
    </row>
    <row r="19" spans="1:39" x14ac:dyDescent="0.3">
      <c r="A19">
        <v>2023</v>
      </c>
      <c r="B19" t="s">
        <v>89</v>
      </c>
      <c r="C19" t="s">
        <v>192</v>
      </c>
      <c r="D19" t="s">
        <v>193</v>
      </c>
      <c r="E19" t="s">
        <v>194</v>
      </c>
      <c r="F19" t="s">
        <v>195</v>
      </c>
      <c r="G19">
        <v>4</v>
      </c>
      <c r="H19">
        <v>3</v>
      </c>
      <c r="I19">
        <v>12</v>
      </c>
      <c r="J19" t="s">
        <v>44</v>
      </c>
      <c r="K19" t="s">
        <v>45</v>
      </c>
      <c r="L19" t="s">
        <v>196</v>
      </c>
      <c r="M19" s="1" t="s">
        <v>197</v>
      </c>
      <c r="N19" t="s">
        <v>198</v>
      </c>
      <c r="O19" t="s">
        <v>199</v>
      </c>
      <c r="P19" t="s">
        <v>200</v>
      </c>
      <c r="Q19" t="s">
        <v>201</v>
      </c>
      <c r="R19" t="s">
        <v>202</v>
      </c>
      <c r="S19" t="s">
        <v>203</v>
      </c>
      <c r="T19">
        <v>2</v>
      </c>
      <c r="U19">
        <v>2</v>
      </c>
      <c r="V19" t="s">
        <v>69</v>
      </c>
      <c r="W19" s="2" t="d">
        <v>2023-03-17</v>
      </c>
      <c r="X19" t="s">
        <v>102</v>
      </c>
      <c r="Y19" t="s">
        <v>57</v>
      </c>
      <c r="Z19" t="s">
        <v>57</v>
      </c>
      <c r="AA19" t="s">
        <v>57</v>
      </c>
      <c r="AD19" s="2" t="d">
        <v>2023-03-21</v>
      </c>
      <c r="AF19" t="s">
        <v>58</v>
      </c>
      <c r="AG19">
        <v>20</v>
      </c>
      <c r="AI19">
        <v>4</v>
      </c>
      <c r="AJ19" t="s">
        <v>80</v>
      </c>
      <c r="AK19" t="s">
        <v>103</v>
      </c>
    </row>
    <row r="20" spans="1:39" x14ac:dyDescent="0.3">
      <c r="A20">
        <v>2023</v>
      </c>
      <c r="B20" t="s">
        <v>89</v>
      </c>
      <c r="C20" t="s">
        <v>204</v>
      </c>
      <c r="D20" t="s">
        <v>205</v>
      </c>
      <c r="E20" t="s">
        <v>206</v>
      </c>
      <c r="F20" t="s">
        <v>207</v>
      </c>
      <c r="G20">
        <v>4</v>
      </c>
      <c r="H20">
        <v>3</v>
      </c>
      <c r="I20">
        <v>12</v>
      </c>
      <c r="J20" t="s">
        <v>44</v>
      </c>
      <c r="K20" t="s">
        <v>45</v>
      </c>
      <c r="L20" t="s">
        <v>208</v>
      </c>
      <c r="M20" t="s">
        <v>209</v>
      </c>
      <c r="N20" t="s">
        <v>210</v>
      </c>
      <c r="O20" t="s">
        <v>77</v>
      </c>
      <c r="P20" t="s">
        <v>211</v>
      </c>
      <c r="Q20" t="s">
        <v>201</v>
      </c>
      <c r="R20" t="s">
        <v>52</v>
      </c>
      <c r="S20" t="s">
        <v>203</v>
      </c>
      <c r="T20">
        <v>2</v>
      </c>
      <c r="U20">
        <v>2</v>
      </c>
      <c r="V20" t="s">
        <v>69</v>
      </c>
      <c r="W20" s="2" t="d">
        <v>2023-03-17</v>
      </c>
      <c r="X20" t="s">
        <v>102</v>
      </c>
      <c r="Y20" t="s">
        <v>57</v>
      </c>
      <c r="Z20" t="s">
        <v>57</v>
      </c>
      <c r="AA20" t="s">
        <v>57</v>
      </c>
      <c r="AD20" s="2" t="d">
        <v>2023-03-21</v>
      </c>
      <c r="AF20" t="s">
        <v>58</v>
      </c>
      <c r="AG20">
        <v>21</v>
      </c>
      <c r="AI20">
        <v>4</v>
      </c>
      <c r="AJ20" t="s">
        <v>80</v>
      </c>
      <c r="AK20" t="s">
        <v>103</v>
      </c>
    </row>
    <row r="21" spans="1:39" x14ac:dyDescent="0.3">
      <c r="A21">
        <v>2023</v>
      </c>
      <c r="B21" t="s">
        <v>89</v>
      </c>
      <c r="C21" t="s">
        <v>212</v>
      </c>
      <c r="D21" t="s">
        <v>213</v>
      </c>
      <c r="E21" t="s">
        <v>214</v>
      </c>
      <c r="F21" t="s">
        <v>215</v>
      </c>
      <c r="G21">
        <v>4</v>
      </c>
      <c r="H21">
        <v>2</v>
      </c>
      <c r="I21">
        <v>8</v>
      </c>
      <c r="J21" t="s">
        <v>54</v>
      </c>
      <c r="K21" t="s">
        <v>45</v>
      </c>
      <c r="L21" s="1" t="s">
        <v>216</v>
      </c>
      <c r="M21" t="s">
        <v>217</v>
      </c>
      <c r="N21" t="s">
        <v>218</v>
      </c>
      <c r="O21" t="s">
        <v>219</v>
      </c>
      <c r="P21" t="s">
        <v>200</v>
      </c>
      <c r="Q21" t="s">
        <v>201</v>
      </c>
      <c r="R21" t="s">
        <v>52</v>
      </c>
      <c r="S21" t="s">
        <v>203</v>
      </c>
      <c r="T21">
        <v>2</v>
      </c>
      <c r="U21">
        <v>2</v>
      </c>
      <c r="V21" t="s">
        <v>69</v>
      </c>
      <c r="W21" s="2" t="d">
        <v>2023-03-17</v>
      </c>
      <c r="X21" t="s">
        <v>102</v>
      </c>
      <c r="Y21" t="s">
        <v>57</v>
      </c>
      <c r="Z21" t="s">
        <v>57</v>
      </c>
      <c r="AA21" t="s">
        <v>57</v>
      </c>
      <c r="AD21" s="2" t="d">
        <v>2023-03-21</v>
      </c>
      <c r="AF21" t="s">
        <v>58</v>
      </c>
      <c r="AG21">
        <v>22</v>
      </c>
      <c r="AI21">
        <v>4</v>
      </c>
      <c r="AJ21" t="s">
        <v>80</v>
      </c>
      <c r="AK21" t="s">
        <v>103</v>
      </c>
    </row>
    <row r="22" spans="1:39" x14ac:dyDescent="0.3">
      <c r="A22">
        <v>2023</v>
      </c>
      <c r="B22" t="s">
        <v>89</v>
      </c>
      <c r="C22" t="s">
        <v>220</v>
      </c>
      <c r="D22" t="s">
        <v>221</v>
      </c>
      <c r="E22" s="1" t="s">
        <v>222</v>
      </c>
      <c r="F22" t="s">
        <v>223</v>
      </c>
      <c r="G22">
        <v>3</v>
      </c>
      <c r="H22">
        <v>3</v>
      </c>
      <c r="I22">
        <v>9</v>
      </c>
      <c r="J22" t="s">
        <v>54</v>
      </c>
      <c r="K22" t="s">
        <v>45</v>
      </c>
      <c r="L22" s="1" t="s">
        <v>224</v>
      </c>
      <c r="M22" s="1" t="s">
        <v>225</v>
      </c>
      <c r="N22" s="1" t="s">
        <v>226</v>
      </c>
      <c r="O22" t="s">
        <v>227</v>
      </c>
      <c r="P22" t="s">
        <v>98</v>
      </c>
      <c r="Q22" t="s">
        <v>228</v>
      </c>
      <c r="R22" t="s">
        <v>101</v>
      </c>
      <c r="S22" t="s">
        <v>229</v>
      </c>
      <c r="T22">
        <v>2</v>
      </c>
      <c r="U22">
        <v>2</v>
      </c>
      <c r="V22" t="s">
        <v>69</v>
      </c>
      <c r="W22" s="2" t="d">
        <v>2023-03-17</v>
      </c>
      <c r="X22" t="s">
        <v>102</v>
      </c>
      <c r="Y22" t="s">
        <v>57</v>
      </c>
      <c r="Z22" t="s">
        <v>57</v>
      </c>
      <c r="AA22" t="s">
        <v>57</v>
      </c>
      <c r="AD22" s="2" t="d">
        <v>2023-03-21</v>
      </c>
      <c r="AF22" t="s">
        <v>58</v>
      </c>
      <c r="AG22">
        <v>23</v>
      </c>
      <c r="AI22">
        <v>4</v>
      </c>
      <c r="AJ22" t="s">
        <v>80</v>
      </c>
      <c r="AK22" t="s">
        <v>103</v>
      </c>
    </row>
    <row r="23" spans="1:39" x14ac:dyDescent="0.3">
      <c r="A23">
        <v>2023</v>
      </c>
      <c r="B23" t="s">
        <v>89</v>
      </c>
      <c r="C23" t="s">
        <v>230</v>
      </c>
      <c r="D23" t="s">
        <v>231</v>
      </c>
      <c r="E23" t="s">
        <v>232</v>
      </c>
      <c r="F23" t="s">
        <v>233</v>
      </c>
      <c r="G23">
        <v>3</v>
      </c>
      <c r="H23">
        <v>3</v>
      </c>
      <c r="I23">
        <v>9</v>
      </c>
      <c r="J23" t="s">
        <v>44</v>
      </c>
      <c r="K23" t="s">
        <v>45</v>
      </c>
      <c r="L23" t="s">
        <v>234</v>
      </c>
      <c r="M23" t="s">
        <v>235</v>
      </c>
      <c r="N23" t="s">
        <v>236</v>
      </c>
      <c r="O23" t="s">
        <v>77</v>
      </c>
      <c r="P23" t="s">
        <v>98</v>
      </c>
      <c r="Q23" t="s">
        <v>228</v>
      </c>
      <c r="R23" t="s">
        <v>101</v>
      </c>
      <c r="S23" t="s">
        <v>229</v>
      </c>
      <c r="T23">
        <v>2</v>
      </c>
      <c r="U23">
        <v>2</v>
      </c>
      <c r="V23" t="s">
        <v>69</v>
      </c>
      <c r="W23" s="2" t="d">
        <v>2023-03-17</v>
      </c>
      <c r="X23" t="s">
        <v>102</v>
      </c>
      <c r="Y23" t="s">
        <v>57</v>
      </c>
      <c r="Z23" t="s">
        <v>57</v>
      </c>
      <c r="AA23" t="s">
        <v>57</v>
      </c>
      <c r="AD23" s="2" t="d">
        <v>2023-03-21</v>
      </c>
      <c r="AF23" t="s">
        <v>58</v>
      </c>
      <c r="AG23">
        <v>24</v>
      </c>
      <c r="AI23">
        <v>4</v>
      </c>
      <c r="AJ23" t="s">
        <v>80</v>
      </c>
      <c r="AK23" t="s">
        <v>103</v>
      </c>
    </row>
    <row r="24" spans="1:39" x14ac:dyDescent="0.3">
      <c r="A24">
        <v>2023</v>
      </c>
      <c r="B24" t="s">
        <v>89</v>
      </c>
      <c r="C24" t="s">
        <v>237</v>
      </c>
      <c r="D24" t="s">
        <v>238</v>
      </c>
      <c r="E24" t="s">
        <v>239</v>
      </c>
      <c r="F24" t="s">
        <v>240</v>
      </c>
      <c r="G24">
        <v>3</v>
      </c>
      <c r="H24">
        <v>2</v>
      </c>
      <c r="I24">
        <v>6</v>
      </c>
      <c r="J24" t="s">
        <v>54</v>
      </c>
      <c r="K24" t="s">
        <v>45</v>
      </c>
      <c r="L24" t="s">
        <v>241</v>
      </c>
      <c r="M24" s="1" t="s">
        <v>242</v>
      </c>
      <c r="N24" s="1" t="s">
        <v>243</v>
      </c>
      <c r="O24" s="3" t="d">
        <v>2023-12-01</v>
      </c>
      <c r="P24" t="s">
        <v>98</v>
      </c>
      <c r="Q24" t="s">
        <v>99</v>
      </c>
      <c r="R24" t="s">
        <v>244</v>
      </c>
      <c r="S24" t="s">
        <v>101</v>
      </c>
      <c r="T24">
        <v>3</v>
      </c>
      <c r="U24">
        <v>1</v>
      </c>
      <c r="V24" t="s">
        <v>69</v>
      </c>
      <c r="W24" s="2" t="d">
        <v>2023-03-13</v>
      </c>
      <c r="X24" t="s">
        <v>102</v>
      </c>
      <c r="Y24" t="s">
        <v>57</v>
      </c>
      <c r="Z24" t="s">
        <v>57</v>
      </c>
      <c r="AA24" t="s">
        <v>57</v>
      </c>
      <c r="AD24" s="2" t="d">
        <v>2023-03-21</v>
      </c>
      <c r="AF24" t="s">
        <v>58</v>
      </c>
      <c r="AG24">
        <v>25</v>
      </c>
      <c r="AI24">
        <v>3</v>
      </c>
      <c r="AJ24" t="s">
        <v>80</v>
      </c>
      <c r="AK24" t="s">
        <v>103</v>
      </c>
    </row>
    <row r="25" spans="1:39" x14ac:dyDescent="0.3">
      <c r="A25">
        <v>2023</v>
      </c>
      <c r="B25" t="s">
        <v>89</v>
      </c>
      <c r="C25" t="s">
        <v>245</v>
      </c>
      <c r="D25" t="s">
        <v>246</v>
      </c>
      <c r="E25" s="1" t="s">
        <v>247</v>
      </c>
      <c r="F25" t="s">
        <v>248</v>
      </c>
      <c r="G25">
        <v>4</v>
      </c>
      <c r="H25">
        <v>2</v>
      </c>
      <c r="I25">
        <v>8</v>
      </c>
      <c r="J25" t="s">
        <v>54</v>
      </c>
      <c r="K25" t="s">
        <v>45</v>
      </c>
      <c r="L25" t="s">
        <v>208</v>
      </c>
      <c r="M25" s="1" t="s">
        <v>249</v>
      </c>
      <c r="N25" s="1" t="s">
        <v>250</v>
      </c>
      <c r="O25" s="3" t="d">
        <v>2023-12-01</v>
      </c>
      <c r="P25" t="s">
        <v>98</v>
      </c>
      <c r="Q25" t="s">
        <v>200</v>
      </c>
      <c r="R25" t="s">
        <v>251</v>
      </c>
      <c r="S25" t="s">
        <v>101</v>
      </c>
      <c r="T25">
        <v>2</v>
      </c>
      <c r="U25">
        <v>1</v>
      </c>
      <c r="V25" t="s">
        <v>69</v>
      </c>
      <c r="W25" s="2" t="d">
        <v>2023-03-13</v>
      </c>
      <c r="X25" t="s">
        <v>102</v>
      </c>
      <c r="Y25" t="s">
        <v>57</v>
      </c>
      <c r="Z25" t="s">
        <v>57</v>
      </c>
      <c r="AA25" t="s">
        <v>57</v>
      </c>
      <c r="AD25" s="2" t="d">
        <v>2023-03-17</v>
      </c>
      <c r="AF25" t="s">
        <v>58</v>
      </c>
      <c r="AG25">
        <v>26</v>
      </c>
      <c r="AI25">
        <v>2</v>
      </c>
      <c r="AJ25" t="s">
        <v>80</v>
      </c>
      <c r="AK25" t="s">
        <v>103</v>
      </c>
    </row>
    <row r="26" spans="1:39" x14ac:dyDescent="0.3">
      <c r="A26">
        <v>2023</v>
      </c>
      <c r="B26" t="s">
        <v>89</v>
      </c>
      <c r="C26" t="s">
        <v>252</v>
      </c>
      <c r="D26" t="s">
        <v>253</v>
      </c>
      <c r="E26" s="1" t="s">
        <v>254</v>
      </c>
      <c r="F26" t="s">
        <v>255</v>
      </c>
      <c r="G26">
        <v>5</v>
      </c>
      <c r="H26">
        <v>4</v>
      </c>
      <c r="I26">
        <v>20</v>
      </c>
      <c r="J26" t="s">
        <v>256</v>
      </c>
      <c r="K26" t="s">
        <v>45</v>
      </c>
      <c r="L26" t="s">
        <v>241</v>
      </c>
      <c r="M26" t="s">
        <v>257</v>
      </c>
      <c r="N26" t="s">
        <v>258</v>
      </c>
      <c r="O26" s="3" t="d">
        <v>2023-12-01</v>
      </c>
      <c r="P26" t="s">
        <v>259</v>
      </c>
      <c r="Q26" t="s">
        <v>260</v>
      </c>
      <c r="R26" t="s">
        <v>98</v>
      </c>
      <c r="S26" t="s">
        <v>101</v>
      </c>
      <c r="T26">
        <v>3</v>
      </c>
      <c r="U26">
        <v>1</v>
      </c>
      <c r="V26" t="s">
        <v>69</v>
      </c>
      <c r="W26" s="2" t="d">
        <v>2023-03-13</v>
      </c>
      <c r="X26" t="s">
        <v>102</v>
      </c>
      <c r="Y26" t="s">
        <v>57</v>
      </c>
      <c r="Z26" t="s">
        <v>57</v>
      </c>
      <c r="AA26" t="s">
        <v>57</v>
      </c>
      <c r="AD26" s="2" t="d">
        <v>2023-03-17</v>
      </c>
      <c r="AF26" t="s">
        <v>58</v>
      </c>
      <c r="AG26">
        <v>27</v>
      </c>
      <c r="AI26">
        <v>3</v>
      </c>
      <c r="AJ26" t="s">
        <v>59</v>
      </c>
      <c r="AK26" t="s">
        <v>103</v>
      </c>
    </row>
    <row r="27" spans="1:39" x14ac:dyDescent="0.3">
      <c r="A27">
        <v>2023</v>
      </c>
      <c r="B27" t="s">
        <v>89</v>
      </c>
      <c r="C27" t="s">
        <v>261</v>
      </c>
      <c r="D27" t="s">
        <v>262</v>
      </c>
      <c r="E27" t="s">
        <v>263</v>
      </c>
      <c r="F27" t="s">
        <v>264</v>
      </c>
      <c r="G27">
        <v>3</v>
      </c>
      <c r="H27">
        <v>4</v>
      </c>
      <c r="I27">
        <v>12</v>
      </c>
      <c r="J27" t="s">
        <v>44</v>
      </c>
      <c r="K27" t="s">
        <v>45</v>
      </c>
      <c r="L27" t="s">
        <v>208</v>
      </c>
      <c r="M27" s="1" t="s">
        <v>265</v>
      </c>
      <c r="N27" t="s">
        <v>266</v>
      </c>
      <c r="O27" s="3" t="d">
        <v>2023-12-01</v>
      </c>
      <c r="P27" t="s">
        <v>267</v>
      </c>
      <c r="Q27" t="s">
        <v>268</v>
      </c>
      <c r="R27" t="s">
        <v>98</v>
      </c>
      <c r="S27" t="s">
        <v>101</v>
      </c>
      <c r="T27">
        <v>3</v>
      </c>
      <c r="U27">
        <v>1</v>
      </c>
      <c r="V27" t="s">
        <v>69</v>
      </c>
      <c r="W27" s="2" t="d">
        <v>2023-03-13</v>
      </c>
      <c r="X27" t="s">
        <v>102</v>
      </c>
      <c r="Y27" t="s">
        <v>57</v>
      </c>
      <c r="Z27" t="s">
        <v>57</v>
      </c>
      <c r="AA27" t="s">
        <v>57</v>
      </c>
      <c r="AD27" s="2" t="d">
        <v>2023-03-17</v>
      </c>
      <c r="AF27" t="s">
        <v>58</v>
      </c>
      <c r="AG27">
        <v>28</v>
      </c>
      <c r="AI27">
        <v>3</v>
      </c>
      <c r="AJ27" t="s">
        <v>80</v>
      </c>
      <c r="AK27" t="s">
        <v>103</v>
      </c>
    </row>
    <row r="28" spans="1:39" x14ac:dyDescent="0.3">
      <c r="A28">
        <v>2023</v>
      </c>
      <c r="B28" t="s">
        <v>89</v>
      </c>
      <c r="C28" t="s">
        <v>269</v>
      </c>
      <c r="D28" t="s">
        <v>270</v>
      </c>
      <c r="E28" s="1" t="s">
        <v>271</v>
      </c>
      <c r="F28" s="1" t="s">
        <v>272</v>
      </c>
      <c r="G28">
        <v>3</v>
      </c>
      <c r="H28">
        <v>3</v>
      </c>
      <c r="I28">
        <v>9</v>
      </c>
      <c r="J28" t="s">
        <v>44</v>
      </c>
      <c r="K28" t="s">
        <v>45</v>
      </c>
      <c r="L28" s="1" t="s">
        <v>273</v>
      </c>
      <c r="M28" s="1" t="s">
        <v>274</v>
      </c>
      <c r="N28" s="1" t="s">
        <v>275</v>
      </c>
      <c r="O28" t="s">
        <v>77</v>
      </c>
      <c r="P28" t="s">
        <v>259</v>
      </c>
      <c r="Q28" t="s">
        <v>260</v>
      </c>
      <c r="R28" t="s">
        <v>98</v>
      </c>
      <c r="S28" t="s">
        <v>101</v>
      </c>
      <c r="T28">
        <v>2</v>
      </c>
      <c r="U28">
        <v>2</v>
      </c>
      <c r="V28" t="s">
        <v>69</v>
      </c>
      <c r="W28" s="2" t="d">
        <v>2023-03-13</v>
      </c>
      <c r="X28" t="s">
        <v>102</v>
      </c>
      <c r="Y28" t="s">
        <v>57</v>
      </c>
      <c r="Z28" t="s">
        <v>57</v>
      </c>
      <c r="AF28" t="s">
        <v>58</v>
      </c>
      <c r="AG28">
        <v>29</v>
      </c>
      <c r="AI28">
        <v>4</v>
      </c>
      <c r="AJ28" t="s">
        <v>59</v>
      </c>
      <c r="AK28" t="s">
        <v>103</v>
      </c>
    </row>
    <row r="29" spans="1:39" x14ac:dyDescent="0.3">
      <c r="A29">
        <v>2023</v>
      </c>
      <c r="B29" t="s">
        <v>89</v>
      </c>
      <c r="C29" t="s">
        <v>276</v>
      </c>
      <c r="D29" t="s">
        <v>277</v>
      </c>
      <c r="E29" s="1" t="s">
        <v>278</v>
      </c>
      <c r="F29" s="1" t="s">
        <v>279</v>
      </c>
      <c r="G29">
        <v>3</v>
      </c>
      <c r="H29">
        <v>3</v>
      </c>
      <c r="I29">
        <v>9</v>
      </c>
      <c r="J29" t="s">
        <v>44</v>
      </c>
      <c r="K29" t="s">
        <v>45</v>
      </c>
      <c r="L29" s="1" t="s">
        <v>280</v>
      </c>
      <c r="M29" s="1" t="s">
        <v>281</v>
      </c>
      <c r="N29" s="1" t="s">
        <v>282</v>
      </c>
      <c r="O29" t="s">
        <v>283</v>
      </c>
      <c r="P29" t="s">
        <v>284</v>
      </c>
      <c r="Q29" t="s">
        <v>285</v>
      </c>
      <c r="R29" t="s">
        <v>98</v>
      </c>
      <c r="S29" t="s">
        <v>101</v>
      </c>
      <c r="T29">
        <v>3</v>
      </c>
      <c r="U29">
        <v>1</v>
      </c>
      <c r="V29" t="s">
        <v>69</v>
      </c>
      <c r="W29" s="2" t="d">
        <v>2023-03-13</v>
      </c>
      <c r="X29" t="s">
        <v>102</v>
      </c>
      <c r="Y29" t="s">
        <v>57</v>
      </c>
      <c r="Z29" t="s">
        <v>57</v>
      </c>
      <c r="AA29" t="s">
        <v>57</v>
      </c>
      <c r="AD29" s="2" t="d">
        <v>2023-03-21</v>
      </c>
      <c r="AF29" t="s">
        <v>58</v>
      </c>
      <c r="AG29">
        <v>30</v>
      </c>
      <c r="AI29">
        <v>3</v>
      </c>
      <c r="AJ29" t="s">
        <v>80</v>
      </c>
      <c r="AK29" t="s">
        <v>103</v>
      </c>
    </row>
    <row r="30" spans="1:39" x14ac:dyDescent="0.3">
      <c r="A30">
        <v>2023</v>
      </c>
      <c r="B30" t="s">
        <v>89</v>
      </c>
      <c r="C30" t="s">
        <v>276</v>
      </c>
      <c r="D30" t="s">
        <v>286</v>
      </c>
      <c r="E30" s="1" t="s">
        <v>287</v>
      </c>
      <c r="F30" s="1" t="s">
        <v>288</v>
      </c>
      <c r="G30">
        <v>3</v>
      </c>
      <c r="H30">
        <v>3</v>
      </c>
      <c r="I30">
        <v>9</v>
      </c>
      <c r="J30" t="s">
        <v>44</v>
      </c>
      <c r="K30" t="s">
        <v>45</v>
      </c>
      <c r="L30" s="1" t="s">
        <v>289</v>
      </c>
      <c r="M30" s="1" t="s">
        <v>290</v>
      </c>
      <c r="N30" s="1" t="s">
        <v>291</v>
      </c>
      <c r="O30" t="s">
        <v>292</v>
      </c>
      <c r="P30" t="s">
        <v>284</v>
      </c>
      <c r="Q30" t="s">
        <v>285</v>
      </c>
      <c r="R30" t="s">
        <v>98</v>
      </c>
      <c r="S30" t="s">
        <v>101</v>
      </c>
      <c r="T30">
        <v>3</v>
      </c>
      <c r="U30">
        <v>1</v>
      </c>
      <c r="V30" t="s">
        <v>69</v>
      </c>
      <c r="W30" s="2" t="d">
        <v>2023-03-13</v>
      </c>
      <c r="X30" t="s">
        <v>102</v>
      </c>
      <c r="Y30" t="s">
        <v>57</v>
      </c>
      <c r="Z30" t="s">
        <v>57</v>
      </c>
      <c r="AA30" t="s">
        <v>57</v>
      </c>
      <c r="AD30" s="2" t="d">
        <v>2023-03-21</v>
      </c>
      <c r="AF30" t="s">
        <v>58</v>
      </c>
      <c r="AG30">
        <v>31</v>
      </c>
      <c r="AI30">
        <v>3</v>
      </c>
      <c r="AJ30" t="s">
        <v>59</v>
      </c>
      <c r="AK30" t="s">
        <v>103</v>
      </c>
    </row>
    <row r="31" spans="1:39" x14ac:dyDescent="0.3">
      <c r="A31">
        <v>2023</v>
      </c>
      <c r="B31" t="s">
        <v>89</v>
      </c>
      <c r="C31" t="s">
        <v>276</v>
      </c>
      <c r="D31" t="s">
        <v>293</v>
      </c>
      <c r="E31" s="1" t="s">
        <v>294</v>
      </c>
      <c r="F31" s="1" t="s">
        <v>295</v>
      </c>
      <c r="G31">
        <v>3</v>
      </c>
      <c r="H31">
        <v>3</v>
      </c>
      <c r="I31">
        <v>9</v>
      </c>
      <c r="J31" t="s">
        <v>44</v>
      </c>
      <c r="K31" t="s">
        <v>45</v>
      </c>
      <c r="L31" s="1" t="s">
        <v>296</v>
      </c>
      <c r="M31" s="1" t="s">
        <v>297</v>
      </c>
      <c r="N31" s="1" t="s">
        <v>298</v>
      </c>
      <c r="O31" t="s">
        <v>299</v>
      </c>
      <c r="P31" t="s">
        <v>284</v>
      </c>
      <c r="Q31" t="s">
        <v>285</v>
      </c>
      <c r="R31" t="s">
        <v>98</v>
      </c>
      <c r="S31" t="s">
        <v>101</v>
      </c>
      <c r="T31">
        <v>3</v>
      </c>
      <c r="U31">
        <v>1</v>
      </c>
      <c r="V31" t="s">
        <v>69</v>
      </c>
      <c r="W31" s="2" t="d">
        <v>2023-03-13</v>
      </c>
      <c r="X31" t="s">
        <v>102</v>
      </c>
      <c r="Y31" t="s">
        <v>57</v>
      </c>
      <c r="Z31" t="s">
        <v>57</v>
      </c>
      <c r="AA31" t="s">
        <v>57</v>
      </c>
      <c r="AD31" s="2" t="d">
        <v>2023-03-21</v>
      </c>
      <c r="AF31" t="s">
        <v>58</v>
      </c>
      <c r="AG31">
        <v>32</v>
      </c>
      <c r="AI31">
        <v>3</v>
      </c>
      <c r="AJ31" t="s">
        <v>59</v>
      </c>
      <c r="AK31" t="s">
        <v>103</v>
      </c>
    </row>
    <row r="32" spans="1:39" x14ac:dyDescent="0.3">
      <c r="A32">
        <v>2023</v>
      </c>
      <c r="B32" t="s">
        <v>89</v>
      </c>
      <c r="C32" t="s">
        <v>300</v>
      </c>
      <c r="D32" t="s">
        <v>301</v>
      </c>
      <c r="E32" t="s">
        <v>302</v>
      </c>
      <c r="F32" t="s">
        <v>303</v>
      </c>
      <c r="G32">
        <v>3</v>
      </c>
      <c r="H32">
        <v>3</v>
      </c>
      <c r="I32">
        <v>9</v>
      </c>
      <c r="J32" t="s">
        <v>44</v>
      </c>
      <c r="K32" t="s">
        <v>45</v>
      </c>
      <c r="L32" s="1" t="s">
        <v>304</v>
      </c>
      <c r="M32" s="1" t="s">
        <v>305</v>
      </c>
      <c r="N32" t="s">
        <v>306</v>
      </c>
      <c r="O32" t="s">
        <v>307</v>
      </c>
      <c r="P32" t="s">
        <v>98</v>
      </c>
      <c r="Q32" t="s">
        <v>308</v>
      </c>
      <c r="R32" t="s">
        <v>52</v>
      </c>
      <c r="S32" t="s">
        <v>309</v>
      </c>
      <c r="T32">
        <v>3</v>
      </c>
      <c r="U32">
        <v>1</v>
      </c>
      <c r="V32" t="s">
        <v>69</v>
      </c>
      <c r="W32" s="2" t="d">
        <v>2023-03-13</v>
      </c>
      <c r="X32" t="s">
        <v>102</v>
      </c>
      <c r="Y32" t="s">
        <v>57</v>
      </c>
      <c r="Z32" t="s">
        <v>57</v>
      </c>
      <c r="AA32" t="s">
        <v>57</v>
      </c>
      <c r="AD32" s="2" t="d">
        <v>2023-03-21</v>
      </c>
      <c r="AF32" t="s">
        <v>58</v>
      </c>
      <c r="AG32">
        <v>33</v>
      </c>
      <c r="AI32">
        <v>3</v>
      </c>
      <c r="AJ32" t="s">
        <v>80</v>
      </c>
      <c r="AK32" t="s">
        <v>103</v>
      </c>
    </row>
    <row r="33" spans="1:39" x14ac:dyDescent="0.3">
      <c r="A33">
        <v>2023</v>
      </c>
      <c r="B33" t="s">
        <v>89</v>
      </c>
      <c r="C33" t="s">
        <v>310</v>
      </c>
      <c r="D33" t="s">
        <v>311</v>
      </c>
      <c r="E33" t="s">
        <v>312</v>
      </c>
      <c r="F33" s="1" t="s">
        <v>313</v>
      </c>
      <c r="G33">
        <v>3</v>
      </c>
      <c r="H33">
        <v>3</v>
      </c>
      <c r="I33">
        <v>9</v>
      </c>
      <c r="J33" t="s">
        <v>44</v>
      </c>
      <c r="K33" t="s">
        <v>45</v>
      </c>
      <c r="L33" t="s">
        <v>314</v>
      </c>
      <c r="M33" t="s">
        <v>315</v>
      </c>
      <c r="N33" t="s">
        <v>316</v>
      </c>
      <c r="O33" t="s">
        <v>77</v>
      </c>
      <c r="P33" t="s">
        <v>317</v>
      </c>
      <c r="Q33" t="s">
        <v>200</v>
      </c>
      <c r="R33" t="s">
        <v>101</v>
      </c>
      <c r="S33" t="s">
        <v>229</v>
      </c>
      <c r="T33">
        <v>2</v>
      </c>
      <c r="U33">
        <v>2</v>
      </c>
      <c r="V33" t="s">
        <v>69</v>
      </c>
      <c r="W33" s="2" t="d">
        <v>2023-03-13</v>
      </c>
      <c r="X33" t="s">
        <v>102</v>
      </c>
      <c r="Y33" t="s">
        <v>57</v>
      </c>
      <c r="Z33" t="s">
        <v>57</v>
      </c>
      <c r="AA33" t="s">
        <v>57</v>
      </c>
      <c r="AD33" s="2" t="d">
        <v>2023-03-21</v>
      </c>
      <c r="AF33" t="s">
        <v>58</v>
      </c>
      <c r="AG33">
        <v>34</v>
      </c>
      <c r="AI33">
        <v>4</v>
      </c>
      <c r="AJ33" t="s">
        <v>59</v>
      </c>
      <c r="AK33" t="s">
        <v>103</v>
      </c>
    </row>
    <row r="34" spans="1:39" x14ac:dyDescent="0.3">
      <c r="A34">
        <v>2023</v>
      </c>
      <c r="B34" t="s">
        <v>318</v>
      </c>
      <c r="C34" t="s">
        <v>319</v>
      </c>
      <c r="D34" t="s">
        <v>320</v>
      </c>
      <c r="E34" t="s">
        <v>321</v>
      </c>
      <c r="F34" t="s">
        <v>322</v>
      </c>
      <c r="G34">
        <v>3</v>
      </c>
      <c r="H34">
        <v>4</v>
      </c>
      <c r="I34">
        <v>12</v>
      </c>
      <c r="J34" t="s">
        <v>256</v>
      </c>
      <c r="K34" t="s">
        <v>45</v>
      </c>
      <c r="L34" t="s">
        <v>323</v>
      </c>
      <c r="M34" t="s">
        <v>324</v>
      </c>
      <c r="N34" t="s">
        <v>325</v>
      </c>
      <c r="O34" t="s">
        <v>326</v>
      </c>
      <c r="P34" t="s">
        <v>327</v>
      </c>
      <c r="Q34" t="s">
        <v>328</v>
      </c>
      <c r="R34" t="s">
        <v>329</v>
      </c>
      <c r="S34" t="s">
        <v>330</v>
      </c>
      <c r="T34">
        <v>3</v>
      </c>
      <c r="U34">
        <v>2</v>
      </c>
      <c r="V34" t="s">
        <v>54</v>
      </c>
      <c r="W34" s="2" t="d">
        <v>2023-04-05</v>
      </c>
      <c r="X34" t="s">
        <v>331</v>
      </c>
      <c r="Y34" t="s">
        <v>332</v>
      </c>
      <c r="Z34" t="s">
        <v>332</v>
      </c>
      <c r="AA34" t="s">
        <v>57</v>
      </c>
      <c r="AD34" s="2" t="d">
        <v>2023-04-05</v>
      </c>
      <c r="AF34" t="s">
        <v>58</v>
      </c>
      <c r="AG34">
        <v>35</v>
      </c>
      <c r="AI34">
        <v>6</v>
      </c>
      <c r="AJ34" t="s">
        <v>59</v>
      </c>
      <c r="AK34" t="s">
        <v>333</v>
      </c>
    </row>
    <row r="35" spans="1:39" x14ac:dyDescent="0.3">
      <c r="A35">
        <v>2023</v>
      </c>
      <c r="B35" t="s">
        <v>318</v>
      </c>
      <c r="C35" t="s">
        <v>334</v>
      </c>
      <c r="D35" t="s">
        <v>335</v>
      </c>
      <c r="E35" t="s">
        <v>336</v>
      </c>
      <c r="F35" t="s">
        <v>337</v>
      </c>
      <c r="G35">
        <v>3</v>
      </c>
      <c r="H35">
        <v>2</v>
      </c>
      <c r="I35">
        <v>6</v>
      </c>
      <c r="J35" t="s">
        <v>54</v>
      </c>
      <c r="K35" t="s">
        <v>45</v>
      </c>
      <c r="L35" t="s">
        <v>338</v>
      </c>
      <c r="M35" t="s">
        <v>339</v>
      </c>
      <c r="N35" t="s">
        <v>340</v>
      </c>
      <c r="O35" t="s">
        <v>341</v>
      </c>
      <c r="P35" t="s">
        <v>327</v>
      </c>
      <c r="Q35" t="s">
        <v>342</v>
      </c>
      <c r="R35" t="s">
        <v>343</v>
      </c>
      <c r="S35" t="s">
        <v>330</v>
      </c>
      <c r="T35">
        <v>2</v>
      </c>
      <c r="U35">
        <v>2</v>
      </c>
      <c r="V35" t="s">
        <v>69</v>
      </c>
      <c r="W35" s="2" t="d">
        <v>2023-04-03</v>
      </c>
      <c r="X35" t="s">
        <v>331</v>
      </c>
      <c r="Y35" t="s">
        <v>332</v>
      </c>
      <c r="Z35" t="s">
        <v>332</v>
      </c>
      <c r="AA35" t="s">
        <v>57</v>
      </c>
      <c r="AD35" s="2" t="d">
        <v>2023-04-05</v>
      </c>
      <c r="AF35" t="s">
        <v>58</v>
      </c>
      <c r="AG35">
        <v>36</v>
      </c>
      <c r="AI35">
        <v>4</v>
      </c>
      <c r="AJ35" t="s">
        <v>80</v>
      </c>
      <c r="AK35" t="s">
        <v>333</v>
      </c>
    </row>
    <row r="36" spans="1:39" x14ac:dyDescent="0.3">
      <c r="A36">
        <v>2023</v>
      </c>
      <c r="B36" t="s">
        <v>318</v>
      </c>
      <c r="C36" t="s">
        <v>334</v>
      </c>
      <c r="D36" t="s">
        <v>344</v>
      </c>
      <c r="E36" t="s">
        <v>345</v>
      </c>
      <c r="F36" t="s">
        <v>346</v>
      </c>
      <c r="G36">
        <v>3</v>
      </c>
      <c r="H36">
        <v>2</v>
      </c>
      <c r="I36">
        <v>6</v>
      </c>
      <c r="J36" t="s">
        <v>54</v>
      </c>
      <c r="K36" t="s">
        <v>45</v>
      </c>
      <c r="L36" t="s">
        <v>347</v>
      </c>
      <c r="M36" t="s">
        <v>348</v>
      </c>
      <c r="N36" t="s">
        <v>349</v>
      </c>
      <c r="O36" t="s">
        <v>341</v>
      </c>
      <c r="P36" t="s">
        <v>327</v>
      </c>
      <c r="Q36" t="s">
        <v>350</v>
      </c>
      <c r="R36" t="s">
        <v>343</v>
      </c>
      <c r="S36" t="s">
        <v>330</v>
      </c>
      <c r="T36">
        <v>2</v>
      </c>
      <c r="U36">
        <v>2</v>
      </c>
      <c r="V36" t="s">
        <v>69</v>
      </c>
      <c r="W36" s="2" t="d">
        <v>2023-04-03</v>
      </c>
      <c r="X36" t="s">
        <v>331</v>
      </c>
      <c r="Y36" t="s">
        <v>332</v>
      </c>
      <c r="Z36" t="s">
        <v>332</v>
      </c>
      <c r="AA36" t="s">
        <v>57</v>
      </c>
      <c r="AD36" s="2" t="d">
        <v>2023-04-05</v>
      </c>
      <c r="AF36" t="s">
        <v>58</v>
      </c>
      <c r="AG36">
        <v>37</v>
      </c>
      <c r="AI36">
        <v>4</v>
      </c>
      <c r="AJ36" t="s">
        <v>80</v>
      </c>
      <c r="AK36" t="s">
        <v>333</v>
      </c>
    </row>
    <row r="37" spans="1:39" x14ac:dyDescent="0.3">
      <c r="A37">
        <v>2023</v>
      </c>
      <c r="B37" t="s">
        <v>89</v>
      </c>
      <c r="C37" t="s">
        <v>351</v>
      </c>
      <c r="D37" t="s">
        <v>352</v>
      </c>
      <c r="E37" t="s">
        <v>353</v>
      </c>
      <c r="F37" t="s">
        <v>354</v>
      </c>
      <c r="G37">
        <v>3</v>
      </c>
      <c r="H37">
        <v>3</v>
      </c>
      <c r="I37">
        <v>9</v>
      </c>
      <c r="J37" t="s">
        <v>44</v>
      </c>
      <c r="K37" t="s">
        <v>45</v>
      </c>
      <c r="L37" t="s">
        <v>355</v>
      </c>
      <c r="M37" t="s">
        <v>356</v>
      </c>
      <c r="N37" t="s">
        <v>357</v>
      </c>
      <c r="O37" t="s">
        <v>77</v>
      </c>
      <c r="P37" t="s">
        <v>98</v>
      </c>
      <c r="Q37" t="s">
        <v>228</v>
      </c>
      <c r="R37" t="s">
        <v>101</v>
      </c>
      <c r="S37" t="s">
        <v>229</v>
      </c>
      <c r="T37">
        <v>2</v>
      </c>
      <c r="U37">
        <v>2</v>
      </c>
      <c r="V37" t="s">
        <v>69</v>
      </c>
      <c r="W37" s="2" t="d">
        <v>2023-03-13</v>
      </c>
      <c r="X37" t="s">
        <v>102</v>
      </c>
      <c r="Y37" t="s">
        <v>57</v>
      </c>
      <c r="Z37" t="s">
        <v>57</v>
      </c>
      <c r="AA37" t="s">
        <v>57</v>
      </c>
      <c r="AD37" s="2" t="d">
        <v>2023-03-21</v>
      </c>
      <c r="AF37" t="s">
        <v>58</v>
      </c>
      <c r="AG37">
        <v>38</v>
      </c>
      <c r="AI37">
        <v>4</v>
      </c>
      <c r="AJ37" t="s">
        <v>80</v>
      </c>
      <c r="AK37" t="s">
        <v>103</v>
      </c>
    </row>
    <row r="38" spans="1:39" x14ac:dyDescent="0.3">
      <c r="A38">
        <v>2023</v>
      </c>
      <c r="B38" t="s">
        <v>89</v>
      </c>
      <c r="C38" t="s">
        <v>358</v>
      </c>
      <c r="D38" t="s">
        <v>359</v>
      </c>
      <c r="E38" t="s">
        <v>360</v>
      </c>
      <c r="F38" t="s">
        <v>361</v>
      </c>
      <c r="G38">
        <v>3</v>
      </c>
      <c r="H38">
        <v>3</v>
      </c>
      <c r="I38">
        <v>9</v>
      </c>
      <c r="J38" t="s">
        <v>44</v>
      </c>
      <c r="K38" t="s">
        <v>45</v>
      </c>
      <c r="L38" t="s">
        <v>362</v>
      </c>
      <c r="M38" s="1" t="s">
        <v>363</v>
      </c>
      <c r="N38" t="s">
        <v>364</v>
      </c>
      <c r="O38" t="s">
        <v>77</v>
      </c>
      <c r="P38" t="s">
        <v>98</v>
      </c>
      <c r="Q38" t="s">
        <v>365</v>
      </c>
      <c r="R38" t="s">
        <v>101</v>
      </c>
      <c r="S38" t="s">
        <v>229</v>
      </c>
      <c r="T38">
        <v>2</v>
      </c>
      <c r="U38">
        <v>2</v>
      </c>
      <c r="V38" t="s">
        <v>69</v>
      </c>
      <c r="W38" s="2" t="d">
        <v>2023-03-13</v>
      </c>
      <c r="X38" t="s">
        <v>102</v>
      </c>
      <c r="Y38" t="s">
        <v>57</v>
      </c>
      <c r="Z38" t="s">
        <v>57</v>
      </c>
      <c r="AA38" t="s">
        <v>57</v>
      </c>
      <c r="AD38" s="2" t="d">
        <v>2023-03-21</v>
      </c>
      <c r="AF38" t="s">
        <v>58</v>
      </c>
      <c r="AG38">
        <v>39</v>
      </c>
      <c r="AI38">
        <v>4</v>
      </c>
      <c r="AJ38" t="s">
        <v>80</v>
      </c>
      <c r="AK38" t="s">
        <v>103</v>
      </c>
    </row>
    <row r="39" spans="1:39" x14ac:dyDescent="0.3">
      <c r="A39">
        <v>2023</v>
      </c>
      <c r="B39" t="s">
        <v>366</v>
      </c>
      <c r="C39" t="s">
        <v>367</v>
      </c>
      <c r="D39" t="s">
        <v>368</v>
      </c>
      <c r="E39" s="1" t="s">
        <v>369</v>
      </c>
      <c r="F39" s="1" t="s">
        <v>370</v>
      </c>
      <c r="G39">
        <v>5</v>
      </c>
      <c r="H39">
        <v>4</v>
      </c>
      <c r="I39">
        <v>20</v>
      </c>
      <c r="J39" t="s">
        <v>256</v>
      </c>
      <c r="K39" t="s">
        <v>371</v>
      </c>
      <c r="L39" s="1" t="s">
        <v>372</v>
      </c>
      <c r="M39" s="1" t="s">
        <v>373</v>
      </c>
      <c r="N39" s="1" t="s">
        <v>374</v>
      </c>
      <c r="O39" t="s">
        <v>375</v>
      </c>
      <c r="P39" t="s">
        <v>366</v>
      </c>
      <c r="Q39" t="s">
        <v>376</v>
      </c>
      <c r="R39" t="s">
        <v>134</v>
      </c>
      <c r="S39" t="s">
        <v>377</v>
      </c>
      <c r="T39">
        <v>4</v>
      </c>
      <c r="U39">
        <v>3</v>
      </c>
      <c r="V39" t="s">
        <v>44</v>
      </c>
      <c r="W39" s="2" t="d">
        <v>2023-03-15</v>
      </c>
      <c r="X39" t="s">
        <v>331</v>
      </c>
      <c r="Y39" t="s">
        <v>378</v>
      </c>
      <c r="Z39" t="s">
        <v>378</v>
      </c>
      <c r="AA39" t="s">
        <v>57</v>
      </c>
      <c r="AD39" s="2" t="d">
        <v>2023-03-21</v>
      </c>
      <c r="AF39" t="s">
        <v>58</v>
      </c>
      <c r="AG39">
        <v>40</v>
      </c>
      <c r="AI39">
        <v>12</v>
      </c>
      <c r="AJ39" t="s">
        <v>59</v>
      </c>
      <c r="AK39" t="s">
        <v>379</v>
      </c>
      <c r="AL39" s="2" t="d">
        <v>2022-12-27</v>
      </c>
      <c r="AM39" t="s">
        <v>57</v>
      </c>
    </row>
    <row r="40" spans="1:39" x14ac:dyDescent="0.3">
      <c r="A40">
        <v>2023</v>
      </c>
      <c r="B40" t="s">
        <v>380</v>
      </c>
      <c r="C40" t="s">
        <v>381</v>
      </c>
      <c r="D40" t="s">
        <v>382</v>
      </c>
      <c r="E40" s="1" t="s">
        <v>383</v>
      </c>
      <c r="F40" t="s">
        <v>384</v>
      </c>
      <c r="G40">
        <v>3</v>
      </c>
      <c r="H40">
        <v>4</v>
      </c>
      <c r="I40">
        <v>12</v>
      </c>
      <c r="J40" t="s">
        <v>44</v>
      </c>
      <c r="K40" t="s">
        <v>45</v>
      </c>
      <c r="L40" s="1" t="s">
        <v>385</v>
      </c>
      <c r="M40" s="1" t="s">
        <v>386</v>
      </c>
      <c r="N40" s="1" t="s">
        <v>387</v>
      </c>
      <c r="O40" t="s">
        <v>219</v>
      </c>
      <c r="P40" t="s">
        <v>380</v>
      </c>
      <c r="Q40" t="s">
        <v>388</v>
      </c>
      <c r="R40" t="s">
        <v>389</v>
      </c>
      <c r="S40" t="s">
        <v>390</v>
      </c>
      <c r="T40">
        <v>2</v>
      </c>
      <c r="U40">
        <v>2</v>
      </c>
      <c r="V40" t="s">
        <v>69</v>
      </c>
      <c r="W40" s="2" t="d">
        <v>2023-03-17</v>
      </c>
      <c r="X40" t="s">
        <v>331</v>
      </c>
      <c r="Y40" t="s">
        <v>391</v>
      </c>
      <c r="Z40" t="s">
        <v>391</v>
      </c>
      <c r="AA40" t="s">
        <v>57</v>
      </c>
      <c r="AD40" s="2" t="d">
        <v>2023-03-21</v>
      </c>
      <c r="AF40" t="s">
        <v>58</v>
      </c>
      <c r="AG40">
        <v>41</v>
      </c>
      <c r="AI40">
        <v>4</v>
      </c>
      <c r="AJ40" t="s">
        <v>80</v>
      </c>
      <c r="AK40" t="s">
        <v>392</v>
      </c>
    </row>
    <row r="41" spans="1:39" x14ac:dyDescent="0.3">
      <c r="A41">
        <v>2023</v>
      </c>
      <c r="B41" t="s">
        <v>366</v>
      </c>
      <c r="C41" t="s">
        <v>393</v>
      </c>
      <c r="D41" t="s">
        <v>394</v>
      </c>
      <c r="E41" t="s">
        <v>395</v>
      </c>
      <c r="F41" t="s">
        <v>396</v>
      </c>
      <c r="G41">
        <v>4</v>
      </c>
      <c r="H41">
        <v>4</v>
      </c>
      <c r="I41">
        <v>16</v>
      </c>
      <c r="J41" t="s">
        <v>256</v>
      </c>
      <c r="K41" t="s">
        <v>371</v>
      </c>
      <c r="L41" s="1" t="s">
        <v>397</v>
      </c>
      <c r="M41" s="1" t="s">
        <v>398</v>
      </c>
      <c r="N41" t="s">
        <v>399</v>
      </c>
      <c r="O41" t="s">
        <v>400</v>
      </c>
      <c r="P41" t="s">
        <v>366</v>
      </c>
      <c r="Q41" t="s">
        <v>401</v>
      </c>
      <c r="R41" t="s">
        <v>402</v>
      </c>
      <c r="S41" t="s">
        <v>377</v>
      </c>
      <c r="T41">
        <v>3</v>
      </c>
      <c r="U41">
        <v>2</v>
      </c>
      <c r="V41" t="s">
        <v>54</v>
      </c>
      <c r="W41" s="2" t="d">
        <v>2023-03-15</v>
      </c>
      <c r="X41" t="s">
        <v>331</v>
      </c>
      <c r="Y41" t="s">
        <v>378</v>
      </c>
      <c r="Z41" t="s">
        <v>378</v>
      </c>
      <c r="AA41" t="s">
        <v>57</v>
      </c>
      <c r="AD41" s="2" t="d">
        <v>2023-03-21</v>
      </c>
      <c r="AF41" t="s">
        <v>58</v>
      </c>
      <c r="AG41">
        <v>42</v>
      </c>
      <c r="AI41">
        <v>6</v>
      </c>
      <c r="AJ41" t="s">
        <v>59</v>
      </c>
      <c r="AK41" t="s">
        <v>379</v>
      </c>
      <c r="AL41" s="2" t="d">
        <v>2022-12-27</v>
      </c>
      <c r="AM41" t="s">
        <v>57</v>
      </c>
    </row>
    <row r="42" spans="1:39" x14ac:dyDescent="0.3">
      <c r="A42">
        <v>2023</v>
      </c>
      <c r="B42" t="s">
        <v>366</v>
      </c>
      <c r="C42" t="s">
        <v>403</v>
      </c>
      <c r="D42" t="s">
        <v>404</v>
      </c>
      <c r="E42" s="1" t="s">
        <v>405</v>
      </c>
      <c r="F42" s="1" t="s">
        <v>406</v>
      </c>
      <c r="G42">
        <v>5</v>
      </c>
      <c r="H42">
        <v>2</v>
      </c>
      <c r="I42">
        <v>10</v>
      </c>
      <c r="J42" t="s">
        <v>44</v>
      </c>
      <c r="K42" t="s">
        <v>45</v>
      </c>
      <c r="L42" s="1" t="s">
        <v>407</v>
      </c>
      <c r="M42" s="1" t="s">
        <v>408</v>
      </c>
      <c r="N42" t="s">
        <v>409</v>
      </c>
      <c r="O42" t="s">
        <v>400</v>
      </c>
      <c r="P42" t="s">
        <v>366</v>
      </c>
      <c r="Q42" t="s">
        <v>410</v>
      </c>
      <c r="R42" t="s">
        <v>411</v>
      </c>
      <c r="S42" t="s">
        <v>412</v>
      </c>
      <c r="T42">
        <v>4</v>
      </c>
      <c r="U42">
        <v>1</v>
      </c>
      <c r="V42" t="s">
        <v>69</v>
      </c>
      <c r="W42" s="2" t="d">
        <v>2023-03-15</v>
      </c>
      <c r="X42" t="s">
        <v>331</v>
      </c>
      <c r="Y42" t="s">
        <v>378</v>
      </c>
      <c r="Z42" t="s">
        <v>378</v>
      </c>
      <c r="AA42" t="s">
        <v>57</v>
      </c>
      <c r="AD42" s="2" t="d">
        <v>2023-03-21</v>
      </c>
      <c r="AF42" t="s">
        <v>58</v>
      </c>
      <c r="AG42">
        <v>43</v>
      </c>
      <c r="AI42">
        <v>4</v>
      </c>
      <c r="AJ42" t="s">
        <v>59</v>
      </c>
      <c r="AK42" t="s">
        <v>379</v>
      </c>
      <c r="AL42" s="2" t="d">
        <v>2022-12-27</v>
      </c>
      <c r="AM42" t="s">
        <v>57</v>
      </c>
    </row>
    <row r="43" spans="1:39" x14ac:dyDescent="0.3">
      <c r="A43">
        <v>2023</v>
      </c>
      <c r="B43" t="s">
        <v>366</v>
      </c>
      <c r="C43" t="s">
        <v>413</v>
      </c>
      <c r="D43" t="s">
        <v>414</v>
      </c>
      <c r="E43" s="1" t="s">
        <v>415</v>
      </c>
      <c r="F43" s="1" t="s">
        <v>416</v>
      </c>
      <c r="G43">
        <v>5</v>
      </c>
      <c r="H43">
        <v>3</v>
      </c>
      <c r="I43">
        <v>15</v>
      </c>
      <c r="J43" t="s">
        <v>44</v>
      </c>
      <c r="K43" t="s">
        <v>45</v>
      </c>
      <c r="L43" s="1" t="s">
        <v>417</v>
      </c>
      <c r="M43" s="1" t="s">
        <v>418</v>
      </c>
      <c r="N43" s="1" t="s">
        <v>419</v>
      </c>
      <c r="O43" t="s">
        <v>400</v>
      </c>
      <c r="P43" t="s">
        <v>366</v>
      </c>
      <c r="Q43" t="s">
        <v>420</v>
      </c>
      <c r="R43" t="s">
        <v>411</v>
      </c>
      <c r="S43" t="s">
        <v>412</v>
      </c>
      <c r="T43">
        <v>4</v>
      </c>
      <c r="U43">
        <v>2</v>
      </c>
      <c r="V43" t="s">
        <v>54</v>
      </c>
      <c r="W43" s="2" t="d">
        <v>2023-03-15</v>
      </c>
      <c r="X43" t="s">
        <v>331</v>
      </c>
      <c r="Y43" t="s">
        <v>378</v>
      </c>
      <c r="Z43" t="s">
        <v>378</v>
      </c>
      <c r="AA43" t="s">
        <v>57</v>
      </c>
      <c r="AD43" s="2" t="d">
        <v>2023-03-21</v>
      </c>
      <c r="AF43" t="s">
        <v>58</v>
      </c>
      <c r="AG43">
        <v>44</v>
      </c>
      <c r="AI43">
        <v>8</v>
      </c>
      <c r="AJ43" t="s">
        <v>59</v>
      </c>
      <c r="AK43" t="s">
        <v>379</v>
      </c>
      <c r="AL43" s="2" t="d">
        <v>2022-12-27</v>
      </c>
      <c r="AM43" t="s">
        <v>57</v>
      </c>
    </row>
    <row r="44" spans="1:39" x14ac:dyDescent="0.3">
      <c r="A44">
        <v>2023</v>
      </c>
      <c r="B44" t="s">
        <v>366</v>
      </c>
      <c r="C44" t="s">
        <v>421</v>
      </c>
      <c r="D44" t="s">
        <v>422</v>
      </c>
      <c r="E44" s="1" t="s">
        <v>423</v>
      </c>
      <c r="F44" s="1" t="s">
        <v>424</v>
      </c>
      <c r="G44">
        <v>4</v>
      </c>
      <c r="H44">
        <v>3</v>
      </c>
      <c r="I44">
        <v>12</v>
      </c>
      <c r="J44" t="s">
        <v>44</v>
      </c>
      <c r="K44" t="s">
        <v>45</v>
      </c>
      <c r="L44" s="1" t="s">
        <v>425</v>
      </c>
      <c r="M44" t="s">
        <v>426</v>
      </c>
      <c r="N44" s="1" t="s">
        <v>427</v>
      </c>
      <c r="O44" t="s">
        <v>375</v>
      </c>
      <c r="P44" t="s">
        <v>366</v>
      </c>
      <c r="Q44" t="s">
        <v>428</v>
      </c>
      <c r="R44" t="s">
        <v>411</v>
      </c>
      <c r="S44" t="s">
        <v>377</v>
      </c>
      <c r="T44">
        <v>3</v>
      </c>
      <c r="U44">
        <v>2</v>
      </c>
      <c r="V44" t="s">
        <v>54</v>
      </c>
      <c r="W44" s="2" t="d">
        <v>2023-03-15</v>
      </c>
      <c r="X44" t="s">
        <v>331</v>
      </c>
      <c r="Y44" t="s">
        <v>378</v>
      </c>
      <c r="Z44" t="s">
        <v>378</v>
      </c>
      <c r="AA44" t="s">
        <v>57</v>
      </c>
      <c r="AD44" s="2" t="d">
        <v>2023-03-21</v>
      </c>
      <c r="AF44" t="s">
        <v>58</v>
      </c>
      <c r="AG44">
        <v>45</v>
      </c>
      <c r="AI44">
        <v>6</v>
      </c>
      <c r="AJ44" t="s">
        <v>59</v>
      </c>
      <c r="AK44" t="s">
        <v>379</v>
      </c>
      <c r="AL44" s="2" t="d">
        <v>2022-12-27</v>
      </c>
      <c r="AM44" t="s">
        <v>57</v>
      </c>
    </row>
    <row r="45" spans="1:39" x14ac:dyDescent="0.3">
      <c r="A45">
        <v>2023</v>
      </c>
      <c r="B45" t="s">
        <v>366</v>
      </c>
      <c r="C45" t="s">
        <v>237</v>
      </c>
      <c r="D45" t="s">
        <v>429</v>
      </c>
      <c r="E45" s="1" t="s">
        <v>430</v>
      </c>
      <c r="F45" s="1" t="s">
        <v>431</v>
      </c>
      <c r="G45">
        <v>4</v>
      </c>
      <c r="H45">
        <v>3</v>
      </c>
      <c r="I45">
        <v>12</v>
      </c>
      <c r="J45" t="s">
        <v>44</v>
      </c>
      <c r="K45" t="s">
        <v>45</v>
      </c>
      <c r="L45" s="1" t="s">
        <v>432</v>
      </c>
      <c r="M45" t="s">
        <v>426</v>
      </c>
      <c r="N45" s="1" t="s">
        <v>433</v>
      </c>
      <c r="O45" t="s">
        <v>400</v>
      </c>
      <c r="P45" t="s">
        <v>366</v>
      </c>
      <c r="Q45" t="s">
        <v>434</v>
      </c>
      <c r="R45" t="s">
        <v>411</v>
      </c>
      <c r="S45" t="s">
        <v>377</v>
      </c>
      <c r="T45">
        <v>3</v>
      </c>
      <c r="U45">
        <v>2</v>
      </c>
      <c r="V45" t="s">
        <v>54</v>
      </c>
      <c r="W45" s="2" t="d">
        <v>2023-03-15</v>
      </c>
      <c r="X45" t="s">
        <v>331</v>
      </c>
      <c r="Y45" t="s">
        <v>378</v>
      </c>
      <c r="Z45" t="s">
        <v>378</v>
      </c>
      <c r="AA45" t="s">
        <v>57</v>
      </c>
      <c r="AD45" s="2" t="d">
        <v>2023-03-21</v>
      </c>
      <c r="AF45" t="s">
        <v>58</v>
      </c>
      <c r="AG45">
        <v>46</v>
      </c>
      <c r="AI45">
        <v>6</v>
      </c>
      <c r="AJ45" t="s">
        <v>80</v>
      </c>
      <c r="AK45" t="s">
        <v>379</v>
      </c>
      <c r="AL45" s="2" t="d">
        <v>2022-12-27</v>
      </c>
      <c r="AM45" t="s">
        <v>57</v>
      </c>
    </row>
    <row r="46" spans="1:39" x14ac:dyDescent="0.3">
      <c r="A46">
        <v>2023</v>
      </c>
      <c r="B46" t="s">
        <v>366</v>
      </c>
      <c r="C46" t="s">
        <v>435</v>
      </c>
      <c r="D46" t="s">
        <v>436</v>
      </c>
      <c r="E46" s="1" t="s">
        <v>437</v>
      </c>
      <c r="F46" s="1" t="s">
        <v>438</v>
      </c>
      <c r="G46">
        <v>3</v>
      </c>
      <c r="H46">
        <v>2</v>
      </c>
      <c r="I46">
        <v>6</v>
      </c>
      <c r="J46" t="s">
        <v>54</v>
      </c>
      <c r="K46" t="s">
        <v>45</v>
      </c>
      <c r="L46" s="1" t="s">
        <v>439</v>
      </c>
      <c r="M46" t="s">
        <v>426</v>
      </c>
      <c r="N46" t="s">
        <v>440</v>
      </c>
      <c r="O46" t="s">
        <v>400</v>
      </c>
      <c r="P46" t="s">
        <v>366</v>
      </c>
      <c r="Q46" t="s">
        <v>441</v>
      </c>
      <c r="R46" t="s">
        <v>442</v>
      </c>
      <c r="S46" t="s">
        <v>377</v>
      </c>
      <c r="T46">
        <v>2</v>
      </c>
      <c r="U46">
        <v>1</v>
      </c>
      <c r="V46" t="s">
        <v>69</v>
      </c>
      <c r="W46" s="2" t="d">
        <v>2023-03-16</v>
      </c>
      <c r="X46" t="s">
        <v>331</v>
      </c>
      <c r="Y46" t="s">
        <v>378</v>
      </c>
      <c r="Z46" t="s">
        <v>378</v>
      </c>
      <c r="AA46" t="s">
        <v>57</v>
      </c>
      <c r="AD46" s="2" t="d">
        <v>2023-03-21</v>
      </c>
      <c r="AF46" t="s">
        <v>58</v>
      </c>
      <c r="AG46">
        <v>47</v>
      </c>
      <c r="AI46">
        <v>2</v>
      </c>
      <c r="AJ46" t="s">
        <v>80</v>
      </c>
      <c r="AK46" t="s">
        <v>379</v>
      </c>
      <c r="AL46" s="2" t="d">
        <v>2022-12-27</v>
      </c>
      <c r="AM46" t="s">
        <v>57</v>
      </c>
    </row>
    <row r="47" spans="1:39" x14ac:dyDescent="0.3">
      <c r="A47">
        <v>2023</v>
      </c>
      <c r="B47" t="s">
        <v>443</v>
      </c>
      <c r="C47" t="s">
        <v>90</v>
      </c>
      <c r="D47" t="s">
        <v>444</v>
      </c>
      <c r="E47" t="e">
        <f>- Pemotongan nilai budget di awal tahun
- Perubahan anggaran di tengah tahun</f>
        <v>#NAME?</v>
      </c>
      <c r="F47" s="1" t="s">
        <v>445</v>
      </c>
      <c r="G47">
        <v>5</v>
      </c>
      <c r="H47">
        <v>3</v>
      </c>
      <c r="I47">
        <v>15</v>
      </c>
      <c r="J47" t="s">
        <v>44</v>
      </c>
      <c r="K47" t="s">
        <v>45</v>
      </c>
      <c r="L47" s="1" t="s">
        <v>446</v>
      </c>
      <c r="M47" t="s">
        <v>447</v>
      </c>
      <c r="N47" t="s">
        <v>448</v>
      </c>
      <c r="O47" t="s">
        <v>151</v>
      </c>
      <c r="P47" t="s">
        <v>449</v>
      </c>
      <c r="Q47" t="s">
        <v>450</v>
      </c>
      <c r="R47" t="s">
        <v>89</v>
      </c>
      <c r="S47" t="s">
        <v>89</v>
      </c>
      <c r="T47">
        <v>2</v>
      </c>
      <c r="U47">
        <v>2</v>
      </c>
      <c r="V47" t="s">
        <v>69</v>
      </c>
      <c r="W47" s="2" t="d">
        <v>2023-04-05</v>
      </c>
      <c r="X47" t="s">
        <v>102</v>
      </c>
      <c r="Y47" t="s">
        <v>451</v>
      </c>
      <c r="Z47" t="s">
        <v>451</v>
      </c>
      <c r="AA47" t="s">
        <v>57</v>
      </c>
      <c r="AD47" s="2" t="d">
        <v>2023-04-06</v>
      </c>
      <c r="AF47" t="s">
        <v>58</v>
      </c>
      <c r="AG47">
        <v>48</v>
      </c>
      <c r="AI47">
        <v>4</v>
      </c>
      <c r="AJ47" t="s">
        <v>59</v>
      </c>
      <c r="AK47" t="s">
        <v>452</v>
      </c>
      <c r="AL47" s="2" t="d">
        <v>2022-12-27</v>
      </c>
      <c r="AM47" t="s">
        <v>451</v>
      </c>
    </row>
    <row r="48" spans="1:39" x14ac:dyDescent="0.3">
      <c r="A48">
        <v>2023</v>
      </c>
      <c r="B48" t="s">
        <v>453</v>
      </c>
      <c r="C48" t="s">
        <v>454</v>
      </c>
      <c r="D48" t="s">
        <v>455</v>
      </c>
      <c r="E48" s="1" t="s">
        <v>456</v>
      </c>
      <c r="F48" s="1" t="s">
        <v>457</v>
      </c>
      <c r="G48">
        <v>4</v>
      </c>
      <c r="H48">
        <v>4</v>
      </c>
      <c r="I48">
        <v>16</v>
      </c>
      <c r="J48" t="s">
        <v>256</v>
      </c>
      <c r="K48" t="s">
        <v>45</v>
      </c>
      <c r="L48" t="s">
        <v>458</v>
      </c>
      <c r="M48" s="1" t="s">
        <v>459</v>
      </c>
      <c r="N48" s="1" t="s">
        <v>460</v>
      </c>
      <c r="O48" t="s">
        <v>140</v>
      </c>
      <c r="P48" t="s">
        <v>461</v>
      </c>
      <c r="Q48" t="s">
        <v>462</v>
      </c>
      <c r="R48" t="s">
        <v>101</v>
      </c>
      <c r="S48" t="s">
        <v>229</v>
      </c>
      <c r="T48">
        <v>2</v>
      </c>
      <c r="U48">
        <v>4</v>
      </c>
      <c r="V48" t="s">
        <v>54</v>
      </c>
      <c r="W48" s="2" t="d">
        <v>2023-04-05</v>
      </c>
      <c r="X48" t="s">
        <v>102</v>
      </c>
      <c r="Y48" t="s">
        <v>463</v>
      </c>
      <c r="Z48" t="s">
        <v>463</v>
      </c>
      <c r="AA48" t="s">
        <v>57</v>
      </c>
      <c r="AD48" s="2" t="d">
        <v>2023-04-05</v>
      </c>
      <c r="AF48" t="s">
        <v>58</v>
      </c>
      <c r="AG48">
        <v>49</v>
      </c>
      <c r="AI48">
        <v>8</v>
      </c>
      <c r="AJ48" t="s">
        <v>59</v>
      </c>
      <c r="AK48" t="s">
        <v>464</v>
      </c>
      <c r="AL48" s="2" t="d">
        <v>2022-12-28</v>
      </c>
      <c r="AM48" t="s">
        <v>463</v>
      </c>
    </row>
    <row r="49" spans="1:39" x14ac:dyDescent="0.3">
      <c r="A49">
        <v>2023</v>
      </c>
      <c r="B49" t="s">
        <v>453</v>
      </c>
      <c r="C49" t="s">
        <v>90</v>
      </c>
      <c r="D49" t="s">
        <v>465</v>
      </c>
      <c r="E49" s="1" t="s">
        <v>466</v>
      </c>
      <c r="F49" t="s">
        <v>467</v>
      </c>
      <c r="G49">
        <v>1</v>
      </c>
      <c r="H49">
        <v>2</v>
      </c>
      <c r="I49">
        <v>2</v>
      </c>
      <c r="J49" t="s">
        <v>69</v>
      </c>
      <c r="K49" t="s">
        <v>468</v>
      </c>
      <c r="L49" s="1" t="s">
        <v>469</v>
      </c>
      <c r="M49" s="1" t="s">
        <v>470</v>
      </c>
      <c r="N49" t="s">
        <v>448</v>
      </c>
      <c r="P49" t="s">
        <v>461</v>
      </c>
      <c r="Q49" t="s">
        <v>471</v>
      </c>
      <c r="R49" t="s">
        <v>101</v>
      </c>
      <c r="S49" t="s">
        <v>101</v>
      </c>
      <c r="T49">
        <v>1</v>
      </c>
      <c r="U49">
        <v>1</v>
      </c>
      <c r="V49" t="s">
        <v>69</v>
      </c>
      <c r="W49" s="2" t="d">
        <v>2023-04-05</v>
      </c>
      <c r="X49" t="s">
        <v>102</v>
      </c>
      <c r="Y49" t="s">
        <v>463</v>
      </c>
      <c r="Z49" t="s">
        <v>463</v>
      </c>
      <c r="AA49" t="s">
        <v>57</v>
      </c>
      <c r="AD49" s="2" t="d">
        <v>2023-04-05</v>
      </c>
      <c r="AF49" t="s">
        <v>58</v>
      </c>
      <c r="AG49">
        <v>50</v>
      </c>
      <c r="AI49">
        <v>1</v>
      </c>
      <c r="AJ49" t="s">
        <v>80</v>
      </c>
      <c r="AK49" t="s">
        <v>464</v>
      </c>
      <c r="AL49" s="2" t="d">
        <v>2022-12-28</v>
      </c>
      <c r="AM49" t="s">
        <v>463</v>
      </c>
    </row>
    <row r="50" spans="1:39" x14ac:dyDescent="0.3">
      <c r="A50">
        <v>2023</v>
      </c>
      <c r="B50" t="s">
        <v>453</v>
      </c>
      <c r="C50" t="s">
        <v>421</v>
      </c>
      <c r="D50" t="s">
        <v>472</v>
      </c>
      <c r="E50" s="1" t="s">
        <v>473</v>
      </c>
      <c r="F50" s="1" t="s">
        <v>474</v>
      </c>
      <c r="G50">
        <v>4</v>
      </c>
      <c r="H50">
        <v>4</v>
      </c>
      <c r="I50">
        <v>16</v>
      </c>
      <c r="J50" t="s">
        <v>256</v>
      </c>
      <c r="K50" t="s">
        <v>45</v>
      </c>
      <c r="L50" s="1" t="s">
        <v>475</v>
      </c>
      <c r="M50" s="1" t="s">
        <v>476</v>
      </c>
      <c r="N50" s="1" t="s">
        <v>477</v>
      </c>
      <c r="O50" t="s">
        <v>478</v>
      </c>
      <c r="P50" t="s">
        <v>125</v>
      </c>
      <c r="Q50" t="s">
        <v>479</v>
      </c>
      <c r="R50" t="s">
        <v>480</v>
      </c>
      <c r="S50" t="s">
        <v>101</v>
      </c>
      <c r="T50">
        <v>2</v>
      </c>
      <c r="U50">
        <v>3</v>
      </c>
      <c r="V50" t="s">
        <v>54</v>
      </c>
      <c r="W50" s="2" t="d">
        <v>2023-04-05</v>
      </c>
      <c r="X50" t="s">
        <v>102</v>
      </c>
      <c r="Y50" t="s">
        <v>463</v>
      </c>
      <c r="Z50" t="s">
        <v>463</v>
      </c>
      <c r="AA50" t="s">
        <v>57</v>
      </c>
      <c r="AD50" s="2" t="d">
        <v>2023-04-05</v>
      </c>
      <c r="AF50" t="s">
        <v>58</v>
      </c>
      <c r="AG50">
        <v>51</v>
      </c>
      <c r="AI50">
        <v>6</v>
      </c>
      <c r="AJ50" t="s">
        <v>80</v>
      </c>
      <c r="AK50" t="s">
        <v>464</v>
      </c>
      <c r="AL50" s="2" t="d">
        <v>2022-12-28</v>
      </c>
      <c r="AM50" t="s">
        <v>463</v>
      </c>
    </row>
    <row r="51" spans="1:39" x14ac:dyDescent="0.3">
      <c r="A51">
        <v>2023</v>
      </c>
      <c r="B51" t="s">
        <v>453</v>
      </c>
      <c r="C51" t="s">
        <v>481</v>
      </c>
      <c r="D51" t="s">
        <v>482</v>
      </c>
      <c r="E51" s="1" t="s">
        <v>483</v>
      </c>
      <c r="F51" s="1" t="s">
        <v>484</v>
      </c>
      <c r="G51">
        <v>2</v>
      </c>
      <c r="H51">
        <v>5</v>
      </c>
      <c r="I51">
        <v>10</v>
      </c>
      <c r="J51" t="s">
        <v>44</v>
      </c>
      <c r="K51" t="s">
        <v>45</v>
      </c>
      <c r="L51" s="1" t="s">
        <v>485</v>
      </c>
      <c r="M51" s="1" t="s">
        <v>486</v>
      </c>
      <c r="N51" s="1" t="s">
        <v>487</v>
      </c>
      <c r="O51" t="s">
        <v>140</v>
      </c>
      <c r="P51" t="s">
        <v>453</v>
      </c>
      <c r="Q51" t="s">
        <v>471</v>
      </c>
      <c r="R51" t="s">
        <v>461</v>
      </c>
      <c r="S51" t="s">
        <v>101</v>
      </c>
      <c r="T51">
        <v>2</v>
      </c>
      <c r="U51">
        <v>4</v>
      </c>
      <c r="V51" t="s">
        <v>54</v>
      </c>
      <c r="W51" s="2" t="d">
        <v>2023-04-05</v>
      </c>
      <c r="X51" t="s">
        <v>102</v>
      </c>
      <c r="Y51" t="s">
        <v>463</v>
      </c>
      <c r="Z51" t="s">
        <v>463</v>
      </c>
      <c r="AA51" t="s">
        <v>57</v>
      </c>
      <c r="AD51" s="2" t="d">
        <v>2023-04-05</v>
      </c>
      <c r="AF51" t="s">
        <v>58</v>
      </c>
      <c r="AG51">
        <v>52</v>
      </c>
      <c r="AI51">
        <v>8</v>
      </c>
      <c r="AJ51" t="s">
        <v>80</v>
      </c>
      <c r="AK51" t="s">
        <v>464</v>
      </c>
      <c r="AL51" s="2" t="d">
        <v>2022-12-28</v>
      </c>
      <c r="AM51" t="s">
        <v>463</v>
      </c>
    </row>
    <row r="52" spans="1:39" x14ac:dyDescent="0.3">
      <c r="A52">
        <v>2023</v>
      </c>
      <c r="B52" t="s">
        <v>453</v>
      </c>
      <c r="C52" t="s">
        <v>488</v>
      </c>
      <c r="D52" t="s">
        <v>168</v>
      </c>
      <c r="E52" t="s">
        <v>169</v>
      </c>
      <c r="F52" t="s">
        <v>489</v>
      </c>
      <c r="G52">
        <v>2</v>
      </c>
      <c r="H52">
        <v>2</v>
      </c>
      <c r="I52">
        <v>4</v>
      </c>
      <c r="J52" t="s">
        <v>69</v>
      </c>
      <c r="K52" t="s">
        <v>468</v>
      </c>
      <c r="L52">
        <v>0</v>
      </c>
      <c r="M52" s="1" t="s">
        <v>490</v>
      </c>
      <c r="N52" t="s">
        <v>491</v>
      </c>
      <c r="O52" t="s">
        <v>140</v>
      </c>
      <c r="P52" t="s">
        <v>461</v>
      </c>
      <c r="Q52" t="s">
        <v>453</v>
      </c>
      <c r="R52" t="s">
        <v>461</v>
      </c>
      <c r="S52" t="s">
        <v>453</v>
      </c>
      <c r="T52">
        <v>1</v>
      </c>
      <c r="U52">
        <v>1</v>
      </c>
      <c r="V52" t="s">
        <v>69</v>
      </c>
      <c r="W52" s="2" t="d">
        <v>2023-04-05</v>
      </c>
      <c r="X52" t="s">
        <v>102</v>
      </c>
      <c r="Y52" t="s">
        <v>463</v>
      </c>
      <c r="Z52" t="s">
        <v>463</v>
      </c>
      <c r="AA52" t="s">
        <v>57</v>
      </c>
      <c r="AD52" s="2" t="d">
        <v>2023-04-05</v>
      </c>
      <c r="AF52" t="s">
        <v>58</v>
      </c>
      <c r="AG52">
        <v>53</v>
      </c>
      <c r="AI52">
        <v>1</v>
      </c>
      <c r="AJ52" t="s">
        <v>80</v>
      </c>
      <c r="AK52" t="s">
        <v>464</v>
      </c>
      <c r="AL52" s="2" t="d">
        <v>2022-12-28</v>
      </c>
      <c r="AM52" t="s">
        <v>463</v>
      </c>
    </row>
    <row r="53" spans="1:39" x14ac:dyDescent="0.3">
      <c r="A53">
        <v>2023</v>
      </c>
      <c r="B53" t="s">
        <v>453</v>
      </c>
      <c r="C53" t="s">
        <v>492</v>
      </c>
      <c r="D53" t="s">
        <v>493</v>
      </c>
      <c r="E53" t="s">
        <v>494</v>
      </c>
      <c r="F53" t="s">
        <v>495</v>
      </c>
      <c r="G53">
        <v>3</v>
      </c>
      <c r="H53">
        <v>2</v>
      </c>
      <c r="I53">
        <v>6</v>
      </c>
      <c r="J53" t="s">
        <v>54</v>
      </c>
      <c r="M53" s="1" t="s">
        <v>496</v>
      </c>
      <c r="N53" t="s">
        <v>497</v>
      </c>
      <c r="O53" t="s">
        <v>140</v>
      </c>
      <c r="P53" t="s">
        <v>461</v>
      </c>
      <c r="Q53" t="s">
        <v>462</v>
      </c>
      <c r="R53" t="s">
        <v>52</v>
      </c>
      <c r="S53" t="s">
        <v>461</v>
      </c>
      <c r="T53">
        <v>1</v>
      </c>
      <c r="U53">
        <v>3</v>
      </c>
      <c r="V53" t="s">
        <v>69</v>
      </c>
      <c r="W53" s="2" t="d">
        <v>2023-04-05</v>
      </c>
      <c r="X53" t="s">
        <v>102</v>
      </c>
      <c r="Y53" t="s">
        <v>463</v>
      </c>
      <c r="Z53" t="s">
        <v>463</v>
      </c>
      <c r="AA53" t="s">
        <v>57</v>
      </c>
      <c r="AD53" s="2" t="d">
        <v>2023-04-05</v>
      </c>
      <c r="AF53" t="s">
        <v>58</v>
      </c>
      <c r="AG53">
        <v>54</v>
      </c>
      <c r="AI53">
        <v>3</v>
      </c>
      <c r="AJ53" t="s">
        <v>80</v>
      </c>
      <c r="AK53" t="s">
        <v>464</v>
      </c>
      <c r="AL53" s="2" t="d">
        <v>2022-12-28</v>
      </c>
      <c r="AM53" t="s">
        <v>463</v>
      </c>
    </row>
    <row r="54" spans="1:39" x14ac:dyDescent="0.3">
      <c r="A54">
        <v>2023</v>
      </c>
      <c r="B54" t="s">
        <v>453</v>
      </c>
      <c r="C54" t="s">
        <v>498</v>
      </c>
      <c r="D54" t="s">
        <v>499</v>
      </c>
      <c r="E54" s="1" t="s">
        <v>500</v>
      </c>
      <c r="F54" s="1" t="s">
        <v>501</v>
      </c>
      <c r="G54">
        <v>1</v>
      </c>
      <c r="H54">
        <v>2</v>
      </c>
      <c r="I54">
        <v>2</v>
      </c>
      <c r="J54" t="s">
        <v>69</v>
      </c>
      <c r="K54" t="s">
        <v>371</v>
      </c>
      <c r="L54" s="1" t="s">
        <v>502</v>
      </c>
      <c r="M54" s="1" t="s">
        <v>503</v>
      </c>
      <c r="N54" s="1" t="s">
        <v>504</v>
      </c>
      <c r="O54" t="s">
        <v>140</v>
      </c>
      <c r="P54" t="s">
        <v>505</v>
      </c>
      <c r="Q54" t="s">
        <v>461</v>
      </c>
      <c r="R54" t="s">
        <v>101</v>
      </c>
      <c r="S54" t="s">
        <v>101</v>
      </c>
      <c r="T54">
        <v>1</v>
      </c>
      <c r="U54">
        <v>2</v>
      </c>
      <c r="V54" t="s">
        <v>69</v>
      </c>
      <c r="W54" s="2" t="d">
        <v>2023-04-05</v>
      </c>
      <c r="X54" t="s">
        <v>102</v>
      </c>
      <c r="Y54" t="s">
        <v>463</v>
      </c>
      <c r="Z54" t="s">
        <v>463</v>
      </c>
      <c r="AA54" t="s">
        <v>57</v>
      </c>
      <c r="AD54" s="2" t="d">
        <v>2023-04-05</v>
      </c>
      <c r="AF54" t="s">
        <v>58</v>
      </c>
      <c r="AG54">
        <v>55</v>
      </c>
      <c r="AI54">
        <v>2</v>
      </c>
      <c r="AJ54" t="s">
        <v>80</v>
      </c>
      <c r="AK54" t="s">
        <v>464</v>
      </c>
      <c r="AL54" s="2" t="d">
        <v>2022-12-28</v>
      </c>
      <c r="AM54" t="s">
        <v>463</v>
      </c>
    </row>
    <row r="55" spans="1:39" x14ac:dyDescent="0.3">
      <c r="A55">
        <v>2023</v>
      </c>
      <c r="B55" t="s">
        <v>443</v>
      </c>
      <c r="C55" t="s">
        <v>421</v>
      </c>
      <c r="D55" t="s">
        <v>506</v>
      </c>
      <c r="E55" t="s">
        <v>507</v>
      </c>
      <c r="F55" s="1" t="s">
        <v>508</v>
      </c>
      <c r="G55">
        <v>3</v>
      </c>
      <c r="H55">
        <v>3</v>
      </c>
      <c r="I55">
        <v>9</v>
      </c>
      <c r="J55" t="s">
        <v>44</v>
      </c>
      <c r="K55" t="s">
        <v>45</v>
      </c>
      <c r="L55" s="1" t="s">
        <v>509</v>
      </c>
      <c r="M55" t="s">
        <v>510</v>
      </c>
      <c r="N55" s="1" t="s">
        <v>511</v>
      </c>
      <c r="O55" t="s">
        <v>68</v>
      </c>
      <c r="P55" t="s">
        <v>449</v>
      </c>
      <c r="Q55" t="s">
        <v>512</v>
      </c>
      <c r="R55" t="s">
        <v>513</v>
      </c>
      <c r="S55" t="s">
        <v>89</v>
      </c>
      <c r="T55">
        <v>1</v>
      </c>
      <c r="U55">
        <v>2</v>
      </c>
      <c r="V55" t="s">
        <v>69</v>
      </c>
      <c r="W55" s="2" t="d">
        <v>2023-04-05</v>
      </c>
      <c r="X55" t="s">
        <v>102</v>
      </c>
      <c r="Y55" t="s">
        <v>451</v>
      </c>
      <c r="Z55" t="s">
        <v>451</v>
      </c>
      <c r="AA55" t="s">
        <v>57</v>
      </c>
      <c r="AD55" s="2" t="d">
        <v>2023-04-06</v>
      </c>
      <c r="AF55" t="s">
        <v>58</v>
      </c>
      <c r="AG55">
        <v>56</v>
      </c>
      <c r="AI55">
        <v>2</v>
      </c>
      <c r="AJ55" t="s">
        <v>59</v>
      </c>
      <c r="AK55" t="s">
        <v>452</v>
      </c>
      <c r="AL55" s="2" t="d">
        <v>2022-12-28</v>
      </c>
      <c r="AM55" t="s">
        <v>451</v>
      </c>
    </row>
    <row r="56" spans="1:39" x14ac:dyDescent="0.3">
      <c r="A56">
        <v>2023</v>
      </c>
      <c r="B56" t="s">
        <v>443</v>
      </c>
      <c r="C56" t="s">
        <v>514</v>
      </c>
      <c r="D56" t="s">
        <v>515</v>
      </c>
      <c r="E56" t="s">
        <v>516</v>
      </c>
      <c r="F56" t="s">
        <v>517</v>
      </c>
      <c r="G56">
        <v>5</v>
      </c>
      <c r="H56">
        <v>3</v>
      </c>
      <c r="I56">
        <v>15</v>
      </c>
      <c r="J56" t="s">
        <v>44</v>
      </c>
      <c r="K56" t="s">
        <v>45</v>
      </c>
      <c r="L56" t="s">
        <v>518</v>
      </c>
      <c r="M56" t="e">
        <f>- Mapping dan review secara berkala untuk penentuan skala prioritas
- Kebijakan penggantian mekanisme sistem di labeling</f>
        <v>#NAME?</v>
      </c>
      <c r="N56" t="s">
        <v>519</v>
      </c>
      <c r="O56" t="s">
        <v>77</v>
      </c>
      <c r="P56" t="s">
        <v>449</v>
      </c>
      <c r="Q56" t="s">
        <v>513</v>
      </c>
      <c r="R56" t="s">
        <v>513</v>
      </c>
      <c r="S56" t="s">
        <v>89</v>
      </c>
      <c r="T56">
        <v>1</v>
      </c>
      <c r="U56">
        <v>2</v>
      </c>
      <c r="V56" t="s">
        <v>69</v>
      </c>
      <c r="W56" s="2" t="d">
        <v>2023-04-05</v>
      </c>
      <c r="X56" t="s">
        <v>102</v>
      </c>
      <c r="Y56" t="s">
        <v>451</v>
      </c>
      <c r="Z56" t="s">
        <v>451</v>
      </c>
      <c r="AA56" t="s">
        <v>57</v>
      </c>
      <c r="AD56" s="2" t="d">
        <v>2023-04-06</v>
      </c>
      <c r="AF56" t="s">
        <v>58</v>
      </c>
      <c r="AG56">
        <v>57</v>
      </c>
      <c r="AI56">
        <v>2</v>
      </c>
      <c r="AJ56" t="s">
        <v>59</v>
      </c>
      <c r="AK56" t="s">
        <v>452</v>
      </c>
      <c r="AL56" s="2" t="d">
        <v>2022-12-28</v>
      </c>
      <c r="AM56" t="s">
        <v>451</v>
      </c>
    </row>
    <row r="57" spans="1:39" x14ac:dyDescent="0.3">
      <c r="A57">
        <v>2023</v>
      </c>
      <c r="B57" t="s">
        <v>443</v>
      </c>
      <c r="C57" t="s">
        <v>481</v>
      </c>
      <c r="D57" t="s">
        <v>520</v>
      </c>
      <c r="E57" s="1" t="s">
        <v>521</v>
      </c>
      <c r="F57" t="s">
        <v>522</v>
      </c>
      <c r="G57">
        <v>2</v>
      </c>
      <c r="H57">
        <v>3</v>
      </c>
      <c r="I57">
        <v>6</v>
      </c>
      <c r="J57" t="s">
        <v>54</v>
      </c>
      <c r="K57" t="s">
        <v>45</v>
      </c>
      <c r="L57" s="1" t="s">
        <v>523</v>
      </c>
      <c r="M57" t="s">
        <v>524</v>
      </c>
      <c r="N57" s="1" t="s">
        <v>525</v>
      </c>
      <c r="O57" t="s">
        <v>151</v>
      </c>
      <c r="P57" t="s">
        <v>449</v>
      </c>
      <c r="Q57" t="s">
        <v>526</v>
      </c>
      <c r="R57" t="s">
        <v>443</v>
      </c>
      <c r="S57" t="s">
        <v>89</v>
      </c>
      <c r="T57">
        <v>1</v>
      </c>
      <c r="U57">
        <v>2</v>
      </c>
      <c r="V57" t="s">
        <v>69</v>
      </c>
      <c r="W57" s="2" t="d">
        <v>2023-04-05</v>
      </c>
      <c r="X57" t="s">
        <v>102</v>
      </c>
      <c r="Y57" t="s">
        <v>451</v>
      </c>
      <c r="Z57" t="s">
        <v>451</v>
      </c>
      <c r="AA57" t="s">
        <v>57</v>
      </c>
      <c r="AD57" s="2" t="d">
        <v>2023-04-06</v>
      </c>
      <c r="AF57" t="s">
        <v>58</v>
      </c>
      <c r="AG57">
        <v>58</v>
      </c>
      <c r="AI57">
        <v>2</v>
      </c>
      <c r="AJ57" t="s">
        <v>80</v>
      </c>
      <c r="AK57" t="s">
        <v>452</v>
      </c>
      <c r="AL57" s="2" t="d">
        <v>2022-12-28</v>
      </c>
      <c r="AM57" t="s">
        <v>451</v>
      </c>
    </row>
    <row r="58" spans="1:39" x14ac:dyDescent="0.3">
      <c r="A58">
        <v>2023</v>
      </c>
      <c r="B58" t="s">
        <v>443</v>
      </c>
      <c r="C58" t="s">
        <v>527</v>
      </c>
      <c r="D58" t="s">
        <v>168</v>
      </c>
      <c r="E58" t="s">
        <v>169</v>
      </c>
      <c r="F58" t="s">
        <v>528</v>
      </c>
      <c r="G58">
        <v>2</v>
      </c>
      <c r="H58">
        <v>3</v>
      </c>
      <c r="I58">
        <v>6</v>
      </c>
      <c r="J58" t="s">
        <v>54</v>
      </c>
      <c r="K58" t="s">
        <v>45</v>
      </c>
      <c r="L58" t="s">
        <v>171</v>
      </c>
      <c r="M58" t="e">
        <f>- Monitoring progress pelaksanaan Continuous improvement program
- Memastikan ketersediaan anggaran untuk Realisasi Continuous improvement program</f>
        <v>#NAME?</v>
      </c>
      <c r="N58" t="s">
        <v>172</v>
      </c>
      <c r="O58" t="s">
        <v>49</v>
      </c>
      <c r="P58" t="s">
        <v>449</v>
      </c>
      <c r="Q58" t="s">
        <v>443</v>
      </c>
      <c r="R58" t="s">
        <v>443</v>
      </c>
      <c r="S58" t="s">
        <v>89</v>
      </c>
      <c r="T58">
        <v>1</v>
      </c>
      <c r="U58">
        <v>2</v>
      </c>
      <c r="V58" t="s">
        <v>69</v>
      </c>
      <c r="W58" s="2" t="d">
        <v>2023-04-05</v>
      </c>
      <c r="X58" t="s">
        <v>102</v>
      </c>
      <c r="Y58" t="s">
        <v>451</v>
      </c>
      <c r="Z58" t="s">
        <v>451</v>
      </c>
      <c r="AA58" t="s">
        <v>57</v>
      </c>
      <c r="AD58" s="2" t="d">
        <v>2023-04-06</v>
      </c>
      <c r="AF58" t="s">
        <v>58</v>
      </c>
      <c r="AG58">
        <v>59</v>
      </c>
      <c r="AI58">
        <v>2</v>
      </c>
      <c r="AJ58" t="s">
        <v>80</v>
      </c>
      <c r="AK58" t="s">
        <v>452</v>
      </c>
      <c r="AL58" s="2" t="d">
        <v>2022-12-28</v>
      </c>
      <c r="AM58" t="s">
        <v>451</v>
      </c>
    </row>
    <row r="59" spans="1:39" x14ac:dyDescent="0.3">
      <c r="A59">
        <v>2023</v>
      </c>
      <c r="B59" t="s">
        <v>443</v>
      </c>
      <c r="C59" t="s">
        <v>529</v>
      </c>
      <c r="D59" t="s">
        <v>530</v>
      </c>
      <c r="E59" s="1" t="s">
        <v>531</v>
      </c>
      <c r="F59" s="1" t="s">
        <v>532</v>
      </c>
      <c r="G59">
        <v>2</v>
      </c>
      <c r="H59">
        <v>3</v>
      </c>
      <c r="I59">
        <v>6</v>
      </c>
      <c r="J59" t="s">
        <v>54</v>
      </c>
      <c r="K59" t="s">
        <v>45</v>
      </c>
      <c r="L59" s="1" t="s">
        <v>533</v>
      </c>
      <c r="M59" s="1" t="s">
        <v>534</v>
      </c>
      <c r="N59" t="s">
        <v>535</v>
      </c>
      <c r="O59" t="s">
        <v>151</v>
      </c>
      <c r="P59" t="s">
        <v>449</v>
      </c>
      <c r="Q59" t="s">
        <v>536</v>
      </c>
      <c r="R59" t="s">
        <v>449</v>
      </c>
      <c r="S59" t="s">
        <v>89</v>
      </c>
      <c r="T59">
        <v>1</v>
      </c>
      <c r="V59" t="s">
        <v>69</v>
      </c>
      <c r="W59" s="2" t="d">
        <v>2023-04-05</v>
      </c>
      <c r="X59" t="s">
        <v>102</v>
      </c>
      <c r="Y59" t="s">
        <v>451</v>
      </c>
      <c r="Z59" t="s">
        <v>451</v>
      </c>
      <c r="AA59" t="s">
        <v>57</v>
      </c>
      <c r="AD59" s="2" t="d">
        <v>2023-04-06</v>
      </c>
      <c r="AF59" t="s">
        <v>58</v>
      </c>
      <c r="AG59">
        <v>60</v>
      </c>
      <c r="AI59">
        <v>0</v>
      </c>
      <c r="AJ59" t="s">
        <v>80</v>
      </c>
      <c r="AK59" t="s">
        <v>452</v>
      </c>
      <c r="AL59" s="2" t="d">
        <v>2022-12-28</v>
      </c>
      <c r="AM59" t="s">
        <v>451</v>
      </c>
    </row>
    <row r="60" spans="1:39" x14ac:dyDescent="0.3">
      <c r="A60">
        <v>2023</v>
      </c>
      <c r="B60" t="s">
        <v>443</v>
      </c>
      <c r="C60" t="s">
        <v>367</v>
      </c>
      <c r="D60" t="s">
        <v>537</v>
      </c>
      <c r="E60" t="s">
        <v>538</v>
      </c>
      <c r="F60" t="s">
        <v>539</v>
      </c>
      <c r="G60">
        <v>2</v>
      </c>
      <c r="H60">
        <v>3</v>
      </c>
      <c r="I60">
        <v>6</v>
      </c>
      <c r="J60" t="s">
        <v>54</v>
      </c>
      <c r="K60" t="s">
        <v>45</v>
      </c>
      <c r="L60" t="s">
        <v>540</v>
      </c>
      <c r="M60" t="s">
        <v>541</v>
      </c>
      <c r="N60" t="s">
        <v>542</v>
      </c>
      <c r="O60" t="s">
        <v>77</v>
      </c>
      <c r="P60" t="s">
        <v>449</v>
      </c>
      <c r="Q60" t="s">
        <v>543</v>
      </c>
      <c r="R60" t="s">
        <v>449</v>
      </c>
      <c r="S60" t="s">
        <v>89</v>
      </c>
      <c r="T60">
        <v>2</v>
      </c>
      <c r="U60">
        <v>1</v>
      </c>
      <c r="V60" t="s">
        <v>69</v>
      </c>
      <c r="W60" s="2" t="d">
        <v>2023-04-05</v>
      </c>
      <c r="X60" t="s">
        <v>102</v>
      </c>
      <c r="Y60" t="s">
        <v>451</v>
      </c>
      <c r="Z60" t="s">
        <v>451</v>
      </c>
      <c r="AA60" t="s">
        <v>57</v>
      </c>
      <c r="AD60" s="2" t="d">
        <v>2023-04-06</v>
      </c>
      <c r="AF60" t="s">
        <v>58</v>
      </c>
      <c r="AG60">
        <v>61</v>
      </c>
      <c r="AI60">
        <v>2</v>
      </c>
      <c r="AJ60" t="s">
        <v>80</v>
      </c>
      <c r="AK60" t="s">
        <v>452</v>
      </c>
      <c r="AL60" s="2" t="d">
        <v>2022-12-28</v>
      </c>
      <c r="AM60" t="s">
        <v>451</v>
      </c>
    </row>
    <row r="61" spans="1:39" x14ac:dyDescent="0.3">
      <c r="A61">
        <v>2023</v>
      </c>
      <c r="B61" t="s">
        <v>453</v>
      </c>
      <c r="C61" t="s">
        <v>544</v>
      </c>
      <c r="D61" t="s">
        <v>545</v>
      </c>
      <c r="E61" t="s">
        <v>546</v>
      </c>
      <c r="F61" t="s">
        <v>547</v>
      </c>
      <c r="G61">
        <v>4</v>
      </c>
      <c r="H61">
        <v>4</v>
      </c>
      <c r="I61">
        <v>16</v>
      </c>
      <c r="J61" t="s">
        <v>256</v>
      </c>
      <c r="M61" s="1" t="s">
        <v>548</v>
      </c>
      <c r="N61" t="s">
        <v>549</v>
      </c>
      <c r="O61" t="s">
        <v>140</v>
      </c>
      <c r="P61" t="s">
        <v>461</v>
      </c>
      <c r="Q61" t="s">
        <v>550</v>
      </c>
      <c r="R61" t="s">
        <v>453</v>
      </c>
      <c r="S61" t="s">
        <v>89</v>
      </c>
      <c r="T61">
        <v>4</v>
      </c>
      <c r="U61">
        <v>4</v>
      </c>
      <c r="V61" t="s">
        <v>256</v>
      </c>
      <c r="W61" s="2" t="d">
        <v>2023-04-05</v>
      </c>
      <c r="X61" t="s">
        <v>102</v>
      </c>
      <c r="Y61" t="s">
        <v>463</v>
      </c>
      <c r="Z61" t="s">
        <v>463</v>
      </c>
      <c r="AA61" t="s">
        <v>57</v>
      </c>
      <c r="AD61" s="2" t="d">
        <v>2023-04-05</v>
      </c>
      <c r="AF61" t="s">
        <v>58</v>
      </c>
      <c r="AG61">
        <v>62</v>
      </c>
      <c r="AI61">
        <v>16</v>
      </c>
      <c r="AJ61" t="s">
        <v>59</v>
      </c>
      <c r="AK61" t="s">
        <v>464</v>
      </c>
      <c r="AL61" s="2" t="d">
        <v>2022-12-28</v>
      </c>
      <c r="AM61" t="s">
        <v>463</v>
      </c>
    </row>
    <row r="62" spans="1:39" x14ac:dyDescent="0.3">
      <c r="A62">
        <v>2023</v>
      </c>
      <c r="B62" t="s">
        <v>453</v>
      </c>
      <c r="C62" t="s">
        <v>551</v>
      </c>
      <c r="D62" t="s">
        <v>552</v>
      </c>
      <c r="E62" s="1" t="s">
        <v>553</v>
      </c>
      <c r="F62" s="1" t="s">
        <v>554</v>
      </c>
      <c r="G62">
        <v>1</v>
      </c>
      <c r="H62">
        <v>2</v>
      </c>
      <c r="I62">
        <v>2</v>
      </c>
      <c r="J62" t="s">
        <v>69</v>
      </c>
      <c r="K62" t="s">
        <v>468</v>
      </c>
      <c r="L62" s="1" t="s">
        <v>555</v>
      </c>
      <c r="M62" s="1" t="s">
        <v>556</v>
      </c>
      <c r="N62" s="1" t="s">
        <v>557</v>
      </c>
      <c r="O62" t="s">
        <v>140</v>
      </c>
      <c r="P62" t="s">
        <v>558</v>
      </c>
      <c r="Q62" t="s">
        <v>559</v>
      </c>
      <c r="R62" t="s">
        <v>461</v>
      </c>
      <c r="S62" t="s">
        <v>101</v>
      </c>
      <c r="T62">
        <v>1</v>
      </c>
      <c r="U62">
        <v>1</v>
      </c>
      <c r="V62" t="s">
        <v>69</v>
      </c>
      <c r="W62" s="2" t="d">
        <v>2023-04-05</v>
      </c>
      <c r="X62" t="s">
        <v>102</v>
      </c>
      <c r="Y62" t="s">
        <v>463</v>
      </c>
      <c r="Z62" t="s">
        <v>463</v>
      </c>
      <c r="AA62" t="s">
        <v>57</v>
      </c>
      <c r="AD62" s="2" t="d">
        <v>2023-04-05</v>
      </c>
      <c r="AF62" t="s">
        <v>58</v>
      </c>
      <c r="AG62">
        <v>63</v>
      </c>
      <c r="AI62">
        <v>1</v>
      </c>
      <c r="AJ62" t="s">
        <v>59</v>
      </c>
      <c r="AK62" t="s">
        <v>464</v>
      </c>
      <c r="AL62" s="2" t="d">
        <v>2022-12-28</v>
      </c>
      <c r="AM62" t="s">
        <v>463</v>
      </c>
    </row>
    <row r="63" spans="1:39" x14ac:dyDescent="0.3">
      <c r="A63">
        <v>2023</v>
      </c>
      <c r="B63" t="s">
        <v>453</v>
      </c>
      <c r="C63" t="s">
        <v>560</v>
      </c>
      <c r="D63" t="s">
        <v>561</v>
      </c>
      <c r="E63" t="s">
        <v>562</v>
      </c>
      <c r="F63" s="1" t="s">
        <v>563</v>
      </c>
      <c r="G63">
        <v>5</v>
      </c>
      <c r="H63">
        <v>5</v>
      </c>
      <c r="I63">
        <v>25</v>
      </c>
      <c r="J63" t="s">
        <v>256</v>
      </c>
      <c r="K63" t="s">
        <v>45</v>
      </c>
      <c r="L63" s="1" t="s">
        <v>564</v>
      </c>
      <c r="M63" s="1" t="s">
        <v>565</v>
      </c>
      <c r="N63" s="1" t="s">
        <v>566</v>
      </c>
      <c r="O63" t="s">
        <v>140</v>
      </c>
      <c r="P63" t="s">
        <v>125</v>
      </c>
      <c r="Q63" t="s">
        <v>125</v>
      </c>
      <c r="R63" t="s">
        <v>101</v>
      </c>
      <c r="S63" t="s">
        <v>229</v>
      </c>
      <c r="T63">
        <v>2</v>
      </c>
      <c r="U63">
        <v>4</v>
      </c>
      <c r="V63" t="s">
        <v>54</v>
      </c>
      <c r="W63" s="2" t="d">
        <v>2023-04-05</v>
      </c>
      <c r="X63" t="s">
        <v>102</v>
      </c>
      <c r="Y63" t="s">
        <v>463</v>
      </c>
      <c r="Z63" t="s">
        <v>463</v>
      </c>
      <c r="AF63" t="s">
        <v>58</v>
      </c>
      <c r="AG63">
        <v>64</v>
      </c>
      <c r="AI63">
        <v>8</v>
      </c>
      <c r="AJ63" t="s">
        <v>59</v>
      </c>
      <c r="AK63" t="s">
        <v>464</v>
      </c>
      <c r="AL63" s="2" t="d">
        <v>2022-12-28</v>
      </c>
      <c r="AM63" t="s">
        <v>463</v>
      </c>
    </row>
    <row r="64" spans="1:39" x14ac:dyDescent="0.3">
      <c r="A64">
        <v>2023</v>
      </c>
      <c r="B64" t="s">
        <v>453</v>
      </c>
      <c r="C64" t="s">
        <v>567</v>
      </c>
      <c r="D64" t="s">
        <v>568</v>
      </c>
      <c r="E64" s="1" t="s">
        <v>569</v>
      </c>
      <c r="F64" s="1" t="s">
        <v>570</v>
      </c>
      <c r="G64">
        <v>5</v>
      </c>
      <c r="H64">
        <v>5</v>
      </c>
      <c r="I64">
        <v>25</v>
      </c>
      <c r="J64" t="s">
        <v>256</v>
      </c>
      <c r="K64" t="s">
        <v>45</v>
      </c>
      <c r="L64" s="1" t="s">
        <v>571</v>
      </c>
      <c r="M64" s="1" t="s">
        <v>572</v>
      </c>
      <c r="N64" s="1" t="s">
        <v>573</v>
      </c>
      <c r="O64" t="s">
        <v>140</v>
      </c>
      <c r="P64" t="s">
        <v>98</v>
      </c>
      <c r="Q64" t="s">
        <v>574</v>
      </c>
      <c r="R64" t="s">
        <v>101</v>
      </c>
      <c r="S64" t="s">
        <v>101</v>
      </c>
      <c r="T64">
        <v>2</v>
      </c>
      <c r="U64">
        <v>4</v>
      </c>
      <c r="V64" t="s">
        <v>54</v>
      </c>
      <c r="W64" s="2" t="d">
        <v>2023-04-05</v>
      </c>
      <c r="X64" t="s">
        <v>102</v>
      </c>
      <c r="Y64" t="s">
        <v>463</v>
      </c>
      <c r="Z64" t="s">
        <v>463</v>
      </c>
      <c r="AA64" t="s">
        <v>57</v>
      </c>
      <c r="AD64" s="2" t="d">
        <v>2023-04-05</v>
      </c>
      <c r="AF64" t="s">
        <v>58</v>
      </c>
      <c r="AG64">
        <v>65</v>
      </c>
      <c r="AI64">
        <v>8</v>
      </c>
      <c r="AJ64" t="s">
        <v>59</v>
      </c>
      <c r="AK64" t="s">
        <v>464</v>
      </c>
      <c r="AL64" s="2" t="d">
        <v>2022-12-28</v>
      </c>
      <c r="AM64" t="s">
        <v>463</v>
      </c>
    </row>
    <row r="65" spans="1:39" x14ac:dyDescent="0.3">
      <c r="A65">
        <v>2023</v>
      </c>
      <c r="B65" t="s">
        <v>453</v>
      </c>
      <c r="C65" t="s">
        <v>575</v>
      </c>
      <c r="D65" t="s">
        <v>576</v>
      </c>
      <c r="E65" s="1" t="s">
        <v>577</v>
      </c>
      <c r="F65" s="1" t="s">
        <v>578</v>
      </c>
      <c r="G65">
        <v>2</v>
      </c>
      <c r="H65">
        <v>1</v>
      </c>
      <c r="I65">
        <v>2</v>
      </c>
      <c r="J65" t="s">
        <v>69</v>
      </c>
      <c r="K65" t="s">
        <v>468</v>
      </c>
      <c r="L65" s="1" t="s">
        <v>579</v>
      </c>
      <c r="M65" s="1" t="s">
        <v>580</v>
      </c>
      <c r="N65" s="1" t="s">
        <v>581</v>
      </c>
      <c r="O65" t="s">
        <v>140</v>
      </c>
      <c r="P65" t="s">
        <v>461</v>
      </c>
      <c r="Q65" t="s">
        <v>550</v>
      </c>
      <c r="R65" t="s">
        <v>52</v>
      </c>
      <c r="S65" t="s">
        <v>471</v>
      </c>
      <c r="T65">
        <v>1</v>
      </c>
      <c r="U65">
        <v>1</v>
      </c>
      <c r="V65" t="s">
        <v>69</v>
      </c>
      <c r="W65" s="2" t="d">
        <v>2023-04-05</v>
      </c>
      <c r="X65" t="s">
        <v>102</v>
      </c>
      <c r="Y65" t="s">
        <v>463</v>
      </c>
      <c r="Z65" t="s">
        <v>463</v>
      </c>
      <c r="AA65" t="s">
        <v>57</v>
      </c>
      <c r="AD65" s="2" t="d">
        <v>2023-04-05</v>
      </c>
      <c r="AF65" t="s">
        <v>58</v>
      </c>
      <c r="AG65">
        <v>66</v>
      </c>
      <c r="AI65">
        <v>1</v>
      </c>
      <c r="AJ65" t="s">
        <v>80</v>
      </c>
      <c r="AK65" t="s">
        <v>464</v>
      </c>
      <c r="AL65" s="2" t="d">
        <v>2022-12-28</v>
      </c>
      <c r="AM65" t="s">
        <v>463</v>
      </c>
    </row>
    <row r="66" spans="1:39" x14ac:dyDescent="0.3">
      <c r="A66">
        <v>2023</v>
      </c>
      <c r="B66" t="s">
        <v>453</v>
      </c>
      <c r="C66" t="s">
        <v>582</v>
      </c>
      <c r="D66" t="s">
        <v>180</v>
      </c>
      <c r="E66" t="s">
        <v>181</v>
      </c>
      <c r="F66" t="s">
        <v>182</v>
      </c>
      <c r="G66">
        <v>2</v>
      </c>
      <c r="H66">
        <v>3</v>
      </c>
      <c r="I66">
        <v>6</v>
      </c>
      <c r="J66" t="s">
        <v>54</v>
      </c>
      <c r="K66" t="s">
        <v>45</v>
      </c>
      <c r="L66" t="e">
        <f>- sosialisasi program AoC
- Reminder pelaksanaan program AoC</f>
        <v>#NAME?</v>
      </c>
      <c r="M66" t="s">
        <v>583</v>
      </c>
      <c r="N66" t="e">
        <f>- sosialisasi program AoC terlaksana
- Laporan pelaksanaan program AoC tersedia
- program AoC terlaksana sesuai timeframe</f>
        <v>#NAME?</v>
      </c>
      <c r="O66" t="s">
        <v>584</v>
      </c>
      <c r="P66" t="s">
        <v>461</v>
      </c>
      <c r="Q66" t="s">
        <v>585</v>
      </c>
      <c r="R66" t="s">
        <v>134</v>
      </c>
      <c r="S66" t="s">
        <v>134</v>
      </c>
      <c r="T66">
        <v>1</v>
      </c>
      <c r="U66">
        <v>2</v>
      </c>
      <c r="V66" t="s">
        <v>69</v>
      </c>
      <c r="W66" s="2" t="d">
        <v>2023-04-05</v>
      </c>
      <c r="X66" t="s">
        <v>102</v>
      </c>
      <c r="Y66" t="s">
        <v>463</v>
      </c>
      <c r="Z66" t="s">
        <v>463</v>
      </c>
      <c r="AA66" t="s">
        <v>57</v>
      </c>
      <c r="AD66" s="2" t="d">
        <v>2023-04-05</v>
      </c>
      <c r="AF66" t="s">
        <v>58</v>
      </c>
      <c r="AG66">
        <v>67</v>
      </c>
      <c r="AI66">
        <v>2</v>
      </c>
      <c r="AJ66" t="s">
        <v>80</v>
      </c>
      <c r="AK66" t="s">
        <v>464</v>
      </c>
      <c r="AL66" s="2" t="d">
        <v>2022-12-28</v>
      </c>
      <c r="AM66" t="s">
        <v>464</v>
      </c>
    </row>
    <row r="67" spans="1:39" x14ac:dyDescent="0.3">
      <c r="A67">
        <v>2023</v>
      </c>
      <c r="B67" t="s">
        <v>586</v>
      </c>
      <c r="C67" t="s">
        <v>381</v>
      </c>
      <c r="D67" t="s">
        <v>587</v>
      </c>
      <c r="E67" s="1" t="s">
        <v>588</v>
      </c>
      <c r="F67" s="1" t="s">
        <v>589</v>
      </c>
      <c r="G67">
        <v>4</v>
      </c>
      <c r="H67">
        <v>4</v>
      </c>
      <c r="I67">
        <v>16</v>
      </c>
      <c r="J67" t="s">
        <v>256</v>
      </c>
      <c r="K67" t="s">
        <v>45</v>
      </c>
      <c r="L67" s="1" t="s">
        <v>590</v>
      </c>
      <c r="M67" t="s">
        <v>591</v>
      </c>
      <c r="N67" s="1" t="s">
        <v>592</v>
      </c>
      <c r="O67" t="s">
        <v>77</v>
      </c>
      <c r="P67" t="s">
        <v>593</v>
      </c>
      <c r="Q67" t="s">
        <v>594</v>
      </c>
      <c r="R67" t="s">
        <v>98</v>
      </c>
      <c r="T67">
        <v>2</v>
      </c>
      <c r="U67">
        <v>4</v>
      </c>
      <c r="V67" t="s">
        <v>69</v>
      </c>
      <c r="W67" s="2" t="d">
        <v>2023-04-12</v>
      </c>
      <c r="X67" t="s">
        <v>595</v>
      </c>
      <c r="Y67" t="s">
        <v>596</v>
      </c>
      <c r="Z67" t="s">
        <v>596</v>
      </c>
      <c r="AA67" t="s">
        <v>57</v>
      </c>
      <c r="AD67" s="2" t="d">
        <v>2023-04-14</v>
      </c>
      <c r="AF67" t="s">
        <v>58</v>
      </c>
      <c r="AG67">
        <v>68</v>
      </c>
      <c r="AI67">
        <v>8</v>
      </c>
      <c r="AJ67" t="s">
        <v>59</v>
      </c>
      <c r="AK67" t="s">
        <v>597</v>
      </c>
      <c r="AM67" t="s">
        <v>596</v>
      </c>
    </row>
    <row r="68" spans="1:39" x14ac:dyDescent="0.3">
      <c r="A68">
        <v>2023</v>
      </c>
      <c r="B68" t="s">
        <v>586</v>
      </c>
      <c r="C68" t="s">
        <v>435</v>
      </c>
      <c r="D68" t="s">
        <v>598</v>
      </c>
      <c r="E68" t="s">
        <v>599</v>
      </c>
      <c r="F68" s="1" t="s">
        <v>600</v>
      </c>
      <c r="G68">
        <v>3</v>
      </c>
      <c r="H68">
        <v>2</v>
      </c>
      <c r="I68">
        <v>6</v>
      </c>
      <c r="J68" t="s">
        <v>54</v>
      </c>
      <c r="K68" t="s">
        <v>371</v>
      </c>
      <c r="L68" t="s">
        <v>601</v>
      </c>
      <c r="M68" s="1" t="s">
        <v>602</v>
      </c>
      <c r="N68" t="s">
        <v>603</v>
      </c>
      <c r="O68" t="s">
        <v>375</v>
      </c>
      <c r="P68" t="s">
        <v>593</v>
      </c>
      <c r="Q68" t="s">
        <v>604</v>
      </c>
      <c r="R68" t="s">
        <v>605</v>
      </c>
      <c r="T68">
        <v>3</v>
      </c>
      <c r="U68">
        <v>2</v>
      </c>
      <c r="V68" t="s">
        <v>44</v>
      </c>
      <c r="W68" s="2" t="d">
        <v>2023-04-12</v>
      </c>
      <c r="X68" t="s">
        <v>595</v>
      </c>
      <c r="Y68" t="s">
        <v>596</v>
      </c>
      <c r="Z68" t="s">
        <v>596</v>
      </c>
      <c r="AA68" t="s">
        <v>57</v>
      </c>
      <c r="AD68" s="2" t="d">
        <v>2023-04-14</v>
      </c>
      <c r="AF68" t="s">
        <v>58</v>
      </c>
      <c r="AG68">
        <v>70</v>
      </c>
      <c r="AI68">
        <v>6</v>
      </c>
      <c r="AJ68" t="s">
        <v>80</v>
      </c>
      <c r="AK68" t="s">
        <v>597</v>
      </c>
      <c r="AM68" t="s">
        <v>596</v>
      </c>
    </row>
    <row r="69" spans="1:39" x14ac:dyDescent="0.3">
      <c r="A69">
        <v>2023</v>
      </c>
      <c r="B69" t="s">
        <v>586</v>
      </c>
      <c r="C69" t="s">
        <v>421</v>
      </c>
      <c r="D69" t="s">
        <v>606</v>
      </c>
      <c r="E69" t="s">
        <v>599</v>
      </c>
      <c r="F69" s="1" t="s">
        <v>600</v>
      </c>
      <c r="G69">
        <v>4</v>
      </c>
      <c r="H69">
        <v>2</v>
      </c>
      <c r="I69">
        <v>8</v>
      </c>
      <c r="J69" t="s">
        <v>54</v>
      </c>
      <c r="K69" t="s">
        <v>45</v>
      </c>
      <c r="L69" t="s">
        <v>601</v>
      </c>
      <c r="M69" s="1" t="s">
        <v>602</v>
      </c>
      <c r="N69" t="s">
        <v>603</v>
      </c>
      <c r="O69" t="s">
        <v>375</v>
      </c>
      <c r="P69" t="s">
        <v>593</v>
      </c>
      <c r="Q69" t="s">
        <v>604</v>
      </c>
      <c r="R69" t="s">
        <v>605</v>
      </c>
      <c r="T69">
        <v>4</v>
      </c>
      <c r="U69">
        <v>2</v>
      </c>
      <c r="V69" t="s">
        <v>69</v>
      </c>
      <c r="W69" s="2" t="d">
        <v>2023-04-12</v>
      </c>
      <c r="X69" t="s">
        <v>595</v>
      </c>
      <c r="Y69" t="s">
        <v>596</v>
      </c>
      <c r="Z69" t="s">
        <v>596</v>
      </c>
      <c r="AA69" t="s">
        <v>57</v>
      </c>
      <c r="AD69" s="2" t="d">
        <v>2023-04-14</v>
      </c>
      <c r="AF69" t="s">
        <v>58</v>
      </c>
      <c r="AG69">
        <v>71</v>
      </c>
      <c r="AI69">
        <v>8</v>
      </c>
      <c r="AJ69" t="s">
        <v>59</v>
      </c>
      <c r="AK69" t="s">
        <v>597</v>
      </c>
      <c r="AM69" t="s">
        <v>596</v>
      </c>
    </row>
    <row r="70" spans="1:39" x14ac:dyDescent="0.3">
      <c r="A70">
        <v>2023</v>
      </c>
      <c r="B70" t="s">
        <v>586</v>
      </c>
      <c r="C70" t="s">
        <v>607</v>
      </c>
      <c r="D70" t="s">
        <v>608</v>
      </c>
      <c r="E70" s="1" t="s">
        <v>609</v>
      </c>
      <c r="F70" s="1" t="s">
        <v>610</v>
      </c>
      <c r="G70">
        <v>4</v>
      </c>
      <c r="H70">
        <v>3</v>
      </c>
      <c r="I70">
        <v>12</v>
      </c>
      <c r="J70" t="s">
        <v>44</v>
      </c>
      <c r="K70" t="s">
        <v>45</v>
      </c>
      <c r="L70" s="1" t="s">
        <v>611</v>
      </c>
      <c r="M70" t="s">
        <v>612</v>
      </c>
      <c r="N70" s="1" t="s">
        <v>613</v>
      </c>
      <c r="O70" t="s">
        <v>77</v>
      </c>
      <c r="P70" t="s">
        <v>593</v>
      </c>
      <c r="Q70" t="s">
        <v>614</v>
      </c>
      <c r="T70">
        <v>4</v>
      </c>
      <c r="U70">
        <v>3</v>
      </c>
      <c r="V70" t="s">
        <v>69</v>
      </c>
      <c r="W70" s="2" t="d">
        <v>2023-04-12</v>
      </c>
      <c r="X70" t="s">
        <v>595</v>
      </c>
      <c r="Y70" t="s">
        <v>596</v>
      </c>
      <c r="Z70" t="s">
        <v>596</v>
      </c>
      <c r="AA70" t="s">
        <v>57</v>
      </c>
      <c r="AD70" s="2" t="d">
        <v>2023-04-14</v>
      </c>
      <c r="AF70" t="s">
        <v>58</v>
      </c>
      <c r="AG70">
        <v>73</v>
      </c>
      <c r="AI70">
        <v>12</v>
      </c>
      <c r="AJ70" t="s">
        <v>80</v>
      </c>
      <c r="AK70" t="s">
        <v>597</v>
      </c>
      <c r="AM70" t="s">
        <v>596</v>
      </c>
    </row>
    <row r="71" spans="1:39" x14ac:dyDescent="0.3">
      <c r="A71">
        <v>2023</v>
      </c>
      <c r="B71" t="s">
        <v>586</v>
      </c>
      <c r="C71" t="s">
        <v>481</v>
      </c>
      <c r="D71" t="s">
        <v>615</v>
      </c>
      <c r="E71" s="1" t="s">
        <v>616</v>
      </c>
      <c r="F71" s="1" t="s">
        <v>617</v>
      </c>
      <c r="G71">
        <v>4</v>
      </c>
      <c r="H71">
        <v>4</v>
      </c>
      <c r="I71">
        <v>16</v>
      </c>
      <c r="J71" t="s">
        <v>44</v>
      </c>
      <c r="K71" t="s">
        <v>45</v>
      </c>
      <c r="L71" s="1" t="s">
        <v>618</v>
      </c>
      <c r="M71" t="s">
        <v>619</v>
      </c>
      <c r="N71" s="1" t="s">
        <v>620</v>
      </c>
      <c r="O71" t="s">
        <v>621</v>
      </c>
      <c r="P71" t="s">
        <v>593</v>
      </c>
      <c r="Q71" t="s">
        <v>594</v>
      </c>
      <c r="T71">
        <v>4</v>
      </c>
      <c r="U71">
        <v>4</v>
      </c>
      <c r="V71" t="s">
        <v>69</v>
      </c>
      <c r="W71" s="2" t="d">
        <v>2023-04-12</v>
      </c>
      <c r="X71" t="s">
        <v>595</v>
      </c>
      <c r="Y71" t="s">
        <v>596</v>
      </c>
      <c r="Z71" t="s">
        <v>596</v>
      </c>
      <c r="AA71" t="s">
        <v>57</v>
      </c>
      <c r="AD71" s="2" t="d">
        <v>2023-04-14</v>
      </c>
      <c r="AF71" t="s">
        <v>58</v>
      </c>
      <c r="AG71">
        <v>75</v>
      </c>
      <c r="AI71">
        <v>16</v>
      </c>
      <c r="AJ71" t="s">
        <v>59</v>
      </c>
      <c r="AK71" t="s">
        <v>597</v>
      </c>
      <c r="AM71" t="s">
        <v>596</v>
      </c>
    </row>
    <row r="72" spans="1:39" x14ac:dyDescent="0.3">
      <c r="A72">
        <v>2023</v>
      </c>
      <c r="B72" t="s">
        <v>586</v>
      </c>
      <c r="C72" t="s">
        <v>488</v>
      </c>
      <c r="D72" t="s">
        <v>622</v>
      </c>
      <c r="E72" t="s">
        <v>623</v>
      </c>
      <c r="F72" t="s">
        <v>624</v>
      </c>
      <c r="G72">
        <v>2</v>
      </c>
      <c r="H72">
        <v>2</v>
      </c>
      <c r="I72">
        <v>4</v>
      </c>
      <c r="J72" t="s">
        <v>54</v>
      </c>
      <c r="K72" t="s">
        <v>45</v>
      </c>
      <c r="M72" s="1" t="s">
        <v>625</v>
      </c>
      <c r="N72" s="1" t="s">
        <v>626</v>
      </c>
      <c r="O72" t="s">
        <v>627</v>
      </c>
      <c r="P72" t="s">
        <v>593</v>
      </c>
      <c r="Q72" t="s">
        <v>594</v>
      </c>
      <c r="T72">
        <v>2</v>
      </c>
      <c r="U72">
        <v>2</v>
      </c>
      <c r="V72" t="s">
        <v>69</v>
      </c>
      <c r="W72" s="2" t="d">
        <v>2023-04-12</v>
      </c>
      <c r="X72" t="s">
        <v>595</v>
      </c>
      <c r="Y72" t="s">
        <v>596</v>
      </c>
      <c r="Z72" t="s">
        <v>596</v>
      </c>
      <c r="AA72" t="s">
        <v>57</v>
      </c>
      <c r="AD72" s="2" t="d">
        <v>2023-04-14</v>
      </c>
      <c r="AF72" t="s">
        <v>58</v>
      </c>
      <c r="AG72">
        <v>76</v>
      </c>
      <c r="AI72">
        <v>4</v>
      </c>
      <c r="AJ72" t="s">
        <v>80</v>
      </c>
      <c r="AK72" t="s">
        <v>597</v>
      </c>
      <c r="AM72" t="s">
        <v>596</v>
      </c>
    </row>
    <row r="73" spans="1:39" x14ac:dyDescent="0.3">
      <c r="A73">
        <v>2023</v>
      </c>
      <c r="B73" t="s">
        <v>586</v>
      </c>
      <c r="C73" t="s">
        <v>628</v>
      </c>
      <c r="D73" t="s">
        <v>629</v>
      </c>
      <c r="E73" t="s">
        <v>630</v>
      </c>
      <c r="F73" s="1" t="s">
        <v>631</v>
      </c>
      <c r="G73">
        <v>4</v>
      </c>
      <c r="H73">
        <v>3</v>
      </c>
      <c r="I73">
        <v>12</v>
      </c>
      <c r="J73" t="s">
        <v>44</v>
      </c>
      <c r="K73" t="s">
        <v>45</v>
      </c>
      <c r="M73" s="1" t="s">
        <v>632</v>
      </c>
      <c r="N73" t="s">
        <v>633</v>
      </c>
      <c r="O73" t="s">
        <v>77</v>
      </c>
      <c r="P73" t="s">
        <v>593</v>
      </c>
      <c r="Q73" t="s">
        <v>634</v>
      </c>
      <c r="T73">
        <v>4</v>
      </c>
      <c r="U73">
        <v>3</v>
      </c>
      <c r="V73" t="s">
        <v>69</v>
      </c>
      <c r="W73" s="2" t="d">
        <v>2023-04-12</v>
      </c>
      <c r="X73" t="s">
        <v>595</v>
      </c>
      <c r="Y73" t="s">
        <v>596</v>
      </c>
      <c r="Z73" t="s">
        <v>596</v>
      </c>
      <c r="AA73" t="s">
        <v>57</v>
      </c>
      <c r="AD73" s="2" t="d">
        <v>2023-04-14</v>
      </c>
      <c r="AF73" t="s">
        <v>58</v>
      </c>
      <c r="AG73">
        <v>77</v>
      </c>
      <c r="AI73">
        <v>12</v>
      </c>
      <c r="AJ73" t="s">
        <v>80</v>
      </c>
      <c r="AK73" t="s">
        <v>597</v>
      </c>
      <c r="AM73" t="s">
        <v>596</v>
      </c>
    </row>
    <row r="74" spans="1:39" x14ac:dyDescent="0.3">
      <c r="A74">
        <v>2023</v>
      </c>
      <c r="B74" t="s">
        <v>586</v>
      </c>
      <c r="C74" t="s">
        <v>635</v>
      </c>
      <c r="D74" t="s">
        <v>636</v>
      </c>
      <c r="E74" s="1" t="s">
        <v>637</v>
      </c>
      <c r="F74" s="1" t="s">
        <v>638</v>
      </c>
      <c r="G74">
        <v>4</v>
      </c>
      <c r="H74">
        <v>3</v>
      </c>
      <c r="I74">
        <v>12</v>
      </c>
      <c r="J74" t="s">
        <v>44</v>
      </c>
      <c r="K74" t="s">
        <v>371</v>
      </c>
      <c r="L74" s="1" t="s">
        <v>639</v>
      </c>
      <c r="N74" s="1" t="s">
        <v>640</v>
      </c>
      <c r="O74" t="s">
        <v>77</v>
      </c>
      <c r="P74" t="s">
        <v>593</v>
      </c>
      <c r="Q74" t="s">
        <v>641</v>
      </c>
      <c r="T74">
        <v>4</v>
      </c>
      <c r="U74">
        <v>3</v>
      </c>
      <c r="V74" t="s">
        <v>69</v>
      </c>
      <c r="W74" s="2" t="d">
        <v>2023-04-12</v>
      </c>
      <c r="X74" t="s">
        <v>595</v>
      </c>
      <c r="Y74" t="s">
        <v>596</v>
      </c>
      <c r="Z74" t="s">
        <v>596</v>
      </c>
      <c r="AA74" t="s">
        <v>57</v>
      </c>
      <c r="AD74" s="2" t="d">
        <v>2023-04-14</v>
      </c>
      <c r="AF74" t="s">
        <v>58</v>
      </c>
      <c r="AG74">
        <v>78</v>
      </c>
      <c r="AI74">
        <v>12</v>
      </c>
      <c r="AJ74" t="s">
        <v>80</v>
      </c>
      <c r="AK74" t="s">
        <v>597</v>
      </c>
      <c r="AM74" t="s">
        <v>596</v>
      </c>
    </row>
    <row r="75" spans="1:39" x14ac:dyDescent="0.3">
      <c r="A75">
        <v>2023</v>
      </c>
      <c r="B75" t="s">
        <v>586</v>
      </c>
      <c r="C75" t="s">
        <v>642</v>
      </c>
      <c r="D75" t="s">
        <v>643</v>
      </c>
      <c r="E75" s="1" t="s">
        <v>644</v>
      </c>
      <c r="F75" s="1" t="s">
        <v>645</v>
      </c>
      <c r="G75">
        <v>4</v>
      </c>
      <c r="H75">
        <v>3</v>
      </c>
      <c r="I75">
        <v>12</v>
      </c>
      <c r="J75" t="s">
        <v>44</v>
      </c>
      <c r="K75" t="s">
        <v>45</v>
      </c>
      <c r="L75" s="1" t="s">
        <v>646</v>
      </c>
      <c r="M75" s="1" t="s">
        <v>646</v>
      </c>
      <c r="N75" s="1" t="s">
        <v>613</v>
      </c>
      <c r="O75" t="s">
        <v>77</v>
      </c>
      <c r="P75" t="s">
        <v>593</v>
      </c>
      <c r="Q75" t="s">
        <v>647</v>
      </c>
      <c r="T75">
        <v>4</v>
      </c>
      <c r="U75">
        <v>3</v>
      </c>
      <c r="V75" t="s">
        <v>69</v>
      </c>
      <c r="W75" s="2" t="d">
        <v>2023-04-12</v>
      </c>
      <c r="X75" t="s">
        <v>595</v>
      </c>
      <c r="Y75" t="s">
        <v>596</v>
      </c>
      <c r="Z75" t="s">
        <v>596</v>
      </c>
      <c r="AA75" t="s">
        <v>57</v>
      </c>
      <c r="AD75" s="2" t="d">
        <v>2023-04-14</v>
      </c>
      <c r="AF75" t="s">
        <v>58</v>
      </c>
      <c r="AG75">
        <v>79</v>
      </c>
      <c r="AI75">
        <v>12</v>
      </c>
      <c r="AJ75" t="s">
        <v>59</v>
      </c>
      <c r="AK75" t="s">
        <v>597</v>
      </c>
      <c r="AM75" t="s">
        <v>596</v>
      </c>
    </row>
    <row r="76" spans="1:39" x14ac:dyDescent="0.3">
      <c r="A76">
        <v>2023</v>
      </c>
      <c r="B76" t="s">
        <v>586</v>
      </c>
      <c r="C76" t="s">
        <v>648</v>
      </c>
      <c r="D76" t="s">
        <v>649</v>
      </c>
      <c r="E76" s="1" t="s">
        <v>650</v>
      </c>
      <c r="F76" t="s">
        <v>651</v>
      </c>
      <c r="G76">
        <v>4</v>
      </c>
      <c r="H76">
        <v>3</v>
      </c>
      <c r="I76">
        <v>12</v>
      </c>
      <c r="J76" t="s">
        <v>54</v>
      </c>
      <c r="K76" t="s">
        <v>45</v>
      </c>
      <c r="M76" s="1" t="s">
        <v>652</v>
      </c>
      <c r="N76" s="1" t="s">
        <v>653</v>
      </c>
      <c r="O76" t="s">
        <v>621</v>
      </c>
      <c r="P76" t="s">
        <v>593</v>
      </c>
      <c r="Q76" t="s">
        <v>594</v>
      </c>
      <c r="T76">
        <v>4</v>
      </c>
      <c r="U76">
        <v>3</v>
      </c>
      <c r="V76" t="s">
        <v>69</v>
      </c>
      <c r="W76" s="2" t="d">
        <v>2023-04-12</v>
      </c>
      <c r="X76" t="s">
        <v>595</v>
      </c>
      <c r="Y76" t="s">
        <v>596</v>
      </c>
      <c r="Z76" t="s">
        <v>596</v>
      </c>
      <c r="AA76" t="s">
        <v>57</v>
      </c>
      <c r="AD76" s="2" t="d">
        <v>2023-04-14</v>
      </c>
      <c r="AF76" t="s">
        <v>58</v>
      </c>
      <c r="AG76">
        <v>80</v>
      </c>
      <c r="AI76">
        <v>12</v>
      </c>
      <c r="AJ76" t="s">
        <v>59</v>
      </c>
      <c r="AK76" t="s">
        <v>597</v>
      </c>
      <c r="AM76" t="s">
        <v>596</v>
      </c>
    </row>
    <row r="77" spans="1:39" x14ac:dyDescent="0.3">
      <c r="A77">
        <v>2023</v>
      </c>
      <c r="B77" t="s">
        <v>586</v>
      </c>
      <c r="C77" t="s">
        <v>654</v>
      </c>
      <c r="D77" t="s">
        <v>655</v>
      </c>
      <c r="E77" s="1" t="s">
        <v>656</v>
      </c>
      <c r="F77" s="1" t="s">
        <v>657</v>
      </c>
      <c r="G77">
        <v>2</v>
      </c>
      <c r="H77">
        <v>3</v>
      </c>
      <c r="I77">
        <v>6</v>
      </c>
      <c r="J77" t="s">
        <v>54</v>
      </c>
      <c r="K77" t="s">
        <v>45</v>
      </c>
      <c r="M77" s="1" t="s">
        <v>658</v>
      </c>
      <c r="N77" s="1" t="s">
        <v>659</v>
      </c>
      <c r="O77" t="s">
        <v>627</v>
      </c>
      <c r="P77" t="s">
        <v>593</v>
      </c>
      <c r="Q77" t="s">
        <v>594</v>
      </c>
      <c r="T77">
        <v>2</v>
      </c>
      <c r="U77">
        <v>1</v>
      </c>
      <c r="V77" t="s">
        <v>69</v>
      </c>
      <c r="W77" s="2" t="d">
        <v>2023-04-12</v>
      </c>
      <c r="X77" t="s">
        <v>595</v>
      </c>
      <c r="Y77" t="s">
        <v>596</v>
      </c>
      <c r="Z77" t="s">
        <v>596</v>
      </c>
      <c r="AA77" t="s">
        <v>57</v>
      </c>
      <c r="AD77" s="2" t="d">
        <v>2023-04-14</v>
      </c>
      <c r="AF77" t="s">
        <v>58</v>
      </c>
      <c r="AG77">
        <v>81</v>
      </c>
      <c r="AI77">
        <v>2</v>
      </c>
      <c r="AJ77" t="s">
        <v>80</v>
      </c>
      <c r="AK77" t="s">
        <v>597</v>
      </c>
      <c r="AM77" t="s">
        <v>596</v>
      </c>
    </row>
    <row r="78" spans="1:39" x14ac:dyDescent="0.3">
      <c r="A78">
        <v>2023</v>
      </c>
      <c r="B78" t="s">
        <v>586</v>
      </c>
      <c r="C78" t="s">
        <v>660</v>
      </c>
      <c r="D78" t="s">
        <v>661</v>
      </c>
      <c r="E78" s="1" t="s">
        <v>662</v>
      </c>
      <c r="F78" s="1" t="s">
        <v>663</v>
      </c>
      <c r="G78">
        <v>2</v>
      </c>
      <c r="H78">
        <v>3</v>
      </c>
      <c r="I78">
        <v>6</v>
      </c>
      <c r="J78" t="s">
        <v>54</v>
      </c>
      <c r="K78" t="s">
        <v>45</v>
      </c>
      <c r="M78" s="1" t="s">
        <v>664</v>
      </c>
      <c r="N78" s="1" t="s">
        <v>665</v>
      </c>
      <c r="O78" t="s">
        <v>621</v>
      </c>
      <c r="P78" t="s">
        <v>593</v>
      </c>
      <c r="Q78" t="s">
        <v>594</v>
      </c>
      <c r="T78">
        <v>2</v>
      </c>
      <c r="U78">
        <v>1</v>
      </c>
      <c r="V78" t="s">
        <v>69</v>
      </c>
      <c r="W78" s="2" t="d">
        <v>2023-04-12</v>
      </c>
      <c r="X78" t="s">
        <v>595</v>
      </c>
      <c r="Y78" t="s">
        <v>596</v>
      </c>
      <c r="Z78" t="s">
        <v>596</v>
      </c>
      <c r="AA78" t="s">
        <v>57</v>
      </c>
      <c r="AD78" s="2" t="d">
        <v>2023-04-14</v>
      </c>
      <c r="AF78" t="s">
        <v>58</v>
      </c>
      <c r="AG78">
        <v>82</v>
      </c>
      <c r="AI78">
        <v>2</v>
      </c>
      <c r="AJ78" t="s">
        <v>80</v>
      </c>
      <c r="AK78" t="s">
        <v>597</v>
      </c>
      <c r="AM78" t="s">
        <v>596</v>
      </c>
    </row>
    <row r="79" spans="1:39" x14ac:dyDescent="0.3">
      <c r="A79">
        <v>2023</v>
      </c>
      <c r="B79" t="s">
        <v>666</v>
      </c>
      <c r="C79" t="s">
        <v>319</v>
      </c>
      <c r="D79" t="s">
        <v>667</v>
      </c>
      <c r="E79" t="s">
        <v>668</v>
      </c>
      <c r="F79" t="s">
        <v>669</v>
      </c>
      <c r="G79">
        <v>4</v>
      </c>
      <c r="H79">
        <v>2</v>
      </c>
      <c r="I79">
        <v>8</v>
      </c>
      <c r="J79" t="s">
        <v>54</v>
      </c>
      <c r="K79" t="s">
        <v>45</v>
      </c>
      <c r="L79" t="e">
        <f>- Nett profit Control Sheet
- Melakukan kontrol terhadap budget proyek</f>
        <v>#NAME?</v>
      </c>
      <c r="M79" t="e">
        <f>- Optimalisasi kebutuhan slot berdasarkan urgensi setiap project
-  Melakukan kontrol terhadap budget proyek</f>
        <v>#NAME?</v>
      </c>
      <c r="N79" t="s">
        <v>670</v>
      </c>
      <c r="O79" t="s">
        <v>671</v>
      </c>
      <c r="P79" t="s">
        <v>672</v>
      </c>
      <c r="Q79" t="s">
        <v>673</v>
      </c>
      <c r="R79" t="s">
        <v>125</v>
      </c>
      <c r="S79" t="s">
        <v>674</v>
      </c>
      <c r="T79">
        <v>3</v>
      </c>
      <c r="U79">
        <v>2</v>
      </c>
      <c r="V79" t="s">
        <v>54</v>
      </c>
      <c r="X79" t="s">
        <v>595</v>
      </c>
      <c r="Y79" t="s">
        <v>675</v>
      </c>
      <c r="Z79" t="s">
        <v>675</v>
      </c>
      <c r="AA79" t="s">
        <v>57</v>
      </c>
      <c r="AF79" t="s">
        <v>58</v>
      </c>
      <c r="AG79">
        <v>83</v>
      </c>
      <c r="AI79">
        <v>6</v>
      </c>
      <c r="AJ79" t="s">
        <v>80</v>
      </c>
      <c r="AK79" t="s">
        <v>676</v>
      </c>
      <c r="AL79" s="2" t="d">
        <v>2023-04-17</v>
      </c>
    </row>
    <row r="80" spans="1:39" x14ac:dyDescent="0.3">
      <c r="A80">
        <v>2023</v>
      </c>
      <c r="B80" t="s">
        <v>666</v>
      </c>
      <c r="C80" t="s">
        <v>319</v>
      </c>
      <c r="D80" t="s">
        <v>677</v>
      </c>
      <c r="E80" s="1" t="s">
        <v>678</v>
      </c>
      <c r="F80" t="s">
        <v>679</v>
      </c>
      <c r="G80">
        <v>4</v>
      </c>
      <c r="H80">
        <v>2</v>
      </c>
      <c r="I80">
        <v>8</v>
      </c>
      <c r="J80" t="s">
        <v>54</v>
      </c>
      <c r="K80" t="s">
        <v>45</v>
      </c>
      <c r="L80" t="e">
        <f>- Controling by XPREAM
- PPR Financial
- Percepatan Document completeness
- Contract Awareness</f>
        <v>#NAME?</v>
      </c>
      <c r="M80" t="e">
        <f>- Rapat koordinasi terkait maintenance Contract dengan Unit Production</f>
        <v>#NAME?</v>
      </c>
      <c r="N80" s="1" t="s">
        <v>680</v>
      </c>
      <c r="O80" t="s">
        <v>671</v>
      </c>
      <c r="P80" t="s">
        <v>672</v>
      </c>
      <c r="Q80" t="s">
        <v>681</v>
      </c>
      <c r="R80" t="s">
        <v>673</v>
      </c>
      <c r="S80" t="s">
        <v>674</v>
      </c>
      <c r="T80">
        <v>2</v>
      </c>
      <c r="U80">
        <v>3</v>
      </c>
      <c r="V80" t="s">
        <v>54</v>
      </c>
      <c r="X80" t="s">
        <v>595</v>
      </c>
      <c r="Y80" t="s">
        <v>675</v>
      </c>
      <c r="Z80" t="s">
        <v>675</v>
      </c>
      <c r="AA80" t="s">
        <v>57</v>
      </c>
      <c r="AF80" t="s">
        <v>58</v>
      </c>
      <c r="AG80">
        <v>84</v>
      </c>
      <c r="AI80">
        <v>6</v>
      </c>
      <c r="AJ80" t="s">
        <v>80</v>
      </c>
      <c r="AK80" t="s">
        <v>676</v>
      </c>
      <c r="AL80" s="2" t="d">
        <v>2023-04-17</v>
      </c>
    </row>
    <row r="81" spans="1:39" x14ac:dyDescent="0.3">
      <c r="A81">
        <v>2023</v>
      </c>
      <c r="B81" t="s">
        <v>666</v>
      </c>
      <c r="C81" t="s">
        <v>319</v>
      </c>
      <c r="D81" t="s">
        <v>682</v>
      </c>
      <c r="E81" s="1" t="s">
        <v>683</v>
      </c>
      <c r="F81" t="s">
        <v>684</v>
      </c>
      <c r="G81">
        <v>4</v>
      </c>
      <c r="H81">
        <v>2</v>
      </c>
      <c r="I81">
        <v>8</v>
      </c>
      <c r="J81" t="s">
        <v>54</v>
      </c>
      <c r="K81" t="s">
        <v>45</v>
      </c>
      <c r="L81" t="e">
        <f>- Justifikasi Sliding Manhours saat akhir project sebelum closing
- Weekly Report Manhours utilization and Sliding Manhours untuk dilakukan Justifikasi
- Controling Material request by Planner atau Production
- Melakukan maintain surplus Material</f>
        <v>#NAME?</v>
      </c>
      <c r="M81" t="s">
        <v>685</v>
      </c>
      <c r="N81" s="1" t="s">
        <v>686</v>
      </c>
      <c r="O81" t="s">
        <v>671</v>
      </c>
      <c r="P81" t="s">
        <v>672</v>
      </c>
      <c r="Q81" t="s">
        <v>681</v>
      </c>
      <c r="R81" t="s">
        <v>672</v>
      </c>
      <c r="S81" t="s">
        <v>674</v>
      </c>
      <c r="T81">
        <v>2</v>
      </c>
      <c r="U81">
        <v>3</v>
      </c>
      <c r="V81" t="s">
        <v>54</v>
      </c>
      <c r="X81" t="s">
        <v>595</v>
      </c>
      <c r="Y81" t="s">
        <v>675</v>
      </c>
      <c r="Z81" t="s">
        <v>675</v>
      </c>
      <c r="AA81" t="s">
        <v>57</v>
      </c>
      <c r="AF81" t="s">
        <v>58</v>
      </c>
      <c r="AG81">
        <v>85</v>
      </c>
      <c r="AI81">
        <v>6</v>
      </c>
      <c r="AJ81" t="s">
        <v>80</v>
      </c>
      <c r="AK81" t="s">
        <v>676</v>
      </c>
      <c r="AL81" s="2" t="d">
        <v>2023-04-17</v>
      </c>
    </row>
    <row r="82" spans="1:39" x14ac:dyDescent="0.3">
      <c r="A82">
        <v>2023</v>
      </c>
      <c r="B82" t="s">
        <v>666</v>
      </c>
      <c r="C82" t="s">
        <v>334</v>
      </c>
      <c r="D82" t="s">
        <v>687</v>
      </c>
      <c r="E82" s="1" t="s">
        <v>688</v>
      </c>
      <c r="F82" s="1" t="s">
        <v>689</v>
      </c>
      <c r="G82">
        <v>4</v>
      </c>
      <c r="H82">
        <v>2</v>
      </c>
      <c r="I82">
        <v>8</v>
      </c>
      <c r="J82" t="s">
        <v>54</v>
      </c>
      <c r="K82" t="s">
        <v>45</v>
      </c>
      <c r="L82" t="e">
        <f>- Post project Report Material unused
- Database Material planning untuk meminimalisir potensi surplus
- Enhance Production knowledge untuk menentukan prioritas Material</f>
        <v>#NAME?</v>
      </c>
      <c r="M82" t="e">
        <f>- Melakukan corrective action terhadap surplus inventory
- Weekly Control surplus inventory</f>
        <v>#NAME?</v>
      </c>
      <c r="N82" t="s">
        <v>690</v>
      </c>
      <c r="O82" t="s">
        <v>671</v>
      </c>
      <c r="P82" t="s">
        <v>673</v>
      </c>
      <c r="Q82" t="s">
        <v>691</v>
      </c>
      <c r="R82" t="s">
        <v>586</v>
      </c>
      <c r="S82" t="s">
        <v>672</v>
      </c>
      <c r="T82">
        <v>3</v>
      </c>
      <c r="U82">
        <v>2</v>
      </c>
      <c r="V82" t="s">
        <v>54</v>
      </c>
      <c r="X82" t="s">
        <v>595</v>
      </c>
      <c r="Y82" t="s">
        <v>675</v>
      </c>
      <c r="Z82" t="s">
        <v>675</v>
      </c>
      <c r="AA82" t="s">
        <v>57</v>
      </c>
      <c r="AF82" t="s">
        <v>58</v>
      </c>
      <c r="AG82">
        <v>86</v>
      </c>
      <c r="AI82">
        <v>6</v>
      </c>
      <c r="AJ82" t="s">
        <v>80</v>
      </c>
      <c r="AK82" t="s">
        <v>676</v>
      </c>
      <c r="AL82" s="2" t="d">
        <v>2023-04-17</v>
      </c>
    </row>
    <row r="83" spans="1:39" x14ac:dyDescent="0.3">
      <c r="A83">
        <v>2023</v>
      </c>
      <c r="B83" t="s">
        <v>666</v>
      </c>
      <c r="C83" t="s">
        <v>334</v>
      </c>
      <c r="D83" t="s">
        <v>692</v>
      </c>
      <c r="E83" s="1" t="s">
        <v>693</v>
      </c>
      <c r="F83" t="s">
        <v>694</v>
      </c>
      <c r="G83">
        <v>3</v>
      </c>
      <c r="H83">
        <v>2</v>
      </c>
      <c r="I83">
        <v>6</v>
      </c>
      <c r="J83" t="s">
        <v>54</v>
      </c>
      <c r="K83" t="s">
        <v>45</v>
      </c>
      <c r="L83" t="e">
        <f>- Weekly Control WTU/WTC tersedia
- Melakukan kontroling untuk transaksi remove install component</f>
        <v>#NAME?</v>
      </c>
      <c r="M83" t="e">
        <f>- Rapat koordinasi terkait closing rate WTU/WTC</f>
        <v>#NAME?</v>
      </c>
      <c r="N83" s="1" t="s">
        <v>695</v>
      </c>
      <c r="O83" t="s">
        <v>671</v>
      </c>
      <c r="P83" t="s">
        <v>673</v>
      </c>
      <c r="Q83" t="s">
        <v>691</v>
      </c>
      <c r="R83" t="s">
        <v>586</v>
      </c>
      <c r="S83" t="s">
        <v>672</v>
      </c>
      <c r="T83">
        <v>3</v>
      </c>
      <c r="U83">
        <v>2</v>
      </c>
      <c r="V83" t="s">
        <v>54</v>
      </c>
      <c r="X83" t="s">
        <v>595</v>
      </c>
      <c r="Y83" t="s">
        <v>675</v>
      </c>
      <c r="Z83" t="s">
        <v>675</v>
      </c>
      <c r="AA83" t="s">
        <v>57</v>
      </c>
      <c r="AF83" t="s">
        <v>58</v>
      </c>
      <c r="AG83">
        <v>87</v>
      </c>
      <c r="AI83">
        <v>6</v>
      </c>
      <c r="AJ83" t="s">
        <v>80</v>
      </c>
      <c r="AK83" t="s">
        <v>676</v>
      </c>
      <c r="AL83" s="2" t="d">
        <v>2023-04-17</v>
      </c>
    </row>
    <row r="84" spans="1:39" x14ac:dyDescent="0.3">
      <c r="A84">
        <v>2023</v>
      </c>
      <c r="B84" t="s">
        <v>666</v>
      </c>
      <c r="C84" t="s">
        <v>334</v>
      </c>
      <c r="D84" t="s">
        <v>696</v>
      </c>
      <c r="E84" s="1" t="s">
        <v>697</v>
      </c>
      <c r="F84" s="1" t="s">
        <v>698</v>
      </c>
      <c r="G84">
        <v>3</v>
      </c>
      <c r="H84">
        <v>2</v>
      </c>
      <c r="I84">
        <v>6</v>
      </c>
      <c r="J84" t="s">
        <v>54</v>
      </c>
      <c r="K84" t="s">
        <v>45</v>
      </c>
      <c r="L84" t="e">
        <f>- Weekly Controling WFR
- Melakukan Weekly Controling untuk item repair berikut dengan decision &amp; plannya</f>
        <v>#NAME?</v>
      </c>
      <c r="M84" t="e">
        <f>- Rapat koordinasi terkait closing rate WFR</f>
        <v>#NAME?</v>
      </c>
      <c r="N84" t="s">
        <v>699</v>
      </c>
      <c r="O84" t="s">
        <v>671</v>
      </c>
      <c r="P84" t="s">
        <v>673</v>
      </c>
      <c r="Q84" t="s">
        <v>691</v>
      </c>
      <c r="R84" t="s">
        <v>586</v>
      </c>
      <c r="S84" t="s">
        <v>672</v>
      </c>
      <c r="T84">
        <v>3</v>
      </c>
      <c r="U84">
        <v>2</v>
      </c>
      <c r="V84" t="s">
        <v>54</v>
      </c>
      <c r="X84" t="s">
        <v>595</v>
      </c>
      <c r="Y84" t="s">
        <v>675</v>
      </c>
      <c r="Z84" t="s">
        <v>675</v>
      </c>
      <c r="AA84" t="s">
        <v>57</v>
      </c>
      <c r="AF84" t="s">
        <v>58</v>
      </c>
      <c r="AG84">
        <v>88</v>
      </c>
      <c r="AI84">
        <v>6</v>
      </c>
      <c r="AJ84" t="s">
        <v>80</v>
      </c>
      <c r="AK84" t="s">
        <v>676</v>
      </c>
      <c r="AL84" s="2" t="d">
        <v>2023-04-17</v>
      </c>
    </row>
    <row r="85" spans="1:39" x14ac:dyDescent="0.3">
      <c r="A85">
        <v>2023</v>
      </c>
      <c r="B85" t="s">
        <v>666</v>
      </c>
      <c r="C85" t="s">
        <v>334</v>
      </c>
      <c r="D85" t="s">
        <v>700</v>
      </c>
      <c r="E85" s="1" t="s">
        <v>701</v>
      </c>
      <c r="F85" s="1" t="s">
        <v>702</v>
      </c>
      <c r="G85">
        <v>3</v>
      </c>
      <c r="H85">
        <v>2</v>
      </c>
      <c r="I85">
        <v>6</v>
      </c>
      <c r="J85" t="s">
        <v>54</v>
      </c>
      <c r="K85" t="s">
        <v>45</v>
      </c>
      <c r="L85" t="e">
        <f>- Close coordination &amp; Monitoring dengan Material department
- koordinasi dengan customer untuk dapat mengirimkan Material dari customer (Costumer Supply Part)</f>
        <v>#NAME?</v>
      </c>
      <c r="M85" t="e">
        <f>- AOG Material yang sudah dibeli akan ditawarkan ke customer untuk finding-finding yang defered</f>
        <v>#NAME?</v>
      </c>
      <c r="N85" s="1" t="s">
        <v>703</v>
      </c>
      <c r="O85" t="s">
        <v>671</v>
      </c>
      <c r="P85" t="s">
        <v>673</v>
      </c>
      <c r="Q85" t="s">
        <v>691</v>
      </c>
      <c r="R85" t="s">
        <v>586</v>
      </c>
      <c r="S85" t="s">
        <v>672</v>
      </c>
      <c r="T85">
        <v>3</v>
      </c>
      <c r="U85">
        <v>2</v>
      </c>
      <c r="V85" t="s">
        <v>54</v>
      </c>
      <c r="X85" t="s">
        <v>595</v>
      </c>
      <c r="Y85" t="s">
        <v>675</v>
      </c>
      <c r="Z85" t="s">
        <v>675</v>
      </c>
      <c r="AA85" t="s">
        <v>57</v>
      </c>
      <c r="AF85" t="s">
        <v>58</v>
      </c>
      <c r="AG85">
        <v>89</v>
      </c>
      <c r="AI85">
        <v>6</v>
      </c>
      <c r="AJ85" t="s">
        <v>80</v>
      </c>
      <c r="AK85" t="s">
        <v>676</v>
      </c>
      <c r="AL85" s="2" t="d">
        <v>2023-04-17</v>
      </c>
    </row>
    <row r="86" spans="1:39" x14ac:dyDescent="0.3">
      <c r="A86">
        <v>2023</v>
      </c>
      <c r="B86" t="s">
        <v>704</v>
      </c>
      <c r="C86" t="s">
        <v>381</v>
      </c>
      <c r="D86" t="s">
        <v>705</v>
      </c>
      <c r="E86" s="1" t="s">
        <v>706</v>
      </c>
      <c r="F86" t="s">
        <v>707</v>
      </c>
      <c r="G86">
        <v>3</v>
      </c>
      <c r="H86">
        <v>3</v>
      </c>
      <c r="I86">
        <v>9</v>
      </c>
      <c r="J86" t="s">
        <v>44</v>
      </c>
      <c r="K86" t="s">
        <v>45</v>
      </c>
      <c r="L86" s="1" t="s">
        <v>708</v>
      </c>
      <c r="M86" s="1" t="s">
        <v>709</v>
      </c>
      <c r="N86" s="1" t="s">
        <v>710</v>
      </c>
      <c r="O86" t="s">
        <v>77</v>
      </c>
      <c r="P86" t="s">
        <v>704</v>
      </c>
      <c r="Q86" t="s">
        <v>711</v>
      </c>
      <c r="R86" t="s">
        <v>125</v>
      </c>
      <c r="S86" t="s">
        <v>712</v>
      </c>
      <c r="T86">
        <v>3</v>
      </c>
      <c r="U86">
        <v>2</v>
      </c>
      <c r="V86" t="s">
        <v>54</v>
      </c>
      <c r="W86" s="2" t="d">
        <v>2023-04-05</v>
      </c>
      <c r="X86" t="s">
        <v>595</v>
      </c>
      <c r="Y86" t="s">
        <v>713</v>
      </c>
      <c r="Z86" t="s">
        <v>713</v>
      </c>
      <c r="AA86" t="s">
        <v>57</v>
      </c>
      <c r="AD86" s="2" t="d">
        <v>2023-04-06</v>
      </c>
      <c r="AF86" t="s">
        <v>58</v>
      </c>
      <c r="AG86">
        <v>90</v>
      </c>
      <c r="AI86">
        <v>6</v>
      </c>
      <c r="AJ86" t="s">
        <v>59</v>
      </c>
      <c r="AK86" t="s">
        <v>714</v>
      </c>
      <c r="AL86" s="2" t="d">
        <v>2023-01-03</v>
      </c>
      <c r="AM86" t="s">
        <v>713</v>
      </c>
    </row>
    <row r="87" spans="1:39" x14ac:dyDescent="0.3">
      <c r="A87">
        <v>2023</v>
      </c>
      <c r="B87" t="s">
        <v>704</v>
      </c>
      <c r="C87" t="s">
        <v>435</v>
      </c>
      <c r="D87" t="s">
        <v>715</v>
      </c>
      <c r="E87" s="1" t="s">
        <v>716</v>
      </c>
      <c r="F87" s="1" t="s">
        <v>717</v>
      </c>
      <c r="G87">
        <v>3</v>
      </c>
      <c r="H87">
        <v>3</v>
      </c>
      <c r="I87">
        <v>9</v>
      </c>
      <c r="J87" t="s">
        <v>44</v>
      </c>
      <c r="K87" t="s">
        <v>45</v>
      </c>
      <c r="L87" s="1" t="s">
        <v>718</v>
      </c>
      <c r="M87" s="1" t="s">
        <v>719</v>
      </c>
      <c r="N87" s="1" t="s">
        <v>720</v>
      </c>
      <c r="O87" t="s">
        <v>77</v>
      </c>
      <c r="P87" t="s">
        <v>704</v>
      </c>
      <c r="Q87" t="s">
        <v>721</v>
      </c>
      <c r="R87" t="s">
        <v>52</v>
      </c>
      <c r="S87" t="s">
        <v>52</v>
      </c>
      <c r="T87">
        <v>3</v>
      </c>
      <c r="U87">
        <v>2</v>
      </c>
      <c r="V87" t="s">
        <v>54</v>
      </c>
      <c r="W87" s="2" t="d">
        <v>2023-04-05</v>
      </c>
      <c r="X87" t="s">
        <v>595</v>
      </c>
      <c r="Y87" t="s">
        <v>713</v>
      </c>
      <c r="Z87" t="s">
        <v>713</v>
      </c>
      <c r="AA87" t="s">
        <v>57</v>
      </c>
      <c r="AD87" s="2" t="d">
        <v>2023-04-06</v>
      </c>
      <c r="AF87" t="s">
        <v>58</v>
      </c>
      <c r="AG87">
        <v>91</v>
      </c>
      <c r="AI87">
        <v>6</v>
      </c>
      <c r="AJ87" t="s">
        <v>59</v>
      </c>
      <c r="AK87" t="s">
        <v>714</v>
      </c>
      <c r="AL87" s="2" t="d">
        <v>2023-01-04</v>
      </c>
      <c r="AM87" t="s">
        <v>713</v>
      </c>
    </row>
    <row r="88" spans="1:39" x14ac:dyDescent="0.3">
      <c r="A88">
        <v>2023</v>
      </c>
      <c r="B88" t="s">
        <v>380</v>
      </c>
      <c r="C88" t="s">
        <v>722</v>
      </c>
      <c r="D88" t="s">
        <v>723</v>
      </c>
      <c r="E88" t="s">
        <v>724</v>
      </c>
      <c r="F88" t="s">
        <v>725</v>
      </c>
      <c r="G88">
        <v>3</v>
      </c>
      <c r="H88">
        <v>2</v>
      </c>
      <c r="I88">
        <v>6</v>
      </c>
      <c r="J88" t="s">
        <v>54</v>
      </c>
      <c r="K88" t="s">
        <v>45</v>
      </c>
      <c r="L88" t="s">
        <v>726</v>
      </c>
      <c r="M88" t="s">
        <v>727</v>
      </c>
      <c r="N88" t="s">
        <v>728</v>
      </c>
      <c r="O88" t="s">
        <v>729</v>
      </c>
      <c r="P88" t="s">
        <v>380</v>
      </c>
      <c r="Q88" t="s">
        <v>730</v>
      </c>
      <c r="R88" t="s">
        <v>731</v>
      </c>
      <c r="S88" t="s">
        <v>732</v>
      </c>
      <c r="T88">
        <v>2</v>
      </c>
      <c r="U88">
        <v>2</v>
      </c>
      <c r="V88" t="s">
        <v>69</v>
      </c>
      <c r="W88" s="2" t="d">
        <v>2023-03-17</v>
      </c>
      <c r="X88" t="s">
        <v>331</v>
      </c>
      <c r="Y88" t="s">
        <v>391</v>
      </c>
      <c r="Z88" t="s">
        <v>391</v>
      </c>
      <c r="AA88" t="s">
        <v>57</v>
      </c>
      <c r="AD88" s="2" t="d">
        <v>2023-03-21</v>
      </c>
      <c r="AF88" t="s">
        <v>58</v>
      </c>
      <c r="AG88">
        <v>92</v>
      </c>
      <c r="AI88">
        <v>4</v>
      </c>
      <c r="AJ88" t="s">
        <v>80</v>
      </c>
      <c r="AK88" t="s">
        <v>392</v>
      </c>
    </row>
    <row r="89" spans="1:39" x14ac:dyDescent="0.3">
      <c r="A89">
        <v>2023</v>
      </c>
      <c r="B89" t="s">
        <v>380</v>
      </c>
      <c r="C89" t="s">
        <v>733</v>
      </c>
      <c r="D89" t="s">
        <v>734</v>
      </c>
      <c r="E89" t="s">
        <v>735</v>
      </c>
      <c r="F89" t="s">
        <v>736</v>
      </c>
      <c r="G89">
        <v>4</v>
      </c>
      <c r="H89">
        <v>3</v>
      </c>
      <c r="I89">
        <v>12</v>
      </c>
      <c r="J89" t="s">
        <v>44</v>
      </c>
      <c r="K89" t="s">
        <v>45</v>
      </c>
      <c r="L89" t="s">
        <v>737</v>
      </c>
      <c r="M89" s="1" t="s">
        <v>738</v>
      </c>
      <c r="N89" t="s">
        <v>739</v>
      </c>
      <c r="O89" t="s">
        <v>729</v>
      </c>
      <c r="P89" t="s">
        <v>380</v>
      </c>
      <c r="Q89" t="s">
        <v>390</v>
      </c>
      <c r="R89" t="s">
        <v>740</v>
      </c>
      <c r="S89" t="s">
        <v>388</v>
      </c>
      <c r="T89">
        <v>3</v>
      </c>
      <c r="U89">
        <v>2</v>
      </c>
      <c r="V89" t="s">
        <v>54</v>
      </c>
      <c r="W89" s="2" t="d">
        <v>2023-03-17</v>
      </c>
      <c r="X89" t="s">
        <v>331</v>
      </c>
      <c r="Y89" t="s">
        <v>391</v>
      </c>
      <c r="Z89" t="s">
        <v>391</v>
      </c>
      <c r="AA89" t="s">
        <v>57</v>
      </c>
      <c r="AD89" s="2" t="d">
        <v>2023-03-21</v>
      </c>
      <c r="AF89" t="s">
        <v>58</v>
      </c>
      <c r="AG89">
        <v>93</v>
      </c>
      <c r="AI89">
        <v>6</v>
      </c>
      <c r="AJ89" t="s">
        <v>59</v>
      </c>
      <c r="AK89" t="s">
        <v>392</v>
      </c>
    </row>
    <row r="90" spans="1:39" x14ac:dyDescent="0.3">
      <c r="A90">
        <v>2023</v>
      </c>
      <c r="B90" t="s">
        <v>380</v>
      </c>
      <c r="C90" t="s">
        <v>413</v>
      </c>
      <c r="D90" t="s">
        <v>741</v>
      </c>
      <c r="E90" t="s">
        <v>742</v>
      </c>
      <c r="F90" t="s">
        <v>743</v>
      </c>
      <c r="G90">
        <v>4</v>
      </c>
      <c r="H90">
        <v>4</v>
      </c>
      <c r="I90">
        <v>16</v>
      </c>
      <c r="J90" t="s">
        <v>256</v>
      </c>
      <c r="K90" t="s">
        <v>45</v>
      </c>
      <c r="L90" t="s">
        <v>744</v>
      </c>
      <c r="M90" s="1" t="s">
        <v>745</v>
      </c>
      <c r="N90" t="s">
        <v>746</v>
      </c>
      <c r="O90" t="s">
        <v>729</v>
      </c>
      <c r="P90" t="s">
        <v>380</v>
      </c>
      <c r="Q90" t="s">
        <v>730</v>
      </c>
      <c r="R90" t="s">
        <v>731</v>
      </c>
      <c r="S90" t="s">
        <v>747</v>
      </c>
      <c r="T90">
        <v>1</v>
      </c>
      <c r="U90">
        <v>2</v>
      </c>
      <c r="V90" t="s">
        <v>69</v>
      </c>
      <c r="W90" s="2" t="d">
        <v>2023-03-17</v>
      </c>
      <c r="X90" t="s">
        <v>331</v>
      </c>
      <c r="Y90" t="s">
        <v>391</v>
      </c>
      <c r="Z90" t="s">
        <v>391</v>
      </c>
      <c r="AA90" t="s">
        <v>57</v>
      </c>
      <c r="AD90" s="2" t="d">
        <v>2023-03-21</v>
      </c>
      <c r="AF90" t="s">
        <v>58</v>
      </c>
      <c r="AG90">
        <v>94</v>
      </c>
      <c r="AI90">
        <v>2</v>
      </c>
      <c r="AJ90" t="s">
        <v>59</v>
      </c>
      <c r="AK90" t="s">
        <v>392</v>
      </c>
    </row>
    <row r="91" spans="1:39" x14ac:dyDescent="0.3">
      <c r="A91">
        <v>2023</v>
      </c>
      <c r="B91" t="s">
        <v>748</v>
      </c>
      <c r="C91" t="s">
        <v>749</v>
      </c>
      <c r="D91" t="s">
        <v>750</v>
      </c>
      <c r="E91" t="s">
        <v>751</v>
      </c>
      <c r="F91" t="s">
        <v>752</v>
      </c>
      <c r="G91">
        <v>4</v>
      </c>
      <c r="H91">
        <v>3</v>
      </c>
      <c r="I91">
        <v>12</v>
      </c>
      <c r="J91" t="s">
        <v>44</v>
      </c>
      <c r="K91" t="s">
        <v>45</v>
      </c>
      <c r="M91" s="1" t="s">
        <v>753</v>
      </c>
      <c r="N91" s="1" t="s">
        <v>754</v>
      </c>
      <c r="O91" s="2" t="d">
        <v>2023-12-31</v>
      </c>
      <c r="P91" t="s">
        <v>755</v>
      </c>
      <c r="Q91" t="s">
        <v>328</v>
      </c>
      <c r="R91" t="s">
        <v>53</v>
      </c>
      <c r="S91" t="s">
        <v>756</v>
      </c>
      <c r="T91">
        <v>3</v>
      </c>
      <c r="U91">
        <v>2</v>
      </c>
      <c r="V91" t="s">
        <v>54</v>
      </c>
      <c r="X91" t="s">
        <v>102</v>
      </c>
      <c r="Y91" t="s">
        <v>757</v>
      </c>
      <c r="AF91" t="s">
        <v>58</v>
      </c>
      <c r="AG91">
        <v>96</v>
      </c>
      <c r="AI91">
        <v>6</v>
      </c>
      <c r="AJ91" t="s">
        <v>59</v>
      </c>
      <c r="AK91" t="s">
        <v>758</v>
      </c>
    </row>
    <row r="92" spans="1:39" x14ac:dyDescent="0.3">
      <c r="A92">
        <v>2023</v>
      </c>
      <c r="B92" t="s">
        <v>748</v>
      </c>
      <c r="C92" t="s">
        <v>759</v>
      </c>
      <c r="D92" t="s">
        <v>760</v>
      </c>
      <c r="E92" s="1" t="s">
        <v>761</v>
      </c>
      <c r="F92" t="s">
        <v>762</v>
      </c>
      <c r="G92">
        <v>4</v>
      </c>
      <c r="H92">
        <v>3</v>
      </c>
      <c r="I92">
        <v>12</v>
      </c>
      <c r="J92" t="s">
        <v>44</v>
      </c>
      <c r="K92" t="s">
        <v>45</v>
      </c>
      <c r="M92" s="1" t="s">
        <v>763</v>
      </c>
      <c r="N92" s="1" t="s">
        <v>764</v>
      </c>
      <c r="O92" t="s">
        <v>755</v>
      </c>
      <c r="P92" t="s">
        <v>755</v>
      </c>
      <c r="Q92" t="s">
        <v>765</v>
      </c>
      <c r="R92" t="s">
        <v>328</v>
      </c>
      <c r="S92" t="s">
        <v>766</v>
      </c>
      <c r="T92">
        <v>3</v>
      </c>
      <c r="U92">
        <v>2</v>
      </c>
      <c r="V92" t="s">
        <v>54</v>
      </c>
      <c r="X92" t="s">
        <v>102</v>
      </c>
      <c r="Y92" t="s">
        <v>757</v>
      </c>
      <c r="AF92" t="s">
        <v>58</v>
      </c>
      <c r="AG92">
        <v>97</v>
      </c>
      <c r="AI92">
        <v>6</v>
      </c>
      <c r="AJ92" t="s">
        <v>59</v>
      </c>
      <c r="AK92" t="s">
        <v>758</v>
      </c>
    </row>
    <row r="93" spans="1:39" x14ac:dyDescent="0.3">
      <c r="A93">
        <v>2023</v>
      </c>
      <c r="B93" t="s">
        <v>748</v>
      </c>
      <c r="C93" t="s">
        <v>767</v>
      </c>
      <c r="D93" t="s">
        <v>768</v>
      </c>
      <c r="E93" s="1" t="s">
        <v>769</v>
      </c>
      <c r="F93" s="1" t="s">
        <v>770</v>
      </c>
      <c r="G93">
        <v>4</v>
      </c>
      <c r="H93">
        <v>3</v>
      </c>
      <c r="I93">
        <v>12</v>
      </c>
      <c r="J93" t="s">
        <v>44</v>
      </c>
      <c r="K93" t="s">
        <v>45</v>
      </c>
      <c r="M93" s="1" t="s">
        <v>771</v>
      </c>
      <c r="N93" s="1" t="s">
        <v>772</v>
      </c>
      <c r="O93" s="2" t="d">
        <v>2023-12-31</v>
      </c>
      <c r="P93" t="s">
        <v>755</v>
      </c>
      <c r="Q93" t="s">
        <v>773</v>
      </c>
      <c r="R93" t="s">
        <v>53</v>
      </c>
      <c r="S93" t="s">
        <v>774</v>
      </c>
      <c r="T93">
        <v>3</v>
      </c>
      <c r="U93">
        <v>2</v>
      </c>
      <c r="V93" t="s">
        <v>54</v>
      </c>
      <c r="X93" t="s">
        <v>102</v>
      </c>
      <c r="Y93" t="s">
        <v>757</v>
      </c>
      <c r="AF93" t="s">
        <v>58</v>
      </c>
      <c r="AG93">
        <v>99</v>
      </c>
      <c r="AI93">
        <v>6</v>
      </c>
      <c r="AJ93" t="s">
        <v>59</v>
      </c>
      <c r="AK93" t="s">
        <v>758</v>
      </c>
    </row>
    <row r="94" spans="1:39" x14ac:dyDescent="0.3">
      <c r="A94">
        <v>2023</v>
      </c>
      <c r="B94" t="s">
        <v>748</v>
      </c>
      <c r="C94" t="s">
        <v>775</v>
      </c>
      <c r="D94" t="s">
        <v>776</v>
      </c>
      <c r="E94" s="1" t="s">
        <v>777</v>
      </c>
      <c r="F94" s="1" t="s">
        <v>778</v>
      </c>
      <c r="G94">
        <v>4</v>
      </c>
      <c r="H94">
        <v>3</v>
      </c>
      <c r="I94">
        <v>12</v>
      </c>
      <c r="J94" t="s">
        <v>44</v>
      </c>
      <c r="K94" t="s">
        <v>45</v>
      </c>
      <c r="M94" s="1" t="s">
        <v>779</v>
      </c>
      <c r="N94" s="1" t="s">
        <v>780</v>
      </c>
      <c r="O94" s="2" t="d">
        <v>2023-12-31</v>
      </c>
      <c r="P94" t="s">
        <v>755</v>
      </c>
      <c r="Q94" t="s">
        <v>781</v>
      </c>
      <c r="R94" t="s">
        <v>755</v>
      </c>
      <c r="S94" t="s">
        <v>782</v>
      </c>
      <c r="T94">
        <v>3</v>
      </c>
      <c r="U94">
        <v>2</v>
      </c>
      <c r="V94" t="s">
        <v>54</v>
      </c>
      <c r="X94" t="s">
        <v>102</v>
      </c>
      <c r="Y94" t="s">
        <v>757</v>
      </c>
      <c r="AF94" t="s">
        <v>58</v>
      </c>
      <c r="AG94">
        <v>101</v>
      </c>
      <c r="AI94">
        <v>6</v>
      </c>
      <c r="AJ94" t="s">
        <v>59</v>
      </c>
      <c r="AK94" t="s">
        <v>758</v>
      </c>
    </row>
    <row r="95" spans="1:39" x14ac:dyDescent="0.3">
      <c r="A95">
        <v>2023</v>
      </c>
      <c r="B95" t="s">
        <v>380</v>
      </c>
      <c r="C95" t="s">
        <v>783</v>
      </c>
      <c r="D95" t="s">
        <v>784</v>
      </c>
      <c r="E95" t="s">
        <v>785</v>
      </c>
      <c r="F95" t="s">
        <v>786</v>
      </c>
      <c r="G95">
        <v>3</v>
      </c>
      <c r="H95">
        <v>2</v>
      </c>
      <c r="I95">
        <v>6</v>
      </c>
      <c r="J95" t="s">
        <v>54</v>
      </c>
      <c r="K95" t="s">
        <v>45</v>
      </c>
      <c r="L95" t="s">
        <v>787</v>
      </c>
      <c r="M95" t="s">
        <v>788</v>
      </c>
      <c r="N95" t="s">
        <v>789</v>
      </c>
      <c r="O95" t="s">
        <v>219</v>
      </c>
      <c r="P95" t="s">
        <v>380</v>
      </c>
      <c r="Q95" t="s">
        <v>388</v>
      </c>
      <c r="R95" t="s">
        <v>790</v>
      </c>
      <c r="S95" t="s">
        <v>380</v>
      </c>
      <c r="T95">
        <v>2</v>
      </c>
      <c r="U95">
        <v>2</v>
      </c>
      <c r="V95" t="s">
        <v>69</v>
      </c>
      <c r="W95" s="2" t="d">
        <v>2023-03-17</v>
      </c>
      <c r="X95" t="s">
        <v>331</v>
      </c>
      <c r="Y95" t="s">
        <v>391</v>
      </c>
      <c r="Z95" t="s">
        <v>391</v>
      </c>
      <c r="AA95" t="s">
        <v>57</v>
      </c>
      <c r="AD95" s="2" t="d">
        <v>2023-03-21</v>
      </c>
      <c r="AF95" t="s">
        <v>58</v>
      </c>
      <c r="AG95">
        <v>103</v>
      </c>
      <c r="AI95">
        <v>4</v>
      </c>
      <c r="AJ95" t="s">
        <v>80</v>
      </c>
      <c r="AK95" t="s">
        <v>392</v>
      </c>
    </row>
    <row r="96" spans="1:39" x14ac:dyDescent="0.3">
      <c r="A96">
        <v>2023</v>
      </c>
      <c r="B96" t="s">
        <v>380</v>
      </c>
      <c r="C96" t="s">
        <v>791</v>
      </c>
      <c r="D96" t="s">
        <v>792</v>
      </c>
      <c r="E96" t="s">
        <v>793</v>
      </c>
      <c r="F96" t="s">
        <v>794</v>
      </c>
      <c r="G96">
        <v>4</v>
      </c>
      <c r="H96">
        <v>4</v>
      </c>
      <c r="I96">
        <v>16</v>
      </c>
      <c r="J96" t="s">
        <v>256</v>
      </c>
      <c r="K96" t="s">
        <v>45</v>
      </c>
      <c r="L96" t="s">
        <v>795</v>
      </c>
      <c r="M96" t="s">
        <v>796</v>
      </c>
      <c r="N96" t="s">
        <v>797</v>
      </c>
      <c r="O96" t="s">
        <v>219</v>
      </c>
      <c r="P96" t="s">
        <v>380</v>
      </c>
      <c r="Q96" t="s">
        <v>798</v>
      </c>
      <c r="R96" t="s">
        <v>380</v>
      </c>
      <c r="S96" t="s">
        <v>380</v>
      </c>
      <c r="T96">
        <v>3</v>
      </c>
      <c r="U96">
        <v>2</v>
      </c>
      <c r="V96" t="s">
        <v>54</v>
      </c>
      <c r="W96" s="2" t="d">
        <v>2023-03-17</v>
      </c>
      <c r="X96" t="s">
        <v>331</v>
      </c>
      <c r="Y96" t="s">
        <v>391</v>
      </c>
      <c r="Z96" t="s">
        <v>391</v>
      </c>
      <c r="AA96" t="s">
        <v>57</v>
      </c>
      <c r="AD96" s="2" t="d">
        <v>2023-03-21</v>
      </c>
      <c r="AF96" t="s">
        <v>58</v>
      </c>
      <c r="AG96">
        <v>106</v>
      </c>
      <c r="AI96">
        <v>6</v>
      </c>
      <c r="AJ96" t="s">
        <v>59</v>
      </c>
      <c r="AK96" t="s">
        <v>392</v>
      </c>
    </row>
    <row r="97" spans="1:39" x14ac:dyDescent="0.3">
      <c r="A97">
        <v>2023</v>
      </c>
      <c r="B97" t="s">
        <v>380</v>
      </c>
      <c r="C97" t="s">
        <v>575</v>
      </c>
      <c r="D97" t="s">
        <v>799</v>
      </c>
      <c r="E97" t="s">
        <v>800</v>
      </c>
      <c r="F97" t="s">
        <v>801</v>
      </c>
      <c r="G97">
        <v>3</v>
      </c>
      <c r="H97">
        <v>3</v>
      </c>
      <c r="I97">
        <v>9</v>
      </c>
      <c r="J97" t="s">
        <v>44</v>
      </c>
      <c r="K97" t="s">
        <v>45</v>
      </c>
      <c r="M97" t="s">
        <v>802</v>
      </c>
      <c r="N97" t="s">
        <v>803</v>
      </c>
      <c r="O97" t="s">
        <v>219</v>
      </c>
      <c r="P97" t="s">
        <v>380</v>
      </c>
      <c r="Q97" t="s">
        <v>804</v>
      </c>
      <c r="R97" t="s">
        <v>380</v>
      </c>
      <c r="S97" t="s">
        <v>380</v>
      </c>
      <c r="T97">
        <v>1</v>
      </c>
      <c r="U97">
        <v>2</v>
      </c>
      <c r="V97" t="s">
        <v>69</v>
      </c>
      <c r="W97" s="2" t="d">
        <v>2023-03-17</v>
      </c>
      <c r="X97" t="s">
        <v>331</v>
      </c>
      <c r="Y97" t="s">
        <v>391</v>
      </c>
      <c r="Z97" t="s">
        <v>391</v>
      </c>
      <c r="AA97" t="s">
        <v>57</v>
      </c>
      <c r="AD97" s="2" t="d">
        <v>2023-03-21</v>
      </c>
      <c r="AF97" t="s">
        <v>58</v>
      </c>
      <c r="AG97">
        <v>109</v>
      </c>
      <c r="AI97">
        <v>2</v>
      </c>
      <c r="AJ97" t="s">
        <v>80</v>
      </c>
      <c r="AK97" t="s">
        <v>392</v>
      </c>
    </row>
    <row r="98" spans="1:39" x14ac:dyDescent="0.3">
      <c r="A98">
        <v>2023</v>
      </c>
      <c r="B98" t="s">
        <v>704</v>
      </c>
      <c r="C98" t="s">
        <v>733</v>
      </c>
      <c r="D98" t="s">
        <v>805</v>
      </c>
      <c r="E98" s="1" t="s">
        <v>806</v>
      </c>
      <c r="F98" t="s">
        <v>807</v>
      </c>
      <c r="G98">
        <v>5</v>
      </c>
      <c r="H98">
        <v>3</v>
      </c>
      <c r="I98">
        <v>15</v>
      </c>
      <c r="J98" t="s">
        <v>44</v>
      </c>
      <c r="K98" t="s">
        <v>45</v>
      </c>
      <c r="L98" s="1" t="s">
        <v>808</v>
      </c>
      <c r="M98" s="1" t="s">
        <v>809</v>
      </c>
      <c r="N98" s="1" t="s">
        <v>810</v>
      </c>
      <c r="O98" t="s">
        <v>77</v>
      </c>
      <c r="P98" t="s">
        <v>704</v>
      </c>
      <c r="Q98" t="s">
        <v>811</v>
      </c>
      <c r="R98" t="s">
        <v>812</v>
      </c>
      <c r="S98" t="s">
        <v>812</v>
      </c>
      <c r="T98">
        <v>4</v>
      </c>
      <c r="U98">
        <v>2</v>
      </c>
      <c r="V98" t="s">
        <v>54</v>
      </c>
      <c r="W98" s="2" t="d">
        <v>2023-04-05</v>
      </c>
      <c r="X98" t="s">
        <v>595</v>
      </c>
      <c r="Y98" t="s">
        <v>713</v>
      </c>
      <c r="Z98" t="s">
        <v>713</v>
      </c>
      <c r="AA98" t="s">
        <v>57</v>
      </c>
      <c r="AD98" s="2" t="d">
        <v>2023-04-06</v>
      </c>
      <c r="AF98" t="s">
        <v>58</v>
      </c>
      <c r="AG98">
        <v>110</v>
      </c>
      <c r="AI98">
        <v>8</v>
      </c>
      <c r="AJ98" t="s">
        <v>59</v>
      </c>
      <c r="AK98" t="s">
        <v>714</v>
      </c>
      <c r="AL98" s="2" t="d">
        <v>2023-01-09</v>
      </c>
      <c r="AM98" t="s">
        <v>713</v>
      </c>
    </row>
    <row r="99" spans="1:39" x14ac:dyDescent="0.3">
      <c r="A99">
        <v>2023</v>
      </c>
      <c r="B99" t="s">
        <v>704</v>
      </c>
      <c r="C99" t="s">
        <v>421</v>
      </c>
      <c r="D99" t="s">
        <v>813</v>
      </c>
      <c r="E99" s="1" t="s">
        <v>814</v>
      </c>
      <c r="F99" t="s">
        <v>815</v>
      </c>
      <c r="G99">
        <v>3</v>
      </c>
      <c r="H99">
        <v>4</v>
      </c>
      <c r="I99">
        <v>12</v>
      </c>
      <c r="J99" t="s">
        <v>44</v>
      </c>
      <c r="K99" t="s">
        <v>45</v>
      </c>
      <c r="L99" s="1" t="s">
        <v>816</v>
      </c>
      <c r="M99" s="1" t="s">
        <v>817</v>
      </c>
      <c r="N99" s="1" t="s">
        <v>818</v>
      </c>
      <c r="O99" t="s">
        <v>77</v>
      </c>
      <c r="P99" t="s">
        <v>704</v>
      </c>
      <c r="Q99" t="s">
        <v>819</v>
      </c>
      <c r="R99" t="s">
        <v>820</v>
      </c>
      <c r="S99" t="s">
        <v>674</v>
      </c>
      <c r="T99">
        <v>4</v>
      </c>
      <c r="U99">
        <v>2</v>
      </c>
      <c r="V99" t="s">
        <v>54</v>
      </c>
      <c r="W99" s="2" t="d">
        <v>2023-04-05</v>
      </c>
      <c r="X99" t="s">
        <v>595</v>
      </c>
      <c r="Y99" t="s">
        <v>713</v>
      </c>
      <c r="Z99" t="s">
        <v>713</v>
      </c>
      <c r="AA99" t="s">
        <v>57</v>
      </c>
      <c r="AD99" s="2" t="d">
        <v>2023-04-06</v>
      </c>
      <c r="AF99" t="s">
        <v>58</v>
      </c>
      <c r="AG99">
        <v>111</v>
      </c>
      <c r="AI99">
        <v>8</v>
      </c>
      <c r="AJ99" t="s">
        <v>59</v>
      </c>
      <c r="AK99" t="s">
        <v>714</v>
      </c>
      <c r="AL99" s="2" t="d">
        <v>2023-01-09</v>
      </c>
      <c r="AM99" t="s">
        <v>713</v>
      </c>
    </row>
    <row r="100" spans="1:39" x14ac:dyDescent="0.3">
      <c r="A100">
        <v>2023</v>
      </c>
      <c r="B100" t="s">
        <v>821</v>
      </c>
      <c r="C100" t="s">
        <v>822</v>
      </c>
      <c r="D100" t="s">
        <v>587</v>
      </c>
      <c r="E100" s="1" t="s">
        <v>823</v>
      </c>
      <c r="F100" t="s">
        <v>824</v>
      </c>
      <c r="G100">
        <v>3</v>
      </c>
      <c r="H100">
        <v>4</v>
      </c>
      <c r="I100">
        <v>12</v>
      </c>
      <c r="J100" t="s">
        <v>44</v>
      </c>
      <c r="K100" t="s">
        <v>45</v>
      </c>
      <c r="L100" t="s">
        <v>825</v>
      </c>
      <c r="M100" s="1" t="s">
        <v>826</v>
      </c>
      <c r="N100" t="s">
        <v>827</v>
      </c>
      <c r="O100" t="s">
        <v>400</v>
      </c>
      <c r="P100" t="s">
        <v>828</v>
      </c>
      <c r="Q100" t="s">
        <v>829</v>
      </c>
      <c r="R100" t="s">
        <v>830</v>
      </c>
      <c r="S100" t="s">
        <v>831</v>
      </c>
      <c r="T100">
        <v>3</v>
      </c>
      <c r="U100">
        <v>2</v>
      </c>
      <c r="V100" t="s">
        <v>54</v>
      </c>
      <c r="W100" s="2" t="d">
        <v>2023-04-05</v>
      </c>
      <c r="X100" t="s">
        <v>331</v>
      </c>
      <c r="Y100" t="s">
        <v>832</v>
      </c>
      <c r="Z100" t="s">
        <v>832</v>
      </c>
      <c r="AA100" t="s">
        <v>57</v>
      </c>
      <c r="AD100" s="2" t="d">
        <v>2023-04-06</v>
      </c>
      <c r="AF100" t="s">
        <v>58</v>
      </c>
      <c r="AG100">
        <v>112</v>
      </c>
      <c r="AI100">
        <v>6</v>
      </c>
      <c r="AJ100" t="s">
        <v>59</v>
      </c>
      <c r="AK100" t="s">
        <v>833</v>
      </c>
      <c r="AL100" s="2" t="d">
        <v>2023-01-05</v>
      </c>
      <c r="AM100" t="s">
        <v>832</v>
      </c>
    </row>
    <row r="101" spans="1:39" x14ac:dyDescent="0.3">
      <c r="A101">
        <v>2023</v>
      </c>
      <c r="B101" t="s">
        <v>821</v>
      </c>
      <c r="C101" t="s">
        <v>834</v>
      </c>
      <c r="D101" t="s">
        <v>835</v>
      </c>
      <c r="E101" s="1" t="s">
        <v>836</v>
      </c>
      <c r="F101" t="s">
        <v>837</v>
      </c>
      <c r="G101">
        <v>3</v>
      </c>
      <c r="H101">
        <v>4</v>
      </c>
      <c r="I101">
        <v>12</v>
      </c>
      <c r="J101" t="s">
        <v>44</v>
      </c>
      <c r="K101" t="s">
        <v>45</v>
      </c>
      <c r="L101" t="s">
        <v>838</v>
      </c>
      <c r="M101" s="1" t="s">
        <v>839</v>
      </c>
      <c r="N101" t="s">
        <v>840</v>
      </c>
      <c r="O101" t="s">
        <v>400</v>
      </c>
      <c r="P101" t="s">
        <v>828</v>
      </c>
      <c r="Q101" t="s">
        <v>841</v>
      </c>
      <c r="R101" t="s">
        <v>586</v>
      </c>
      <c r="S101" t="s">
        <v>586</v>
      </c>
      <c r="T101">
        <v>2</v>
      </c>
      <c r="U101">
        <v>3</v>
      </c>
      <c r="V101" t="s">
        <v>54</v>
      </c>
      <c r="W101" s="2" t="d">
        <v>2023-04-05</v>
      </c>
      <c r="X101" t="s">
        <v>331</v>
      </c>
      <c r="Y101" t="s">
        <v>832</v>
      </c>
      <c r="Z101" t="s">
        <v>832</v>
      </c>
      <c r="AA101" t="s">
        <v>57</v>
      </c>
      <c r="AD101" s="2" t="d">
        <v>2023-04-06</v>
      </c>
      <c r="AF101" t="s">
        <v>58</v>
      </c>
      <c r="AG101">
        <v>113</v>
      </c>
      <c r="AI101">
        <v>6</v>
      </c>
      <c r="AJ101" t="s">
        <v>59</v>
      </c>
      <c r="AK101" t="s">
        <v>833</v>
      </c>
      <c r="AL101" s="2" t="d">
        <v>2023-01-05</v>
      </c>
      <c r="AM101" t="s">
        <v>832</v>
      </c>
    </row>
    <row r="102" spans="1:39" x14ac:dyDescent="0.3">
      <c r="A102">
        <v>2023</v>
      </c>
      <c r="B102" t="s">
        <v>821</v>
      </c>
      <c r="C102" t="s">
        <v>842</v>
      </c>
      <c r="D102" t="s">
        <v>843</v>
      </c>
      <c r="E102" s="1" t="s">
        <v>844</v>
      </c>
      <c r="F102" t="s">
        <v>845</v>
      </c>
      <c r="G102">
        <v>3</v>
      </c>
      <c r="H102">
        <v>2</v>
      </c>
      <c r="I102">
        <v>6</v>
      </c>
      <c r="J102" t="s">
        <v>54</v>
      </c>
      <c r="K102" t="s">
        <v>45</v>
      </c>
      <c r="L102" t="s">
        <v>846</v>
      </c>
      <c r="M102" t="s">
        <v>847</v>
      </c>
      <c r="N102" t="s">
        <v>848</v>
      </c>
      <c r="O102" t="s">
        <v>400</v>
      </c>
      <c r="P102" t="s">
        <v>828</v>
      </c>
      <c r="Q102" t="s">
        <v>849</v>
      </c>
      <c r="R102" t="s">
        <v>366</v>
      </c>
      <c r="S102" t="s">
        <v>411</v>
      </c>
      <c r="T102">
        <v>2</v>
      </c>
      <c r="U102">
        <v>2</v>
      </c>
      <c r="V102" t="s">
        <v>69</v>
      </c>
      <c r="W102" s="2" t="d">
        <v>2023-04-05</v>
      </c>
      <c r="X102" t="s">
        <v>331</v>
      </c>
      <c r="Y102" t="s">
        <v>832</v>
      </c>
      <c r="Z102" t="s">
        <v>832</v>
      </c>
      <c r="AA102" t="s">
        <v>57</v>
      </c>
      <c r="AD102" s="2" t="d">
        <v>2023-04-06</v>
      </c>
      <c r="AF102" t="s">
        <v>58</v>
      </c>
      <c r="AG102">
        <v>114</v>
      </c>
      <c r="AI102">
        <v>4</v>
      </c>
      <c r="AJ102" t="s">
        <v>80</v>
      </c>
      <c r="AK102" t="s">
        <v>833</v>
      </c>
      <c r="AL102" s="2" t="d">
        <v>2023-01-05</v>
      </c>
      <c r="AM102" t="s">
        <v>832</v>
      </c>
    </row>
    <row r="103" spans="1:39" x14ac:dyDescent="0.3">
      <c r="A103">
        <v>2023</v>
      </c>
      <c r="B103" t="s">
        <v>821</v>
      </c>
      <c r="C103" t="s">
        <v>120</v>
      </c>
      <c r="D103" t="s">
        <v>850</v>
      </c>
      <c r="E103" t="s">
        <v>851</v>
      </c>
      <c r="F103" t="s">
        <v>852</v>
      </c>
      <c r="G103">
        <v>3</v>
      </c>
      <c r="H103">
        <v>3</v>
      </c>
      <c r="I103">
        <v>9</v>
      </c>
      <c r="J103" t="s">
        <v>44</v>
      </c>
      <c r="K103" t="s">
        <v>45</v>
      </c>
      <c r="L103" t="s">
        <v>853</v>
      </c>
      <c r="M103" t="e">
        <f>- Improve internal proses untuk memperbaiki QCDS
- Komunikasi dengan kostumer secara intensif dengan memberi Laporan terkait komponen dan Material yang dibutuhkan</f>
        <v>#NAME?</v>
      </c>
      <c r="N103" t="e">
        <f>- TAT tercapai</f>
        <v>#NAME?</v>
      </c>
      <c r="O103" t="s">
        <v>400</v>
      </c>
      <c r="P103" t="s">
        <v>828</v>
      </c>
      <c r="Q103" t="s">
        <v>854</v>
      </c>
      <c r="R103" t="s">
        <v>855</v>
      </c>
      <c r="S103" t="s">
        <v>52</v>
      </c>
      <c r="T103">
        <v>3</v>
      </c>
      <c r="U103">
        <v>2</v>
      </c>
      <c r="V103" t="s">
        <v>54</v>
      </c>
      <c r="W103" s="2" t="d">
        <v>2023-04-05</v>
      </c>
      <c r="X103" t="s">
        <v>331</v>
      </c>
      <c r="Y103" t="s">
        <v>832</v>
      </c>
      <c r="Z103" t="s">
        <v>832</v>
      </c>
      <c r="AA103" t="s">
        <v>57</v>
      </c>
      <c r="AD103" s="2" t="d">
        <v>2023-04-06</v>
      </c>
      <c r="AF103" t="s">
        <v>58</v>
      </c>
      <c r="AG103">
        <v>115</v>
      </c>
      <c r="AI103">
        <v>6</v>
      </c>
      <c r="AJ103" t="s">
        <v>59</v>
      </c>
      <c r="AK103" t="s">
        <v>833</v>
      </c>
      <c r="AL103" s="2" t="d">
        <v>2023-01-05</v>
      </c>
      <c r="AM103" t="s">
        <v>832</v>
      </c>
    </row>
    <row r="104" spans="1:39" x14ac:dyDescent="0.3">
      <c r="A104">
        <v>2023</v>
      </c>
      <c r="B104" t="s">
        <v>821</v>
      </c>
      <c r="C104" t="s">
        <v>856</v>
      </c>
      <c r="D104" t="s">
        <v>857</v>
      </c>
      <c r="E104" s="1" t="s">
        <v>858</v>
      </c>
      <c r="F104" t="s">
        <v>859</v>
      </c>
      <c r="G104">
        <v>3</v>
      </c>
      <c r="H104">
        <v>2</v>
      </c>
      <c r="I104">
        <v>6</v>
      </c>
      <c r="J104" t="s">
        <v>54</v>
      </c>
      <c r="K104" t="s">
        <v>45</v>
      </c>
      <c r="L104" t="e">
        <f>- Daily Monitoring status dari component
- Weekly Payment Plan</f>
        <v>#NAME?</v>
      </c>
      <c r="M104" t="e">
        <f>- Pengajuan pembayaran vendor dg skema CIA
- Monitor dan Komunikasi yang intensif terkait rencana pembayaran oleh TC dan TX
- List Payment prioritas untuk Material yang urgent
- Melakukan improvement tools dan equipment agar mengurangi antrian</f>
        <v>#NAME?</v>
      </c>
      <c r="N104" t="e">
        <f>- Adanya CIA
- List Payment prioritas dikirim tiap minggunya
- Continuous improvement</f>
        <v>#NAME?</v>
      </c>
      <c r="O104" t="s">
        <v>860</v>
      </c>
      <c r="P104" t="s">
        <v>828</v>
      </c>
      <c r="Q104" t="s">
        <v>861</v>
      </c>
      <c r="R104" t="s">
        <v>862</v>
      </c>
      <c r="S104" t="s">
        <v>89</v>
      </c>
      <c r="T104">
        <v>2</v>
      </c>
      <c r="U104">
        <v>2</v>
      </c>
      <c r="V104" t="s">
        <v>69</v>
      </c>
      <c r="W104" s="2" t="d">
        <v>2023-04-05</v>
      </c>
      <c r="X104" t="s">
        <v>331</v>
      </c>
      <c r="Y104" t="s">
        <v>832</v>
      </c>
      <c r="Z104" t="s">
        <v>832</v>
      </c>
      <c r="AA104" t="s">
        <v>57</v>
      </c>
      <c r="AD104" s="2" t="d">
        <v>2023-04-06</v>
      </c>
      <c r="AF104" t="s">
        <v>58</v>
      </c>
      <c r="AG104">
        <v>116</v>
      </c>
      <c r="AI104">
        <v>4</v>
      </c>
      <c r="AJ104" t="s">
        <v>80</v>
      </c>
      <c r="AK104" t="s">
        <v>833</v>
      </c>
      <c r="AL104" s="2" t="d">
        <v>2023-01-05</v>
      </c>
      <c r="AM104" t="s">
        <v>832</v>
      </c>
    </row>
    <row r="105" spans="1:39" x14ac:dyDescent="0.3">
      <c r="A105">
        <v>2023</v>
      </c>
      <c r="B105" t="s">
        <v>821</v>
      </c>
      <c r="C105" t="s">
        <v>863</v>
      </c>
      <c r="D105" t="s">
        <v>864</v>
      </c>
      <c r="E105" t="s">
        <v>865</v>
      </c>
      <c r="F105" t="s">
        <v>866</v>
      </c>
      <c r="G105">
        <v>3</v>
      </c>
      <c r="H105">
        <v>2</v>
      </c>
      <c r="I105">
        <v>6</v>
      </c>
      <c r="J105" t="s">
        <v>54</v>
      </c>
      <c r="K105" t="s">
        <v>45</v>
      </c>
      <c r="L105" s="1" t="s">
        <v>867</v>
      </c>
      <c r="M105" t="e">
        <f>- Peningkatan Kapasitas produksi
- Penggunaan PMA Part</f>
        <v>#NAME?</v>
      </c>
      <c r="N105" t="s">
        <v>868</v>
      </c>
      <c r="O105" t="s">
        <v>400</v>
      </c>
      <c r="P105" t="s">
        <v>828</v>
      </c>
      <c r="Q105" t="s">
        <v>869</v>
      </c>
      <c r="R105" t="s">
        <v>870</v>
      </c>
      <c r="S105" t="s">
        <v>366</v>
      </c>
      <c r="T105">
        <v>2</v>
      </c>
      <c r="U105">
        <v>2</v>
      </c>
      <c r="V105" t="s">
        <v>69</v>
      </c>
      <c r="W105" s="2" t="d">
        <v>2023-04-05</v>
      </c>
      <c r="X105" t="s">
        <v>331</v>
      </c>
      <c r="Y105" t="s">
        <v>832</v>
      </c>
      <c r="Z105" t="s">
        <v>832</v>
      </c>
      <c r="AA105" t="s">
        <v>57</v>
      </c>
      <c r="AD105" s="2" t="d">
        <v>2023-04-06</v>
      </c>
      <c r="AF105" t="s">
        <v>58</v>
      </c>
      <c r="AG105">
        <v>117</v>
      </c>
      <c r="AI105">
        <v>4</v>
      </c>
      <c r="AJ105" t="s">
        <v>80</v>
      </c>
      <c r="AK105" t="s">
        <v>833</v>
      </c>
      <c r="AL105" s="2" t="d">
        <v>2023-01-05</v>
      </c>
      <c r="AM105" t="s">
        <v>832</v>
      </c>
    </row>
    <row r="106" spans="1:39" x14ac:dyDescent="0.3">
      <c r="A106">
        <v>2023</v>
      </c>
      <c r="B106" t="s">
        <v>821</v>
      </c>
      <c r="C106" t="s">
        <v>871</v>
      </c>
      <c r="D106" t="s">
        <v>872</v>
      </c>
      <c r="E106" t="s">
        <v>873</v>
      </c>
      <c r="F106" t="s">
        <v>874</v>
      </c>
      <c r="G106">
        <v>3</v>
      </c>
      <c r="H106">
        <v>2</v>
      </c>
      <c r="I106">
        <v>6</v>
      </c>
      <c r="J106" t="s">
        <v>54</v>
      </c>
      <c r="K106" t="s">
        <v>45</v>
      </c>
      <c r="L106" t="s">
        <v>875</v>
      </c>
      <c r="M106" t="s">
        <v>876</v>
      </c>
      <c r="N106" t="s">
        <v>877</v>
      </c>
      <c r="O106" t="s">
        <v>400</v>
      </c>
      <c r="P106" t="s">
        <v>828</v>
      </c>
      <c r="Q106" t="s">
        <v>878</v>
      </c>
      <c r="R106" t="s">
        <v>879</v>
      </c>
      <c r="S106" t="s">
        <v>879</v>
      </c>
      <c r="T106">
        <v>2</v>
      </c>
      <c r="U106">
        <v>2</v>
      </c>
      <c r="V106" t="s">
        <v>69</v>
      </c>
      <c r="W106" s="2" t="d">
        <v>2023-04-05</v>
      </c>
      <c r="X106" t="s">
        <v>331</v>
      </c>
      <c r="Y106" t="s">
        <v>832</v>
      </c>
      <c r="Z106" t="s">
        <v>832</v>
      </c>
      <c r="AA106" t="s">
        <v>57</v>
      </c>
      <c r="AD106" s="2" t="d">
        <v>2023-04-06</v>
      </c>
      <c r="AF106" t="s">
        <v>58</v>
      </c>
      <c r="AG106">
        <v>118</v>
      </c>
      <c r="AI106">
        <v>4</v>
      </c>
      <c r="AJ106" t="s">
        <v>80</v>
      </c>
      <c r="AK106" t="s">
        <v>833</v>
      </c>
      <c r="AL106" s="2" t="d">
        <v>2023-01-05</v>
      </c>
      <c r="AM106" t="s">
        <v>832</v>
      </c>
    </row>
    <row r="107" spans="1:39" x14ac:dyDescent="0.3">
      <c r="A107">
        <v>2023</v>
      </c>
      <c r="B107" t="s">
        <v>821</v>
      </c>
      <c r="C107" t="s">
        <v>880</v>
      </c>
      <c r="D107" t="s">
        <v>881</v>
      </c>
      <c r="E107" s="1" t="s">
        <v>882</v>
      </c>
      <c r="F107" t="s">
        <v>883</v>
      </c>
      <c r="G107">
        <v>3</v>
      </c>
      <c r="H107">
        <v>2</v>
      </c>
      <c r="I107">
        <v>6</v>
      </c>
      <c r="J107" t="s">
        <v>54</v>
      </c>
      <c r="K107" t="s">
        <v>45</v>
      </c>
      <c r="L107" t="e">
        <f>- Monitoring high investment asset</f>
        <v>#NAME?</v>
      </c>
      <c r="M107" t="s">
        <v>884</v>
      </c>
      <c r="N107" t="s">
        <v>885</v>
      </c>
      <c r="O107" t="s">
        <v>400</v>
      </c>
      <c r="P107" t="s">
        <v>828</v>
      </c>
      <c r="Q107" t="s">
        <v>886</v>
      </c>
      <c r="R107" t="s">
        <v>887</v>
      </c>
      <c r="S107" t="s">
        <v>888</v>
      </c>
      <c r="T107">
        <v>2</v>
      </c>
      <c r="U107">
        <v>2</v>
      </c>
      <c r="V107" t="s">
        <v>69</v>
      </c>
      <c r="W107" s="2" t="d">
        <v>2023-04-05</v>
      </c>
      <c r="X107" t="s">
        <v>331</v>
      </c>
      <c r="Y107" t="s">
        <v>832</v>
      </c>
      <c r="Z107" t="s">
        <v>832</v>
      </c>
      <c r="AA107" t="s">
        <v>57</v>
      </c>
      <c r="AD107" s="2" t="d">
        <v>2023-04-06</v>
      </c>
      <c r="AF107" t="s">
        <v>58</v>
      </c>
      <c r="AG107">
        <v>119</v>
      </c>
      <c r="AI107">
        <v>4</v>
      </c>
      <c r="AJ107" t="s">
        <v>80</v>
      </c>
      <c r="AK107" t="s">
        <v>833</v>
      </c>
      <c r="AL107" s="2" t="d">
        <v>2023-01-05</v>
      </c>
      <c r="AM107" t="s">
        <v>832</v>
      </c>
    </row>
    <row r="108" spans="1:39" x14ac:dyDescent="0.3">
      <c r="A108">
        <v>2023</v>
      </c>
      <c r="B108" t="s">
        <v>821</v>
      </c>
      <c r="C108" t="s">
        <v>889</v>
      </c>
      <c r="D108" t="s">
        <v>890</v>
      </c>
      <c r="E108" s="1" t="s">
        <v>891</v>
      </c>
      <c r="F108" t="s">
        <v>892</v>
      </c>
      <c r="G108">
        <v>2</v>
      </c>
      <c r="H108">
        <v>2</v>
      </c>
      <c r="I108">
        <v>4</v>
      </c>
      <c r="J108" t="s">
        <v>69</v>
      </c>
      <c r="K108" t="s">
        <v>45</v>
      </c>
      <c r="L108" t="s">
        <v>893</v>
      </c>
      <c r="M108" t="s">
        <v>894</v>
      </c>
      <c r="N108" t="s">
        <v>895</v>
      </c>
      <c r="O108" t="s">
        <v>400</v>
      </c>
      <c r="P108" t="s">
        <v>828</v>
      </c>
      <c r="Q108" t="s">
        <v>896</v>
      </c>
      <c r="R108" t="s">
        <v>52</v>
      </c>
      <c r="S108" t="s">
        <v>897</v>
      </c>
      <c r="T108">
        <v>2</v>
      </c>
      <c r="U108">
        <v>1</v>
      </c>
      <c r="V108" t="s">
        <v>69</v>
      </c>
      <c r="W108" s="2" t="d">
        <v>2023-04-05</v>
      </c>
      <c r="X108" t="s">
        <v>331</v>
      </c>
      <c r="Y108" t="s">
        <v>832</v>
      </c>
      <c r="Z108" t="s">
        <v>832</v>
      </c>
      <c r="AA108" t="s">
        <v>57</v>
      </c>
      <c r="AD108" s="2" t="d">
        <v>2023-04-06</v>
      </c>
      <c r="AF108" t="s">
        <v>58</v>
      </c>
      <c r="AG108">
        <v>120</v>
      </c>
      <c r="AI108">
        <v>2</v>
      </c>
      <c r="AJ108" t="s">
        <v>80</v>
      </c>
      <c r="AK108" t="s">
        <v>833</v>
      </c>
      <c r="AL108" s="2" t="d">
        <v>2023-01-05</v>
      </c>
      <c r="AM108" t="s">
        <v>832</v>
      </c>
    </row>
    <row r="109" spans="1:39" x14ac:dyDescent="0.3">
      <c r="A109">
        <v>2023</v>
      </c>
      <c r="B109" t="s">
        <v>821</v>
      </c>
      <c r="C109" t="s">
        <v>898</v>
      </c>
      <c r="D109" t="s">
        <v>899</v>
      </c>
      <c r="E109" t="s">
        <v>900</v>
      </c>
      <c r="F109" t="s">
        <v>901</v>
      </c>
      <c r="G109">
        <v>2</v>
      </c>
      <c r="H109">
        <v>3</v>
      </c>
      <c r="I109">
        <v>6</v>
      </c>
      <c r="J109" t="s">
        <v>54</v>
      </c>
      <c r="K109" t="s">
        <v>45</v>
      </c>
      <c r="L109" t="s">
        <v>902</v>
      </c>
      <c r="M109" t="e">
        <f>-Perbaikan DQI closing Revision, Open Order dan COPA
- maintain structure Gap for Landing Gear</f>
        <v>#NAME?</v>
      </c>
      <c r="N109" s="1" t="s">
        <v>903</v>
      </c>
      <c r="O109" t="s">
        <v>400</v>
      </c>
      <c r="P109" t="s">
        <v>828</v>
      </c>
      <c r="Q109" t="s">
        <v>904</v>
      </c>
      <c r="R109" t="s">
        <v>905</v>
      </c>
      <c r="S109" t="s">
        <v>89</v>
      </c>
      <c r="T109">
        <v>2</v>
      </c>
      <c r="U109">
        <v>2</v>
      </c>
      <c r="V109" t="s">
        <v>69</v>
      </c>
      <c r="W109" s="2" t="d">
        <v>2023-04-05</v>
      </c>
      <c r="X109" t="s">
        <v>331</v>
      </c>
      <c r="Y109" t="s">
        <v>832</v>
      </c>
      <c r="Z109" t="s">
        <v>832</v>
      </c>
      <c r="AA109" t="s">
        <v>57</v>
      </c>
      <c r="AD109" s="2" t="d">
        <v>2023-04-06</v>
      </c>
      <c r="AF109" t="s">
        <v>58</v>
      </c>
      <c r="AG109">
        <v>121</v>
      </c>
      <c r="AI109">
        <v>4</v>
      </c>
      <c r="AJ109" t="s">
        <v>80</v>
      </c>
      <c r="AK109" t="s">
        <v>833</v>
      </c>
      <c r="AL109" s="2" t="d">
        <v>2023-01-05</v>
      </c>
      <c r="AM109" t="s">
        <v>832</v>
      </c>
    </row>
    <row r="110" spans="1:39" x14ac:dyDescent="0.3">
      <c r="A110">
        <v>2023</v>
      </c>
      <c r="B110" t="s">
        <v>821</v>
      </c>
      <c r="C110" t="s">
        <v>906</v>
      </c>
      <c r="D110" t="s">
        <v>907</v>
      </c>
      <c r="E110" s="1" t="s">
        <v>908</v>
      </c>
      <c r="F110" s="1" t="s">
        <v>909</v>
      </c>
      <c r="G110">
        <v>3</v>
      </c>
      <c r="H110">
        <v>3</v>
      </c>
      <c r="I110">
        <v>9</v>
      </c>
      <c r="J110" t="s">
        <v>44</v>
      </c>
      <c r="K110" t="s">
        <v>45</v>
      </c>
      <c r="L110" t="s">
        <v>910</v>
      </c>
      <c r="M110" t="e">
        <f>- Monitor secara intensif terkait pemenuhan dan development personnel TC
- Merencanakan manpower capacity dan utilisasi
- Meningkatkan proses development personnel TC termasuk training, OJT, Monitoring dan assigment
- Menjalankan program refreshment/cohesiveness di TC</f>
        <v>#NAME?</v>
      </c>
      <c r="N110" t="e">
        <f>- Qualified manpower tersedia sesuai kebutuhan
- development personnel TC termonitor dengan baik
- program refreshment/cohesiveness berjalan</f>
        <v>#NAME?</v>
      </c>
      <c r="O110" t="s">
        <v>400</v>
      </c>
      <c r="P110" t="s">
        <v>828</v>
      </c>
      <c r="Q110" t="s">
        <v>911</v>
      </c>
      <c r="R110" t="s">
        <v>912</v>
      </c>
      <c r="S110" t="s">
        <v>913</v>
      </c>
      <c r="T110">
        <v>2</v>
      </c>
      <c r="U110">
        <v>3</v>
      </c>
      <c r="V110" t="s">
        <v>54</v>
      </c>
      <c r="W110" s="2" t="d">
        <v>2023-04-05</v>
      </c>
      <c r="X110" t="s">
        <v>331</v>
      </c>
      <c r="Y110" t="s">
        <v>832</v>
      </c>
      <c r="Z110" t="s">
        <v>832</v>
      </c>
      <c r="AA110" t="s">
        <v>57</v>
      </c>
      <c r="AD110" s="2" t="d">
        <v>2023-04-06</v>
      </c>
      <c r="AF110" t="s">
        <v>58</v>
      </c>
      <c r="AG110">
        <v>122</v>
      </c>
      <c r="AI110">
        <v>6</v>
      </c>
      <c r="AJ110" t="s">
        <v>59</v>
      </c>
      <c r="AK110" t="s">
        <v>833</v>
      </c>
      <c r="AL110" s="2" t="d">
        <v>2023-01-05</v>
      </c>
      <c r="AM110" t="s">
        <v>832</v>
      </c>
    </row>
    <row r="111" spans="1:39" x14ac:dyDescent="0.3">
      <c r="A111">
        <v>2023</v>
      </c>
      <c r="B111" t="s">
        <v>821</v>
      </c>
      <c r="C111" t="s">
        <v>914</v>
      </c>
      <c r="D111" t="s">
        <v>915</v>
      </c>
      <c r="E111" t="s">
        <v>916</v>
      </c>
      <c r="F111" t="s">
        <v>917</v>
      </c>
      <c r="G111">
        <v>2</v>
      </c>
      <c r="H111">
        <v>2</v>
      </c>
      <c r="I111">
        <v>4</v>
      </c>
      <c r="J111" t="s">
        <v>69</v>
      </c>
      <c r="K111" t="s">
        <v>45</v>
      </c>
      <c r="L111" t="s">
        <v>918</v>
      </c>
      <c r="M111" t="e">
        <f>- One leader One course and sharing
- review prosedur yang dipergunakan oleh dinas component Services</f>
        <v>#NAME?</v>
      </c>
      <c r="N111" t="s">
        <v>919</v>
      </c>
      <c r="O111" t="s">
        <v>400</v>
      </c>
      <c r="P111" t="s">
        <v>828</v>
      </c>
      <c r="Q111" t="s">
        <v>920</v>
      </c>
      <c r="R111" t="s">
        <v>134</v>
      </c>
      <c r="S111" t="s">
        <v>913</v>
      </c>
      <c r="T111">
        <v>2</v>
      </c>
      <c r="U111">
        <v>1</v>
      </c>
      <c r="V111" t="s">
        <v>69</v>
      </c>
      <c r="W111" s="2" t="d">
        <v>2023-04-05</v>
      </c>
      <c r="X111" t="s">
        <v>331</v>
      </c>
      <c r="Y111" t="s">
        <v>832</v>
      </c>
      <c r="Z111" t="s">
        <v>832</v>
      </c>
      <c r="AA111" t="s">
        <v>57</v>
      </c>
      <c r="AD111" s="2" t="d">
        <v>2023-04-06</v>
      </c>
      <c r="AF111" t="s">
        <v>58</v>
      </c>
      <c r="AG111">
        <v>123</v>
      </c>
      <c r="AI111">
        <v>2</v>
      </c>
      <c r="AJ111" t="s">
        <v>80</v>
      </c>
      <c r="AK111" t="s">
        <v>833</v>
      </c>
      <c r="AL111" s="2" t="d">
        <v>2023-01-05</v>
      </c>
      <c r="AM111" t="s">
        <v>832</v>
      </c>
    </row>
    <row r="112" spans="1:39" x14ac:dyDescent="0.3">
      <c r="A112">
        <v>2023</v>
      </c>
      <c r="B112" t="s">
        <v>821</v>
      </c>
      <c r="C112" t="s">
        <v>921</v>
      </c>
      <c r="D112" t="s">
        <v>922</v>
      </c>
      <c r="E112" t="s">
        <v>923</v>
      </c>
      <c r="F112" t="s">
        <v>924</v>
      </c>
      <c r="G112">
        <v>3</v>
      </c>
      <c r="H112">
        <v>2</v>
      </c>
      <c r="I112">
        <v>6</v>
      </c>
      <c r="J112" t="s">
        <v>69</v>
      </c>
      <c r="K112" t="s">
        <v>45</v>
      </c>
      <c r="L112" t="s">
        <v>458</v>
      </c>
      <c r="M112" t="s">
        <v>925</v>
      </c>
      <c r="N112" t="s">
        <v>926</v>
      </c>
      <c r="O112" t="s">
        <v>400</v>
      </c>
      <c r="P112" t="s">
        <v>828</v>
      </c>
      <c r="Q112" t="s">
        <v>927</v>
      </c>
      <c r="R112" t="s">
        <v>928</v>
      </c>
      <c r="S112" t="s">
        <v>52</v>
      </c>
      <c r="T112">
        <v>2</v>
      </c>
      <c r="U112">
        <v>1</v>
      </c>
      <c r="V112" t="s">
        <v>69</v>
      </c>
      <c r="W112" s="2" t="d">
        <v>2023-04-05</v>
      </c>
      <c r="X112" t="s">
        <v>331</v>
      </c>
      <c r="Y112" t="s">
        <v>832</v>
      </c>
      <c r="Z112" t="s">
        <v>832</v>
      </c>
      <c r="AA112" t="s">
        <v>57</v>
      </c>
      <c r="AD112" s="2" t="d">
        <v>2023-04-05</v>
      </c>
      <c r="AF112" t="s">
        <v>58</v>
      </c>
      <c r="AG112">
        <v>124</v>
      </c>
      <c r="AI112">
        <v>2</v>
      </c>
      <c r="AJ112" t="s">
        <v>80</v>
      </c>
      <c r="AK112" t="s">
        <v>833</v>
      </c>
      <c r="AL112" s="2" t="d">
        <v>2023-01-05</v>
      </c>
      <c r="AM112" t="s">
        <v>832</v>
      </c>
    </row>
    <row r="113" spans="1:39" x14ac:dyDescent="0.3">
      <c r="A113">
        <v>2023</v>
      </c>
      <c r="B113" t="s">
        <v>39</v>
      </c>
      <c r="C113" t="s">
        <v>929</v>
      </c>
      <c r="D113" t="s">
        <v>930</v>
      </c>
      <c r="E113" s="1" t="s">
        <v>931</v>
      </c>
      <c r="F113" t="s">
        <v>932</v>
      </c>
      <c r="G113">
        <v>3</v>
      </c>
      <c r="H113">
        <v>3</v>
      </c>
      <c r="I113">
        <v>9</v>
      </c>
      <c r="J113" t="s">
        <v>44</v>
      </c>
      <c r="K113" t="s">
        <v>45</v>
      </c>
      <c r="L113" t="s">
        <v>933</v>
      </c>
      <c r="M113" s="1" t="s">
        <v>934</v>
      </c>
      <c r="N113" s="1" t="s">
        <v>935</v>
      </c>
      <c r="O113" t="s">
        <v>77</v>
      </c>
      <c r="P113" t="s">
        <v>50</v>
      </c>
      <c r="Q113" t="s">
        <v>936</v>
      </c>
      <c r="R113" t="s">
        <v>89</v>
      </c>
      <c r="S113" t="s">
        <v>101</v>
      </c>
      <c r="T113">
        <v>3</v>
      </c>
      <c r="U113">
        <v>2</v>
      </c>
      <c r="V113" t="s">
        <v>54</v>
      </c>
      <c r="W113" s="2" t="d">
        <v>2023-03-16</v>
      </c>
      <c r="X113" t="s">
        <v>55</v>
      </c>
      <c r="Y113" t="s">
        <v>56</v>
      </c>
      <c r="Z113" t="s">
        <v>56</v>
      </c>
      <c r="AA113" t="s">
        <v>57</v>
      </c>
      <c r="AD113" s="2" t="d">
        <v>2023-03-21</v>
      </c>
      <c r="AF113" t="s">
        <v>58</v>
      </c>
      <c r="AG113">
        <v>125</v>
      </c>
      <c r="AI113">
        <v>6</v>
      </c>
      <c r="AJ113" t="s">
        <v>59</v>
      </c>
      <c r="AK113" t="s">
        <v>60</v>
      </c>
    </row>
    <row r="114" spans="1:39" x14ac:dyDescent="0.3">
      <c r="A114">
        <v>2023</v>
      </c>
      <c r="B114" t="s">
        <v>937</v>
      </c>
      <c r="C114" t="s">
        <v>381</v>
      </c>
      <c r="D114" t="s">
        <v>938</v>
      </c>
      <c r="E114" t="s">
        <v>939</v>
      </c>
      <c r="F114" t="s">
        <v>940</v>
      </c>
      <c r="G114">
        <v>4</v>
      </c>
      <c r="H114">
        <v>3</v>
      </c>
      <c r="I114">
        <v>12</v>
      </c>
      <c r="J114" t="s">
        <v>44</v>
      </c>
      <c r="K114" t="s">
        <v>45</v>
      </c>
      <c r="L114" t="s">
        <v>941</v>
      </c>
      <c r="M114" t="s">
        <v>942</v>
      </c>
      <c r="N114" t="s">
        <v>943</v>
      </c>
      <c r="O114" t="s">
        <v>77</v>
      </c>
      <c r="P114" t="s">
        <v>944</v>
      </c>
      <c r="Q114" t="s">
        <v>944</v>
      </c>
      <c r="R114" t="s">
        <v>937</v>
      </c>
      <c r="S114" t="s">
        <v>945</v>
      </c>
      <c r="T114">
        <v>3</v>
      </c>
      <c r="U114">
        <v>2</v>
      </c>
      <c r="V114" t="s">
        <v>54</v>
      </c>
      <c r="W114" s="2" t="d">
        <v>2023-04-11</v>
      </c>
      <c r="X114" t="s">
        <v>55</v>
      </c>
      <c r="Y114" t="s">
        <v>946</v>
      </c>
      <c r="Z114" t="s">
        <v>947</v>
      </c>
      <c r="AA114" t="s">
        <v>57</v>
      </c>
      <c r="AD114" s="2" t="d">
        <v>2023-04-11</v>
      </c>
      <c r="AF114" t="s">
        <v>58</v>
      </c>
      <c r="AG114">
        <v>126</v>
      </c>
      <c r="AI114">
        <v>6</v>
      </c>
      <c r="AJ114" t="s">
        <v>80</v>
      </c>
      <c r="AK114" t="s">
        <v>947</v>
      </c>
      <c r="AL114" s="2" t="d">
        <v>2023-01-13</v>
      </c>
      <c r="AM114" t="s">
        <v>946</v>
      </c>
    </row>
    <row r="115" spans="1:39" x14ac:dyDescent="0.3">
      <c r="A115">
        <v>2023</v>
      </c>
      <c r="B115" t="s">
        <v>937</v>
      </c>
      <c r="C115" t="s">
        <v>435</v>
      </c>
      <c r="D115" t="s">
        <v>948</v>
      </c>
      <c r="E115" t="s">
        <v>949</v>
      </c>
      <c r="F115" t="s">
        <v>950</v>
      </c>
      <c r="G115">
        <v>4</v>
      </c>
      <c r="H115">
        <v>3</v>
      </c>
      <c r="I115">
        <v>12</v>
      </c>
      <c r="J115" t="s">
        <v>44</v>
      </c>
      <c r="K115" t="s">
        <v>45</v>
      </c>
      <c r="L115" t="s">
        <v>951</v>
      </c>
      <c r="M115" t="s">
        <v>952</v>
      </c>
      <c r="N115" t="s">
        <v>953</v>
      </c>
      <c r="O115" t="s">
        <v>77</v>
      </c>
      <c r="P115" t="s">
        <v>944</v>
      </c>
      <c r="Q115" t="s">
        <v>954</v>
      </c>
      <c r="R115" t="s">
        <v>955</v>
      </c>
      <c r="S115" t="s">
        <v>945</v>
      </c>
      <c r="T115">
        <v>3</v>
      </c>
      <c r="U115">
        <v>2</v>
      </c>
      <c r="V115" t="s">
        <v>54</v>
      </c>
      <c r="W115" s="2" t="d">
        <v>2023-04-11</v>
      </c>
      <c r="X115" t="s">
        <v>55</v>
      </c>
      <c r="Y115" t="s">
        <v>946</v>
      </c>
      <c r="Z115" t="s">
        <v>947</v>
      </c>
      <c r="AA115" t="s">
        <v>57</v>
      </c>
      <c r="AD115" s="2" t="d">
        <v>2023-04-11</v>
      </c>
      <c r="AF115" t="s">
        <v>58</v>
      </c>
      <c r="AG115">
        <v>127</v>
      </c>
      <c r="AI115">
        <v>6</v>
      </c>
      <c r="AJ115" t="s">
        <v>59</v>
      </c>
      <c r="AK115" t="s">
        <v>947</v>
      </c>
      <c r="AL115" s="2" t="d">
        <v>2023-01-16</v>
      </c>
      <c r="AM115" t="s">
        <v>946</v>
      </c>
    </row>
    <row r="116" spans="1:39" x14ac:dyDescent="0.3">
      <c r="A116">
        <v>2023</v>
      </c>
      <c r="B116" t="s">
        <v>937</v>
      </c>
      <c r="C116" t="s">
        <v>733</v>
      </c>
      <c r="D116" t="s">
        <v>956</v>
      </c>
      <c r="E116" t="s">
        <v>957</v>
      </c>
      <c r="F116" t="s">
        <v>958</v>
      </c>
      <c r="G116">
        <v>4</v>
      </c>
      <c r="H116">
        <v>3</v>
      </c>
      <c r="I116">
        <v>12</v>
      </c>
      <c r="J116" t="s">
        <v>44</v>
      </c>
      <c r="K116" t="s">
        <v>45</v>
      </c>
      <c r="L116" t="s">
        <v>959</v>
      </c>
      <c r="M116" t="s">
        <v>960</v>
      </c>
      <c r="N116" s="1" t="s">
        <v>961</v>
      </c>
      <c r="O116" t="s">
        <v>326</v>
      </c>
      <c r="P116" t="s">
        <v>944</v>
      </c>
      <c r="Q116" t="s">
        <v>962</v>
      </c>
      <c r="R116" t="s">
        <v>963</v>
      </c>
      <c r="S116" t="s">
        <v>945</v>
      </c>
      <c r="T116">
        <v>3</v>
      </c>
      <c r="U116">
        <v>2</v>
      </c>
      <c r="V116" t="s">
        <v>54</v>
      </c>
      <c r="W116" s="2" t="d">
        <v>2023-04-11</v>
      </c>
      <c r="X116" t="s">
        <v>55</v>
      </c>
      <c r="Y116" t="s">
        <v>946</v>
      </c>
      <c r="Z116" t="s">
        <v>947</v>
      </c>
      <c r="AA116" t="s">
        <v>57</v>
      </c>
      <c r="AD116" s="2" t="d">
        <v>2023-04-11</v>
      </c>
      <c r="AF116" t="s">
        <v>58</v>
      </c>
      <c r="AG116">
        <v>128</v>
      </c>
      <c r="AI116">
        <v>6</v>
      </c>
      <c r="AJ116" t="s">
        <v>59</v>
      </c>
      <c r="AK116" t="s">
        <v>947</v>
      </c>
      <c r="AL116" s="2" t="d">
        <v>2023-01-16</v>
      </c>
      <c r="AM116" t="s">
        <v>946</v>
      </c>
    </row>
    <row r="117" spans="1:39" x14ac:dyDescent="0.3">
      <c r="A117">
        <v>2023</v>
      </c>
      <c r="B117" t="s">
        <v>937</v>
      </c>
      <c r="C117" t="s">
        <v>421</v>
      </c>
      <c r="D117" t="s">
        <v>964</v>
      </c>
      <c r="E117" t="s">
        <v>965</v>
      </c>
      <c r="F117" s="1" t="s">
        <v>966</v>
      </c>
      <c r="G117">
        <v>4</v>
      </c>
      <c r="H117">
        <v>3</v>
      </c>
      <c r="I117">
        <v>12</v>
      </c>
      <c r="J117" t="s">
        <v>44</v>
      </c>
      <c r="K117" t="s">
        <v>45</v>
      </c>
      <c r="L117" s="1" t="s">
        <v>967</v>
      </c>
      <c r="M117" s="1" t="s">
        <v>968</v>
      </c>
      <c r="N117" s="1" t="s">
        <v>969</v>
      </c>
      <c r="O117" t="s">
        <v>326</v>
      </c>
      <c r="P117" t="s">
        <v>944</v>
      </c>
      <c r="Q117" t="s">
        <v>944</v>
      </c>
      <c r="R117" t="s">
        <v>970</v>
      </c>
      <c r="S117" t="s">
        <v>945</v>
      </c>
      <c r="T117">
        <v>3</v>
      </c>
      <c r="U117">
        <v>1</v>
      </c>
      <c r="V117" t="s">
        <v>69</v>
      </c>
      <c r="W117" s="2" t="d">
        <v>2023-04-11</v>
      </c>
      <c r="X117" t="s">
        <v>55</v>
      </c>
      <c r="Y117" t="s">
        <v>946</v>
      </c>
      <c r="Z117" t="s">
        <v>947</v>
      </c>
      <c r="AA117" t="s">
        <v>57</v>
      </c>
      <c r="AD117" s="2" t="d">
        <v>2023-04-11</v>
      </c>
      <c r="AF117" t="s">
        <v>58</v>
      </c>
      <c r="AG117">
        <v>129</v>
      </c>
      <c r="AI117">
        <v>3</v>
      </c>
      <c r="AJ117" t="s">
        <v>59</v>
      </c>
      <c r="AK117" t="s">
        <v>947</v>
      </c>
      <c r="AL117" s="2" t="d">
        <v>2023-01-16</v>
      </c>
      <c r="AM117" t="s">
        <v>946</v>
      </c>
    </row>
    <row r="118" spans="1:39" x14ac:dyDescent="0.3">
      <c r="A118">
        <v>2023</v>
      </c>
      <c r="B118" t="s">
        <v>937</v>
      </c>
      <c r="C118" t="s">
        <v>413</v>
      </c>
      <c r="D118" t="s">
        <v>971</v>
      </c>
      <c r="E118" s="1" t="s">
        <v>972</v>
      </c>
      <c r="F118" s="1" t="s">
        <v>973</v>
      </c>
      <c r="G118">
        <v>4</v>
      </c>
      <c r="H118">
        <v>2</v>
      </c>
      <c r="I118">
        <v>8</v>
      </c>
      <c r="J118" t="s">
        <v>54</v>
      </c>
      <c r="K118" t="s">
        <v>45</v>
      </c>
      <c r="L118" s="1" t="s">
        <v>974</v>
      </c>
      <c r="M118" s="1" t="s">
        <v>975</v>
      </c>
      <c r="N118" s="1" t="s">
        <v>976</v>
      </c>
      <c r="O118" t="s">
        <v>77</v>
      </c>
      <c r="P118" t="s">
        <v>944</v>
      </c>
      <c r="Q118" t="s">
        <v>944</v>
      </c>
      <c r="R118" t="s">
        <v>970</v>
      </c>
      <c r="S118" t="s">
        <v>945</v>
      </c>
      <c r="T118">
        <v>3</v>
      </c>
      <c r="U118">
        <v>2</v>
      </c>
      <c r="V118" t="s">
        <v>69</v>
      </c>
      <c r="W118" s="2" t="d">
        <v>2023-04-11</v>
      </c>
      <c r="X118" t="s">
        <v>55</v>
      </c>
      <c r="Y118" t="s">
        <v>946</v>
      </c>
      <c r="Z118" t="s">
        <v>947</v>
      </c>
      <c r="AA118" t="s">
        <v>57</v>
      </c>
      <c r="AD118" s="2" t="d">
        <v>2023-04-11</v>
      </c>
      <c r="AF118" t="s">
        <v>58</v>
      </c>
      <c r="AG118">
        <v>130</v>
      </c>
      <c r="AI118">
        <v>6</v>
      </c>
      <c r="AJ118" t="s">
        <v>80</v>
      </c>
      <c r="AK118" t="s">
        <v>947</v>
      </c>
      <c r="AL118" s="2" t="d">
        <v>2023-01-16</v>
      </c>
      <c r="AM118" t="s">
        <v>946</v>
      </c>
    </row>
    <row r="119" spans="1:39" x14ac:dyDescent="0.3">
      <c r="A119">
        <v>2023</v>
      </c>
      <c r="B119" t="s">
        <v>937</v>
      </c>
      <c r="C119" t="s">
        <v>977</v>
      </c>
      <c r="D119" t="s">
        <v>978</v>
      </c>
      <c r="E119" t="s">
        <v>979</v>
      </c>
      <c r="F119" t="s">
        <v>980</v>
      </c>
      <c r="G119">
        <v>4</v>
      </c>
      <c r="H119">
        <v>3</v>
      </c>
      <c r="I119">
        <v>12</v>
      </c>
      <c r="J119" t="s">
        <v>44</v>
      </c>
      <c r="K119" t="s">
        <v>45</v>
      </c>
      <c r="L119" t="s">
        <v>981</v>
      </c>
      <c r="M119" t="s">
        <v>982</v>
      </c>
      <c r="N119" s="1" t="s">
        <v>983</v>
      </c>
      <c r="O119" t="s">
        <v>326</v>
      </c>
      <c r="P119" t="s">
        <v>944</v>
      </c>
      <c r="Q119" t="s">
        <v>984</v>
      </c>
      <c r="R119" t="s">
        <v>985</v>
      </c>
      <c r="S119" t="s">
        <v>945</v>
      </c>
      <c r="T119">
        <v>3</v>
      </c>
      <c r="U119">
        <v>2</v>
      </c>
      <c r="V119" t="s">
        <v>54</v>
      </c>
      <c r="W119" s="2" t="d">
        <v>2023-04-11</v>
      </c>
      <c r="X119" t="s">
        <v>55</v>
      </c>
      <c r="Y119" t="s">
        <v>946</v>
      </c>
      <c r="Z119" t="s">
        <v>947</v>
      </c>
      <c r="AA119" t="s">
        <v>57</v>
      </c>
      <c r="AD119" s="2" t="d">
        <v>2023-04-11</v>
      </c>
      <c r="AF119" t="s">
        <v>58</v>
      </c>
      <c r="AG119">
        <v>131</v>
      </c>
      <c r="AI119">
        <v>6</v>
      </c>
      <c r="AJ119" t="s">
        <v>59</v>
      </c>
      <c r="AK119" t="s">
        <v>947</v>
      </c>
      <c r="AL119" s="2" t="d">
        <v>2023-01-16</v>
      </c>
      <c r="AM119" t="s">
        <v>946</v>
      </c>
    </row>
    <row r="120" spans="1:39" x14ac:dyDescent="0.3">
      <c r="A120">
        <v>2023</v>
      </c>
      <c r="B120" t="s">
        <v>937</v>
      </c>
      <c r="C120" t="s">
        <v>481</v>
      </c>
      <c r="D120" t="s">
        <v>986</v>
      </c>
      <c r="E120" t="s">
        <v>987</v>
      </c>
      <c r="F120" s="1" t="s">
        <v>988</v>
      </c>
      <c r="G120">
        <v>3</v>
      </c>
      <c r="H120">
        <v>2</v>
      </c>
      <c r="I120">
        <v>6</v>
      </c>
      <c r="J120" t="s">
        <v>54</v>
      </c>
      <c r="K120" t="s">
        <v>45</v>
      </c>
      <c r="L120" t="s">
        <v>989</v>
      </c>
      <c r="M120" s="1" t="s">
        <v>990</v>
      </c>
      <c r="N120" s="1" t="s">
        <v>991</v>
      </c>
      <c r="O120" t="s">
        <v>992</v>
      </c>
      <c r="P120" t="s">
        <v>944</v>
      </c>
      <c r="Q120" t="s">
        <v>993</v>
      </c>
      <c r="R120" t="s">
        <v>377</v>
      </c>
      <c r="S120" t="s">
        <v>994</v>
      </c>
      <c r="T120">
        <v>2</v>
      </c>
      <c r="U120">
        <v>1</v>
      </c>
      <c r="V120" t="s">
        <v>69</v>
      </c>
      <c r="W120" s="2" t="d">
        <v>2023-04-11</v>
      </c>
      <c r="X120" t="s">
        <v>55</v>
      </c>
      <c r="Y120" t="s">
        <v>946</v>
      </c>
      <c r="Z120" t="s">
        <v>947</v>
      </c>
      <c r="AA120" t="s">
        <v>57</v>
      </c>
      <c r="AD120" s="2" t="d">
        <v>2023-04-11</v>
      </c>
      <c r="AF120" t="s">
        <v>58</v>
      </c>
      <c r="AG120">
        <v>132</v>
      </c>
      <c r="AI120">
        <v>2</v>
      </c>
      <c r="AJ120" t="s">
        <v>80</v>
      </c>
      <c r="AK120" t="s">
        <v>947</v>
      </c>
      <c r="AL120" s="2" t="d">
        <v>2023-01-16</v>
      </c>
      <c r="AM120" t="s">
        <v>946</v>
      </c>
    </row>
    <row r="121" spans="1:39" x14ac:dyDescent="0.3">
      <c r="A121">
        <v>2023</v>
      </c>
      <c r="B121" t="s">
        <v>937</v>
      </c>
      <c r="C121" t="s">
        <v>995</v>
      </c>
      <c r="D121" t="s">
        <v>996</v>
      </c>
      <c r="E121" t="s">
        <v>997</v>
      </c>
      <c r="F121" t="s">
        <v>998</v>
      </c>
      <c r="G121">
        <v>3</v>
      </c>
      <c r="H121">
        <v>2</v>
      </c>
      <c r="I121">
        <v>6</v>
      </c>
      <c r="J121" t="s">
        <v>44</v>
      </c>
      <c r="K121" t="s">
        <v>371</v>
      </c>
      <c r="L121" t="s">
        <v>999</v>
      </c>
      <c r="M121" s="1" t="s">
        <v>1000</v>
      </c>
      <c r="N121" t="s">
        <v>1001</v>
      </c>
      <c r="O121" t="s">
        <v>77</v>
      </c>
      <c r="P121" t="s">
        <v>944</v>
      </c>
      <c r="Q121" t="s">
        <v>944</v>
      </c>
      <c r="R121" t="s">
        <v>1002</v>
      </c>
      <c r="S121" t="s">
        <v>1003</v>
      </c>
      <c r="T121">
        <v>2</v>
      </c>
      <c r="U121">
        <v>3</v>
      </c>
      <c r="V121" t="s">
        <v>54</v>
      </c>
      <c r="W121" s="2" t="d">
        <v>2023-04-11</v>
      </c>
      <c r="X121" t="s">
        <v>55</v>
      </c>
      <c r="Y121" t="s">
        <v>946</v>
      </c>
      <c r="Z121" t="s">
        <v>947</v>
      </c>
      <c r="AA121" t="s">
        <v>57</v>
      </c>
      <c r="AD121" s="2" t="d">
        <v>2023-04-11</v>
      </c>
      <c r="AF121" t="s">
        <v>58</v>
      </c>
      <c r="AG121">
        <v>133</v>
      </c>
      <c r="AI121">
        <v>6</v>
      </c>
      <c r="AJ121" t="s">
        <v>59</v>
      </c>
      <c r="AK121" t="s">
        <v>947</v>
      </c>
      <c r="AL121" s="2" t="d">
        <v>2023-01-16</v>
      </c>
      <c r="AM121" t="s">
        <v>946</v>
      </c>
    </row>
    <row r="122" spans="1:39" x14ac:dyDescent="0.3">
      <c r="A122">
        <v>2023</v>
      </c>
      <c r="B122" t="s">
        <v>937</v>
      </c>
      <c r="C122" t="s">
        <v>783</v>
      </c>
      <c r="D122" t="s">
        <v>1004</v>
      </c>
      <c r="E122" t="s">
        <v>1005</v>
      </c>
      <c r="F122" t="s">
        <v>1005</v>
      </c>
      <c r="G122">
        <v>3</v>
      </c>
      <c r="H122">
        <v>2</v>
      </c>
      <c r="I122">
        <v>6</v>
      </c>
      <c r="J122" t="s">
        <v>54</v>
      </c>
      <c r="K122" t="s">
        <v>45</v>
      </c>
      <c r="L122" t="s">
        <v>989</v>
      </c>
      <c r="M122" s="1" t="s">
        <v>1006</v>
      </c>
      <c r="N122" s="1" t="s">
        <v>1007</v>
      </c>
      <c r="O122" t="s">
        <v>326</v>
      </c>
      <c r="P122" t="s">
        <v>944</v>
      </c>
      <c r="Q122" t="s">
        <v>937</v>
      </c>
      <c r="R122" t="s">
        <v>1008</v>
      </c>
      <c r="S122" t="s">
        <v>1009</v>
      </c>
      <c r="T122">
        <v>3</v>
      </c>
      <c r="U122">
        <v>1</v>
      </c>
      <c r="V122" t="s">
        <v>69</v>
      </c>
      <c r="W122" s="2" t="d">
        <v>2023-04-11</v>
      </c>
      <c r="X122" t="s">
        <v>55</v>
      </c>
      <c r="Y122" t="s">
        <v>946</v>
      </c>
      <c r="Z122" t="s">
        <v>947</v>
      </c>
      <c r="AA122" t="s">
        <v>57</v>
      </c>
      <c r="AD122" s="2" t="d">
        <v>2023-04-11</v>
      </c>
      <c r="AF122" t="s">
        <v>58</v>
      </c>
      <c r="AG122">
        <v>134</v>
      </c>
      <c r="AI122">
        <v>3</v>
      </c>
      <c r="AJ122" t="s">
        <v>80</v>
      </c>
      <c r="AK122" t="s">
        <v>947</v>
      </c>
      <c r="AL122" s="2" t="d">
        <v>2023-01-16</v>
      </c>
      <c r="AM122" t="s">
        <v>946</v>
      </c>
    </row>
    <row r="123" spans="1:39" x14ac:dyDescent="0.3">
      <c r="A123">
        <v>2023</v>
      </c>
      <c r="B123" t="s">
        <v>937</v>
      </c>
      <c r="C123" t="s">
        <v>791</v>
      </c>
      <c r="D123" t="s">
        <v>1010</v>
      </c>
      <c r="E123" s="1" t="s">
        <v>1011</v>
      </c>
      <c r="F123" s="1" t="s">
        <v>1012</v>
      </c>
      <c r="G123">
        <v>3</v>
      </c>
      <c r="H123">
        <v>2</v>
      </c>
      <c r="I123">
        <v>6</v>
      </c>
      <c r="J123" t="s">
        <v>54</v>
      </c>
      <c r="K123" t="s">
        <v>45</v>
      </c>
      <c r="L123" t="s">
        <v>989</v>
      </c>
      <c r="M123" t="s">
        <v>1013</v>
      </c>
      <c r="N123" t="s">
        <v>1014</v>
      </c>
      <c r="O123" t="s">
        <v>326</v>
      </c>
      <c r="P123" t="s">
        <v>944</v>
      </c>
      <c r="Q123" t="s">
        <v>944</v>
      </c>
      <c r="R123" t="s">
        <v>937</v>
      </c>
      <c r="S123" t="s">
        <v>945</v>
      </c>
      <c r="T123">
        <v>3</v>
      </c>
      <c r="U123">
        <v>1</v>
      </c>
      <c r="V123" t="s">
        <v>69</v>
      </c>
      <c r="W123" s="2" t="d">
        <v>2023-04-11</v>
      </c>
      <c r="X123" t="s">
        <v>55</v>
      </c>
      <c r="Y123" t="s">
        <v>946</v>
      </c>
      <c r="Z123" t="s">
        <v>947</v>
      </c>
      <c r="AA123" t="s">
        <v>57</v>
      </c>
      <c r="AD123" s="2" t="d">
        <v>2023-04-11</v>
      </c>
      <c r="AF123" t="s">
        <v>58</v>
      </c>
      <c r="AG123">
        <v>135</v>
      </c>
      <c r="AI123">
        <v>3</v>
      </c>
      <c r="AJ123" t="s">
        <v>80</v>
      </c>
      <c r="AK123" t="s">
        <v>947</v>
      </c>
      <c r="AL123" s="2" t="d">
        <v>2023-01-16</v>
      </c>
      <c r="AM123" t="s">
        <v>946</v>
      </c>
    </row>
    <row r="124" spans="1:39" x14ac:dyDescent="0.3">
      <c r="A124">
        <v>2023</v>
      </c>
      <c r="B124" t="s">
        <v>937</v>
      </c>
      <c r="C124" t="s">
        <v>393</v>
      </c>
      <c r="D124" t="s">
        <v>1015</v>
      </c>
      <c r="E124" t="s">
        <v>1016</v>
      </c>
      <c r="F124" t="s">
        <v>1017</v>
      </c>
      <c r="G124">
        <v>4</v>
      </c>
      <c r="H124">
        <v>3</v>
      </c>
      <c r="I124">
        <v>12</v>
      </c>
      <c r="J124" t="s">
        <v>44</v>
      </c>
      <c r="K124" t="s">
        <v>45</v>
      </c>
      <c r="L124" s="1" t="s">
        <v>1018</v>
      </c>
      <c r="M124" t="s">
        <v>1019</v>
      </c>
      <c r="N124" s="1" t="s">
        <v>1020</v>
      </c>
      <c r="O124" t="s">
        <v>77</v>
      </c>
      <c r="P124" t="s">
        <v>944</v>
      </c>
      <c r="Q124" t="s">
        <v>944</v>
      </c>
      <c r="R124" t="s">
        <v>1021</v>
      </c>
      <c r="S124" t="s">
        <v>945</v>
      </c>
      <c r="T124">
        <v>3</v>
      </c>
      <c r="U124">
        <v>2</v>
      </c>
      <c r="V124" t="s">
        <v>54</v>
      </c>
      <c r="W124" s="2" t="d">
        <v>2023-04-11</v>
      </c>
      <c r="X124" t="s">
        <v>55</v>
      </c>
      <c r="Y124" t="s">
        <v>946</v>
      </c>
      <c r="Z124" t="s">
        <v>947</v>
      </c>
      <c r="AA124" t="s">
        <v>57</v>
      </c>
      <c r="AD124" s="2" t="d">
        <v>2023-04-11</v>
      </c>
      <c r="AF124" t="s">
        <v>58</v>
      </c>
      <c r="AG124">
        <v>136</v>
      </c>
      <c r="AI124">
        <v>6</v>
      </c>
      <c r="AJ124" t="s">
        <v>80</v>
      </c>
      <c r="AK124" t="s">
        <v>947</v>
      </c>
      <c r="AL124" s="2" t="d">
        <v>2023-01-16</v>
      </c>
      <c r="AM124" t="s">
        <v>946</v>
      </c>
    </row>
    <row r="125" spans="1:39" x14ac:dyDescent="0.3">
      <c r="A125">
        <v>2023</v>
      </c>
      <c r="B125" t="s">
        <v>937</v>
      </c>
      <c r="C125" t="s">
        <v>367</v>
      </c>
      <c r="D125" t="s">
        <v>1022</v>
      </c>
      <c r="E125" t="s">
        <v>1023</v>
      </c>
      <c r="F125" s="1" t="s">
        <v>1024</v>
      </c>
      <c r="G125">
        <v>4</v>
      </c>
      <c r="H125">
        <v>3</v>
      </c>
      <c r="I125">
        <v>12</v>
      </c>
      <c r="J125" t="s">
        <v>44</v>
      </c>
      <c r="K125" t="s">
        <v>45</v>
      </c>
      <c r="L125" t="s">
        <v>1025</v>
      </c>
      <c r="M125" s="1" t="s">
        <v>1026</v>
      </c>
      <c r="N125" s="1" t="s">
        <v>1027</v>
      </c>
      <c r="O125" t="s">
        <v>326</v>
      </c>
      <c r="P125" t="s">
        <v>944</v>
      </c>
      <c r="Q125" t="s">
        <v>944</v>
      </c>
      <c r="R125" t="s">
        <v>1028</v>
      </c>
      <c r="S125" t="s">
        <v>1029</v>
      </c>
      <c r="T125">
        <v>3</v>
      </c>
      <c r="U125">
        <v>2</v>
      </c>
      <c r="V125" t="s">
        <v>54</v>
      </c>
      <c r="W125" s="2" t="d">
        <v>2023-04-11</v>
      </c>
      <c r="X125" t="s">
        <v>55</v>
      </c>
      <c r="Y125" t="s">
        <v>946</v>
      </c>
      <c r="Z125" t="s">
        <v>947</v>
      </c>
      <c r="AA125" t="s">
        <v>57</v>
      </c>
      <c r="AD125" s="2" t="d">
        <v>2023-04-11</v>
      </c>
      <c r="AF125" t="s">
        <v>58</v>
      </c>
      <c r="AG125">
        <v>137</v>
      </c>
      <c r="AI125">
        <v>6</v>
      </c>
      <c r="AJ125" t="s">
        <v>80</v>
      </c>
      <c r="AK125" t="s">
        <v>947</v>
      </c>
      <c r="AL125" s="2" t="d">
        <v>2023-01-16</v>
      </c>
      <c r="AM125" t="s">
        <v>946</v>
      </c>
    </row>
    <row r="126" spans="1:39" x14ac:dyDescent="0.3">
      <c r="A126">
        <v>2023</v>
      </c>
      <c r="B126" t="s">
        <v>937</v>
      </c>
      <c r="C126" t="s">
        <v>1030</v>
      </c>
      <c r="D126" t="s">
        <v>1031</v>
      </c>
      <c r="E126" s="1" t="s">
        <v>1032</v>
      </c>
      <c r="F126" s="1" t="s">
        <v>1033</v>
      </c>
      <c r="G126">
        <v>3</v>
      </c>
      <c r="H126">
        <v>2</v>
      </c>
      <c r="I126">
        <v>6</v>
      </c>
      <c r="J126" t="s">
        <v>54</v>
      </c>
      <c r="K126" t="s">
        <v>45</v>
      </c>
      <c r="L126" s="1" t="s">
        <v>1034</v>
      </c>
      <c r="M126" s="1" t="s">
        <v>1035</v>
      </c>
      <c r="N126" s="1" t="s">
        <v>1036</v>
      </c>
      <c r="O126" t="s">
        <v>326</v>
      </c>
      <c r="P126" t="s">
        <v>944</v>
      </c>
      <c r="Q126" t="s">
        <v>944</v>
      </c>
      <c r="R126" t="s">
        <v>411</v>
      </c>
      <c r="S126" t="s">
        <v>1037</v>
      </c>
      <c r="T126">
        <v>2</v>
      </c>
      <c r="U126">
        <v>1</v>
      </c>
      <c r="V126" t="s">
        <v>69</v>
      </c>
      <c r="W126" s="2" t="d">
        <v>2023-04-11</v>
      </c>
      <c r="X126" t="s">
        <v>55</v>
      </c>
      <c r="Y126" t="s">
        <v>946</v>
      </c>
      <c r="Z126" t="s">
        <v>947</v>
      </c>
      <c r="AA126" t="s">
        <v>57</v>
      </c>
      <c r="AD126" s="2" t="d">
        <v>2023-04-11</v>
      </c>
      <c r="AF126" t="s">
        <v>58</v>
      </c>
      <c r="AG126">
        <v>138</v>
      </c>
      <c r="AI126">
        <v>2</v>
      </c>
      <c r="AJ126" t="s">
        <v>80</v>
      </c>
      <c r="AK126" t="s">
        <v>947</v>
      </c>
      <c r="AL126" s="2" t="d">
        <v>2023-01-16</v>
      </c>
      <c r="AM126" t="s">
        <v>946</v>
      </c>
    </row>
    <row r="127" spans="1:39" x14ac:dyDescent="0.3">
      <c r="A127">
        <v>2023</v>
      </c>
      <c r="B127" t="s">
        <v>937</v>
      </c>
      <c r="C127" t="s">
        <v>1038</v>
      </c>
      <c r="D127" t="s">
        <v>1039</v>
      </c>
      <c r="E127" s="1" t="s">
        <v>1040</v>
      </c>
      <c r="F127" s="1" t="s">
        <v>1041</v>
      </c>
      <c r="G127">
        <v>4</v>
      </c>
      <c r="H127">
        <v>3</v>
      </c>
      <c r="I127">
        <v>12</v>
      </c>
      <c r="J127" t="s">
        <v>44</v>
      </c>
      <c r="K127" t="s">
        <v>45</v>
      </c>
      <c r="L127" s="1" t="s">
        <v>1042</v>
      </c>
      <c r="M127" s="1" t="s">
        <v>1043</v>
      </c>
      <c r="N127" s="1" t="s">
        <v>1044</v>
      </c>
      <c r="O127" t="s">
        <v>326</v>
      </c>
      <c r="P127" t="s">
        <v>944</v>
      </c>
      <c r="Q127" t="s">
        <v>944</v>
      </c>
      <c r="R127" t="s">
        <v>1045</v>
      </c>
      <c r="S127" t="s">
        <v>1046</v>
      </c>
      <c r="T127">
        <v>3</v>
      </c>
      <c r="U127">
        <v>2</v>
      </c>
      <c r="V127" t="s">
        <v>54</v>
      </c>
      <c r="W127" s="2" t="d">
        <v>2023-04-11</v>
      </c>
      <c r="X127" t="s">
        <v>55</v>
      </c>
      <c r="Y127" t="s">
        <v>946</v>
      </c>
      <c r="Z127" t="s">
        <v>947</v>
      </c>
      <c r="AA127" t="s">
        <v>57</v>
      </c>
      <c r="AD127" s="2" t="d">
        <v>2023-04-11</v>
      </c>
      <c r="AF127" t="s">
        <v>58</v>
      </c>
      <c r="AG127">
        <v>139</v>
      </c>
      <c r="AI127">
        <v>6</v>
      </c>
      <c r="AJ127" t="s">
        <v>80</v>
      </c>
      <c r="AK127" t="s">
        <v>947</v>
      </c>
      <c r="AL127" s="2" t="d">
        <v>2023-01-16</v>
      </c>
      <c r="AM127" t="s">
        <v>946</v>
      </c>
    </row>
    <row r="128" spans="1:39" x14ac:dyDescent="0.3">
      <c r="A128">
        <v>2023</v>
      </c>
      <c r="B128" t="s">
        <v>134</v>
      </c>
      <c r="C128" t="s">
        <v>90</v>
      </c>
      <c r="D128" t="s">
        <v>1047</v>
      </c>
      <c r="E128" t="e">
        <f>- Perencanaan budget belum disusun sesuai program kerja</f>
        <v>#NAME?</v>
      </c>
      <c r="F128" s="1" t="s">
        <v>1048</v>
      </c>
      <c r="G128">
        <v>3</v>
      </c>
      <c r="H128">
        <v>2</v>
      </c>
      <c r="I128">
        <v>6</v>
      </c>
      <c r="J128" t="s">
        <v>54</v>
      </c>
      <c r="K128" t="s">
        <v>45</v>
      </c>
      <c r="L128" t="e">
        <f>- review budget yang sudah dikirim dengan program kerja dinas/ bidang</f>
        <v>#NAME?</v>
      </c>
      <c r="M128" t="e">
        <f>- Realokasi budget &amp; mengajukan revisi budget</f>
        <v>#NAME?</v>
      </c>
      <c r="N128" s="1" t="s">
        <v>1049</v>
      </c>
      <c r="O128" t="s">
        <v>77</v>
      </c>
      <c r="P128" t="s">
        <v>1050</v>
      </c>
      <c r="Q128" t="s">
        <v>1051</v>
      </c>
      <c r="R128" t="s">
        <v>1052</v>
      </c>
      <c r="S128" t="s">
        <v>1053</v>
      </c>
      <c r="T128">
        <v>2</v>
      </c>
      <c r="U128">
        <v>2</v>
      </c>
      <c r="V128" t="s">
        <v>69</v>
      </c>
      <c r="W128" s="2" t="d">
        <v>2023-04-06</v>
      </c>
      <c r="X128" t="s">
        <v>55</v>
      </c>
      <c r="Y128" t="s">
        <v>1054</v>
      </c>
      <c r="Z128" t="s">
        <v>1054</v>
      </c>
      <c r="AA128" t="s">
        <v>57</v>
      </c>
      <c r="AD128" s="2" t="d">
        <v>2023-04-11</v>
      </c>
      <c r="AF128" t="s">
        <v>58</v>
      </c>
      <c r="AG128">
        <v>140</v>
      </c>
      <c r="AI128">
        <v>4</v>
      </c>
      <c r="AJ128" t="s">
        <v>80</v>
      </c>
      <c r="AK128" t="s">
        <v>1055</v>
      </c>
      <c r="AM128" t="s">
        <v>1054</v>
      </c>
    </row>
    <row r="129" spans="1:39" x14ac:dyDescent="0.3">
      <c r="A129">
        <v>2023</v>
      </c>
      <c r="B129" t="s">
        <v>134</v>
      </c>
      <c r="C129" t="s">
        <v>90</v>
      </c>
      <c r="D129" t="s">
        <v>1056</v>
      </c>
      <c r="E129" s="1" t="s">
        <v>1057</v>
      </c>
      <c r="F129" s="1" t="s">
        <v>1058</v>
      </c>
      <c r="G129">
        <v>3</v>
      </c>
      <c r="H129">
        <v>2</v>
      </c>
      <c r="I129">
        <v>6</v>
      </c>
      <c r="J129" t="s">
        <v>54</v>
      </c>
      <c r="K129" t="s">
        <v>371</v>
      </c>
      <c r="L129" s="1" t="s">
        <v>1059</v>
      </c>
      <c r="M129" s="1" t="s">
        <v>1059</v>
      </c>
      <c r="N129" s="1" t="s">
        <v>1060</v>
      </c>
      <c r="O129" t="s">
        <v>77</v>
      </c>
      <c r="P129" t="s">
        <v>1050</v>
      </c>
      <c r="Q129" t="s">
        <v>1051</v>
      </c>
      <c r="R129" t="s">
        <v>1052</v>
      </c>
      <c r="S129" t="s">
        <v>1053</v>
      </c>
      <c r="T129">
        <v>2</v>
      </c>
      <c r="U129">
        <v>2</v>
      </c>
      <c r="V129" t="s">
        <v>69</v>
      </c>
      <c r="W129" s="2" t="d">
        <v>2023-04-06</v>
      </c>
      <c r="X129" t="s">
        <v>55</v>
      </c>
      <c r="Y129" t="s">
        <v>1054</v>
      </c>
      <c r="Z129" t="s">
        <v>1054</v>
      </c>
      <c r="AA129" t="s">
        <v>57</v>
      </c>
      <c r="AD129" s="2" t="d">
        <v>2023-04-11</v>
      </c>
      <c r="AF129" t="s">
        <v>58</v>
      </c>
      <c r="AG129">
        <v>141</v>
      </c>
      <c r="AI129">
        <v>4</v>
      </c>
      <c r="AJ129" t="s">
        <v>80</v>
      </c>
      <c r="AK129" t="s">
        <v>1055</v>
      </c>
      <c r="AM129" t="s">
        <v>1054</v>
      </c>
    </row>
    <row r="130" spans="1:39" x14ac:dyDescent="0.3">
      <c r="A130">
        <v>2023</v>
      </c>
      <c r="B130" t="s">
        <v>134</v>
      </c>
      <c r="C130" t="s">
        <v>1061</v>
      </c>
      <c r="D130" t="s">
        <v>1062</v>
      </c>
      <c r="E130" s="1" t="s">
        <v>1063</v>
      </c>
      <c r="F130" s="1" t="s">
        <v>1064</v>
      </c>
      <c r="G130">
        <v>4</v>
      </c>
      <c r="H130">
        <v>4</v>
      </c>
      <c r="I130">
        <v>16</v>
      </c>
      <c r="J130" t="s">
        <v>256</v>
      </c>
      <c r="K130" t="s">
        <v>45</v>
      </c>
      <c r="L130" s="1" t="s">
        <v>1065</v>
      </c>
      <c r="M130" s="1" t="s">
        <v>1066</v>
      </c>
      <c r="N130" s="1" t="s">
        <v>1067</v>
      </c>
      <c r="O130" s="3" t="d">
        <v>2023-12-01</v>
      </c>
      <c r="P130" t="s">
        <v>1050</v>
      </c>
      <c r="Q130" t="s">
        <v>1051</v>
      </c>
      <c r="R130" t="s">
        <v>1068</v>
      </c>
      <c r="S130" t="s">
        <v>1</v>
      </c>
      <c r="T130">
        <v>2</v>
      </c>
      <c r="U130">
        <v>3</v>
      </c>
      <c r="V130" t="s">
        <v>54</v>
      </c>
      <c r="W130" s="2" t="d">
        <v>2023-04-06</v>
      </c>
      <c r="X130" t="s">
        <v>55</v>
      </c>
      <c r="Y130" t="s">
        <v>1054</v>
      </c>
      <c r="Z130" t="s">
        <v>1054</v>
      </c>
      <c r="AA130" t="s">
        <v>57</v>
      </c>
      <c r="AD130" s="2" t="d">
        <v>2023-04-11</v>
      </c>
      <c r="AF130" t="s">
        <v>58</v>
      </c>
      <c r="AG130">
        <v>142</v>
      </c>
      <c r="AI130">
        <v>6</v>
      </c>
      <c r="AJ130" t="s">
        <v>59</v>
      </c>
      <c r="AK130" t="s">
        <v>1055</v>
      </c>
      <c r="AM130" t="s">
        <v>1054</v>
      </c>
    </row>
    <row r="131" spans="1:39" x14ac:dyDescent="0.3">
      <c r="A131">
        <v>2023</v>
      </c>
      <c r="B131" t="s">
        <v>134</v>
      </c>
      <c r="C131" t="s">
        <v>1061</v>
      </c>
      <c r="D131" t="s">
        <v>1069</v>
      </c>
      <c r="E131" s="1" t="s">
        <v>1070</v>
      </c>
      <c r="F131" s="1" t="s">
        <v>1071</v>
      </c>
      <c r="G131">
        <v>4</v>
      </c>
      <c r="H131">
        <v>4</v>
      </c>
      <c r="I131">
        <v>16</v>
      </c>
      <c r="J131" t="s">
        <v>256</v>
      </c>
      <c r="K131" t="s">
        <v>45</v>
      </c>
      <c r="L131" s="1" t="s">
        <v>1072</v>
      </c>
      <c r="M131" s="1" t="s">
        <v>1073</v>
      </c>
      <c r="N131" s="1" t="s">
        <v>1074</v>
      </c>
      <c r="O131" t="s">
        <v>77</v>
      </c>
      <c r="P131" t="s">
        <v>1050</v>
      </c>
      <c r="Q131" t="s">
        <v>1051</v>
      </c>
      <c r="R131" t="s">
        <v>1075</v>
      </c>
      <c r="S131" t="s">
        <v>1068</v>
      </c>
      <c r="T131">
        <v>2</v>
      </c>
      <c r="U131">
        <v>3</v>
      </c>
      <c r="V131" t="s">
        <v>54</v>
      </c>
      <c r="W131" s="2" t="d">
        <v>2023-04-06</v>
      </c>
      <c r="X131" t="s">
        <v>55</v>
      </c>
      <c r="Y131" t="s">
        <v>1054</v>
      </c>
      <c r="Z131" t="s">
        <v>1054</v>
      </c>
      <c r="AA131" t="s">
        <v>57</v>
      </c>
      <c r="AD131" s="2" t="d">
        <v>2023-04-11</v>
      </c>
      <c r="AF131" t="s">
        <v>58</v>
      </c>
      <c r="AG131">
        <v>143</v>
      </c>
      <c r="AI131">
        <v>6</v>
      </c>
      <c r="AJ131" t="s">
        <v>59</v>
      </c>
      <c r="AK131" t="s">
        <v>1055</v>
      </c>
      <c r="AM131" t="s">
        <v>1054</v>
      </c>
    </row>
    <row r="132" spans="1:39" x14ac:dyDescent="0.3">
      <c r="A132">
        <v>2023</v>
      </c>
      <c r="B132" t="s">
        <v>134</v>
      </c>
      <c r="C132" t="s">
        <v>421</v>
      </c>
      <c r="D132" t="s">
        <v>1076</v>
      </c>
      <c r="E132" s="1" t="s">
        <v>1077</v>
      </c>
      <c r="F132" s="1" t="s">
        <v>1078</v>
      </c>
      <c r="G132">
        <v>3</v>
      </c>
      <c r="H132">
        <v>2</v>
      </c>
      <c r="I132">
        <v>6</v>
      </c>
      <c r="J132" t="s">
        <v>54</v>
      </c>
      <c r="K132" t="s">
        <v>45</v>
      </c>
      <c r="L132" s="1" t="s">
        <v>1079</v>
      </c>
      <c r="M132" s="1" t="s">
        <v>1080</v>
      </c>
      <c r="N132" s="1" t="s">
        <v>1081</v>
      </c>
      <c r="O132" t="s">
        <v>375</v>
      </c>
      <c r="P132" t="s">
        <v>1050</v>
      </c>
      <c r="Q132" t="s">
        <v>1082</v>
      </c>
      <c r="R132" t="s">
        <v>1068</v>
      </c>
      <c r="S132" t="s">
        <v>1083</v>
      </c>
      <c r="T132">
        <v>2</v>
      </c>
      <c r="U132">
        <v>2</v>
      </c>
      <c r="V132" t="s">
        <v>69</v>
      </c>
      <c r="W132" s="2" t="d">
        <v>2023-04-06</v>
      </c>
      <c r="X132" t="s">
        <v>55</v>
      </c>
      <c r="Y132" t="s">
        <v>1054</v>
      </c>
      <c r="Z132" t="s">
        <v>1054</v>
      </c>
      <c r="AA132" t="s">
        <v>57</v>
      </c>
      <c r="AD132" s="2" t="d">
        <v>2023-04-14</v>
      </c>
      <c r="AF132" t="s">
        <v>58</v>
      </c>
      <c r="AG132">
        <v>144</v>
      </c>
      <c r="AI132">
        <v>4</v>
      </c>
      <c r="AJ132" t="s">
        <v>80</v>
      </c>
      <c r="AK132" t="s">
        <v>1055</v>
      </c>
      <c r="AM132" t="s">
        <v>1054</v>
      </c>
    </row>
    <row r="133" spans="1:39" x14ac:dyDescent="0.3">
      <c r="A133">
        <v>2023</v>
      </c>
      <c r="B133" t="s">
        <v>134</v>
      </c>
      <c r="C133" t="s">
        <v>1084</v>
      </c>
      <c r="D133" t="s">
        <v>1085</v>
      </c>
      <c r="E133" s="1" t="s">
        <v>1086</v>
      </c>
      <c r="F133" s="1" t="s">
        <v>1087</v>
      </c>
      <c r="G133">
        <v>3</v>
      </c>
      <c r="H133">
        <v>4</v>
      </c>
      <c r="I133">
        <v>12</v>
      </c>
      <c r="J133" t="s">
        <v>44</v>
      </c>
      <c r="K133" t="s">
        <v>45</v>
      </c>
      <c r="L133" s="1" t="s">
        <v>1088</v>
      </c>
      <c r="M133" s="1" t="s">
        <v>1089</v>
      </c>
      <c r="N133" s="1" t="s">
        <v>1090</v>
      </c>
      <c r="O133" t="s">
        <v>77</v>
      </c>
      <c r="P133" t="s">
        <v>1050</v>
      </c>
      <c r="Q133" t="s">
        <v>1091</v>
      </c>
      <c r="R133" t="s">
        <v>1068</v>
      </c>
      <c r="S133" t="s">
        <v>1</v>
      </c>
      <c r="T133">
        <v>2</v>
      </c>
      <c r="U133">
        <v>3</v>
      </c>
      <c r="V133" t="s">
        <v>54</v>
      </c>
      <c r="W133" s="2" t="d">
        <v>2023-04-06</v>
      </c>
      <c r="X133" t="s">
        <v>55</v>
      </c>
      <c r="Y133" t="s">
        <v>1054</v>
      </c>
      <c r="Z133" t="s">
        <v>1054</v>
      </c>
      <c r="AA133" t="s">
        <v>57</v>
      </c>
      <c r="AD133" s="2" t="d">
        <v>2023-04-14</v>
      </c>
      <c r="AF133" t="s">
        <v>58</v>
      </c>
      <c r="AG133">
        <v>145</v>
      </c>
      <c r="AI133">
        <v>6</v>
      </c>
      <c r="AJ133" t="s">
        <v>59</v>
      </c>
      <c r="AK133" t="s">
        <v>1055</v>
      </c>
      <c r="AM133" t="s">
        <v>1054</v>
      </c>
    </row>
    <row r="134" spans="1:39" x14ac:dyDescent="0.3">
      <c r="A134">
        <v>2023</v>
      </c>
      <c r="B134" t="s">
        <v>134</v>
      </c>
      <c r="C134" t="s">
        <v>1092</v>
      </c>
      <c r="D134" t="s">
        <v>1093</v>
      </c>
      <c r="E134" s="1" t="s">
        <v>1094</v>
      </c>
      <c r="F134" s="1" t="s">
        <v>1095</v>
      </c>
      <c r="G134">
        <v>3</v>
      </c>
      <c r="H134">
        <v>2</v>
      </c>
      <c r="I134">
        <v>6</v>
      </c>
      <c r="J134" t="s">
        <v>54</v>
      </c>
      <c r="K134" t="s">
        <v>45</v>
      </c>
      <c r="L134" s="1" t="s">
        <v>1096</v>
      </c>
      <c r="M134" s="1" t="s">
        <v>1097</v>
      </c>
      <c r="N134" s="1" t="s">
        <v>1098</v>
      </c>
      <c r="O134" t="s">
        <v>77</v>
      </c>
      <c r="P134" t="s">
        <v>1050</v>
      </c>
      <c r="Q134" t="s">
        <v>1082</v>
      </c>
      <c r="R134" t="s">
        <v>1068</v>
      </c>
      <c r="S134" t="s">
        <v>1083</v>
      </c>
      <c r="T134">
        <v>2</v>
      </c>
      <c r="U134">
        <v>2</v>
      </c>
      <c r="V134" t="s">
        <v>69</v>
      </c>
      <c r="W134" s="2" t="d">
        <v>2023-04-06</v>
      </c>
      <c r="X134" t="s">
        <v>55</v>
      </c>
      <c r="Y134" t="s">
        <v>1054</v>
      </c>
      <c r="Z134" t="s">
        <v>1054</v>
      </c>
      <c r="AA134" t="s">
        <v>57</v>
      </c>
      <c r="AD134" s="2" t="d">
        <v>2023-04-14</v>
      </c>
      <c r="AF134" t="s">
        <v>58</v>
      </c>
      <c r="AG134">
        <v>146</v>
      </c>
      <c r="AI134">
        <v>4</v>
      </c>
      <c r="AJ134" t="s">
        <v>80</v>
      </c>
      <c r="AK134" t="s">
        <v>1055</v>
      </c>
      <c r="AM134" t="s">
        <v>1054</v>
      </c>
    </row>
    <row r="135" spans="1:39" x14ac:dyDescent="0.3">
      <c r="A135">
        <v>2023</v>
      </c>
      <c r="B135" t="s">
        <v>134</v>
      </c>
      <c r="C135" t="s">
        <v>1099</v>
      </c>
      <c r="D135" t="s">
        <v>1100</v>
      </c>
      <c r="E135" s="1" t="s">
        <v>1101</v>
      </c>
      <c r="F135" s="1" t="s">
        <v>1102</v>
      </c>
      <c r="G135">
        <v>3</v>
      </c>
      <c r="H135">
        <v>2</v>
      </c>
      <c r="I135">
        <v>6</v>
      </c>
      <c r="J135" t="s">
        <v>54</v>
      </c>
      <c r="K135" t="s">
        <v>45</v>
      </c>
      <c r="L135" s="1" t="s">
        <v>1103</v>
      </c>
      <c r="M135" s="1" t="s">
        <v>1104</v>
      </c>
      <c r="N135" s="1" t="s">
        <v>1105</v>
      </c>
      <c r="O135" t="s">
        <v>77</v>
      </c>
      <c r="P135" t="s">
        <v>1050</v>
      </c>
      <c r="Q135" t="s">
        <v>1106</v>
      </c>
      <c r="R135" t="s">
        <v>1068</v>
      </c>
      <c r="S135" t="s">
        <v>1</v>
      </c>
      <c r="T135">
        <v>1</v>
      </c>
      <c r="U135">
        <v>2</v>
      </c>
      <c r="V135" t="s">
        <v>69</v>
      </c>
      <c r="W135" s="2" t="d">
        <v>2023-04-06</v>
      </c>
      <c r="X135" t="s">
        <v>55</v>
      </c>
      <c r="Y135" t="s">
        <v>1054</v>
      </c>
      <c r="Z135" t="s">
        <v>1054</v>
      </c>
      <c r="AA135" t="s">
        <v>57</v>
      </c>
      <c r="AD135" s="2" t="d">
        <v>2023-04-14</v>
      </c>
      <c r="AF135" t="s">
        <v>58</v>
      </c>
      <c r="AG135">
        <v>147</v>
      </c>
      <c r="AI135">
        <v>2</v>
      </c>
      <c r="AJ135" t="s">
        <v>80</v>
      </c>
      <c r="AK135" t="s">
        <v>1055</v>
      </c>
      <c r="AM135" t="s">
        <v>1054</v>
      </c>
    </row>
    <row r="136" spans="1:39" x14ac:dyDescent="0.3">
      <c r="A136">
        <v>2023</v>
      </c>
      <c r="B136" t="s">
        <v>134</v>
      </c>
      <c r="C136" t="s">
        <v>1107</v>
      </c>
      <c r="D136" t="s">
        <v>1108</v>
      </c>
      <c r="E136" s="1" t="s">
        <v>1109</v>
      </c>
      <c r="F136" s="1" t="s">
        <v>1110</v>
      </c>
      <c r="G136">
        <v>3</v>
      </c>
      <c r="H136">
        <v>2</v>
      </c>
      <c r="I136">
        <v>6</v>
      </c>
      <c r="J136" t="s">
        <v>54</v>
      </c>
      <c r="K136" t="s">
        <v>45</v>
      </c>
      <c r="L136" s="1" t="s">
        <v>1111</v>
      </c>
      <c r="M136" s="1" t="s">
        <v>1112</v>
      </c>
      <c r="N136" s="1" t="s">
        <v>1113</v>
      </c>
      <c r="O136" t="s">
        <v>77</v>
      </c>
      <c r="P136" t="s">
        <v>1050</v>
      </c>
      <c r="Q136" t="s">
        <v>1114</v>
      </c>
      <c r="R136" t="s">
        <v>1068</v>
      </c>
      <c r="S136" t="s">
        <v>1</v>
      </c>
      <c r="T136">
        <v>1</v>
      </c>
      <c r="U136">
        <v>2</v>
      </c>
      <c r="V136" t="s">
        <v>69</v>
      </c>
      <c r="W136" s="2" t="d">
        <v>2023-04-06</v>
      </c>
      <c r="X136" t="s">
        <v>55</v>
      </c>
      <c r="Y136" t="s">
        <v>1054</v>
      </c>
      <c r="Z136" t="s">
        <v>1054</v>
      </c>
      <c r="AA136" t="s">
        <v>57</v>
      </c>
      <c r="AD136" s="2" t="d">
        <v>2023-04-14</v>
      </c>
      <c r="AF136" t="s">
        <v>58</v>
      </c>
      <c r="AG136">
        <v>148</v>
      </c>
      <c r="AI136">
        <v>2</v>
      </c>
      <c r="AJ136" t="s">
        <v>80</v>
      </c>
      <c r="AK136" t="s">
        <v>1055</v>
      </c>
      <c r="AM136" t="s">
        <v>1054</v>
      </c>
    </row>
    <row r="137" spans="1:39" x14ac:dyDescent="0.3">
      <c r="A137">
        <v>2023</v>
      </c>
      <c r="B137" t="s">
        <v>134</v>
      </c>
      <c r="C137" t="s">
        <v>1115</v>
      </c>
      <c r="D137" t="s">
        <v>1116</v>
      </c>
      <c r="E137" s="1" t="s">
        <v>1117</v>
      </c>
      <c r="F137" s="1" t="s">
        <v>1118</v>
      </c>
      <c r="G137">
        <v>2</v>
      </c>
      <c r="H137">
        <v>2</v>
      </c>
      <c r="I137">
        <v>4</v>
      </c>
      <c r="J137" t="s">
        <v>69</v>
      </c>
      <c r="K137" t="s">
        <v>45</v>
      </c>
      <c r="L137" s="1" t="s">
        <v>1119</v>
      </c>
      <c r="M137" s="1" t="s">
        <v>1120</v>
      </c>
      <c r="N137" s="1" t="s">
        <v>1121</v>
      </c>
      <c r="O137" t="s">
        <v>1122</v>
      </c>
      <c r="P137" t="s">
        <v>1050</v>
      </c>
      <c r="Q137" t="s">
        <v>1123</v>
      </c>
      <c r="R137" t="s">
        <v>1068</v>
      </c>
      <c r="S137" t="s">
        <v>1</v>
      </c>
      <c r="T137">
        <v>1</v>
      </c>
      <c r="U137">
        <v>1</v>
      </c>
      <c r="V137" t="s">
        <v>69</v>
      </c>
      <c r="W137" s="2" t="d">
        <v>2023-04-06</v>
      </c>
      <c r="X137" t="s">
        <v>55</v>
      </c>
      <c r="Y137" t="s">
        <v>1054</v>
      </c>
      <c r="Z137" t="s">
        <v>1054</v>
      </c>
      <c r="AA137" t="s">
        <v>57</v>
      </c>
      <c r="AD137" s="2" t="d">
        <v>2023-04-14</v>
      </c>
      <c r="AF137" t="s">
        <v>58</v>
      </c>
      <c r="AG137">
        <v>149</v>
      </c>
      <c r="AI137">
        <v>1</v>
      </c>
      <c r="AJ137" t="s">
        <v>80</v>
      </c>
      <c r="AK137" t="s">
        <v>1055</v>
      </c>
      <c r="AM137" t="s">
        <v>1054</v>
      </c>
    </row>
    <row r="138" spans="1:39" x14ac:dyDescent="0.3">
      <c r="A138">
        <v>2023</v>
      </c>
      <c r="B138" t="s">
        <v>134</v>
      </c>
      <c r="C138" t="s">
        <v>1115</v>
      </c>
      <c r="D138" t="s">
        <v>1124</v>
      </c>
      <c r="E138" s="1" t="s">
        <v>1125</v>
      </c>
      <c r="F138" s="1" t="s">
        <v>1126</v>
      </c>
      <c r="G138">
        <v>2</v>
      </c>
      <c r="H138">
        <v>2</v>
      </c>
      <c r="I138">
        <v>4</v>
      </c>
      <c r="J138" t="s">
        <v>69</v>
      </c>
      <c r="K138" t="s">
        <v>45</v>
      </c>
      <c r="L138" s="1" t="s">
        <v>1127</v>
      </c>
      <c r="M138" s="1" t="s">
        <v>1128</v>
      </c>
      <c r="N138" s="1" t="s">
        <v>1129</v>
      </c>
      <c r="O138" t="s">
        <v>1130</v>
      </c>
      <c r="P138" t="s">
        <v>1050</v>
      </c>
      <c r="Q138" t="s">
        <v>1123</v>
      </c>
      <c r="R138" t="s">
        <v>1068</v>
      </c>
      <c r="S138" t="s">
        <v>1</v>
      </c>
      <c r="T138">
        <v>1</v>
      </c>
      <c r="U138">
        <v>1</v>
      </c>
      <c r="V138" t="s">
        <v>69</v>
      </c>
      <c r="W138" s="2" t="d">
        <v>2023-04-06</v>
      </c>
      <c r="X138" t="s">
        <v>55</v>
      </c>
      <c r="Y138" t="s">
        <v>1054</v>
      </c>
      <c r="Z138" t="s">
        <v>1054</v>
      </c>
      <c r="AA138" t="s">
        <v>57</v>
      </c>
      <c r="AD138" s="2" t="d">
        <v>2023-04-14</v>
      </c>
      <c r="AF138" t="s">
        <v>58</v>
      </c>
      <c r="AG138">
        <v>150</v>
      </c>
      <c r="AI138">
        <v>1</v>
      </c>
      <c r="AJ138" t="s">
        <v>80</v>
      </c>
      <c r="AK138" t="s">
        <v>1055</v>
      </c>
      <c r="AM138" t="s">
        <v>1054</v>
      </c>
    </row>
    <row r="139" spans="1:39" x14ac:dyDescent="0.3">
      <c r="A139">
        <v>2023</v>
      </c>
      <c r="B139" t="s">
        <v>134</v>
      </c>
      <c r="C139" t="s">
        <v>488</v>
      </c>
      <c r="D139" t="s">
        <v>1131</v>
      </c>
      <c r="E139" s="1" t="s">
        <v>1132</v>
      </c>
      <c r="F139" s="1" t="s">
        <v>1133</v>
      </c>
      <c r="G139">
        <v>3</v>
      </c>
      <c r="H139">
        <v>2</v>
      </c>
      <c r="I139">
        <v>6</v>
      </c>
      <c r="J139" t="s">
        <v>54</v>
      </c>
      <c r="K139" t="s">
        <v>45</v>
      </c>
      <c r="L139" t="e">
        <f>- review budget yang sudah dikirim dengan program kerja dinas/ bidang</f>
        <v>#NAME?</v>
      </c>
      <c r="M139" t="e">
        <f>- Realokasi budget &amp; mengajukan revisi budget</f>
        <v>#NAME?</v>
      </c>
      <c r="N139" s="1" t="s">
        <v>1134</v>
      </c>
      <c r="O139" s="3" t="d">
        <v>2023-12-01</v>
      </c>
      <c r="P139" t="s">
        <v>1050</v>
      </c>
      <c r="Q139" t="s">
        <v>1135</v>
      </c>
      <c r="R139" t="s">
        <v>1068</v>
      </c>
      <c r="S139" t="s">
        <v>1</v>
      </c>
      <c r="T139">
        <v>2</v>
      </c>
      <c r="U139">
        <v>2</v>
      </c>
      <c r="V139" t="s">
        <v>69</v>
      </c>
      <c r="W139" s="2" t="d">
        <v>2023-04-06</v>
      </c>
      <c r="X139" t="s">
        <v>55</v>
      </c>
      <c r="Y139" t="s">
        <v>1054</v>
      </c>
      <c r="Z139" t="s">
        <v>1054</v>
      </c>
      <c r="AA139" t="s">
        <v>57</v>
      </c>
      <c r="AD139" s="2" t="d">
        <v>2023-04-14</v>
      </c>
      <c r="AF139" t="s">
        <v>58</v>
      </c>
      <c r="AG139">
        <v>151</v>
      </c>
      <c r="AI139">
        <v>4</v>
      </c>
      <c r="AJ139" t="s">
        <v>80</v>
      </c>
      <c r="AK139" t="s">
        <v>1055</v>
      </c>
      <c r="AM139" t="s">
        <v>1054</v>
      </c>
    </row>
    <row r="140" spans="1:39" x14ac:dyDescent="0.3">
      <c r="A140">
        <v>2023</v>
      </c>
      <c r="B140" t="s">
        <v>134</v>
      </c>
      <c r="C140" t="s">
        <v>488</v>
      </c>
      <c r="D140" t="s">
        <v>1136</v>
      </c>
      <c r="E140" s="1" t="s">
        <v>1137</v>
      </c>
      <c r="F140" s="1" t="s">
        <v>1138</v>
      </c>
      <c r="G140">
        <v>4</v>
      </c>
      <c r="H140">
        <v>4</v>
      </c>
      <c r="I140">
        <v>16</v>
      </c>
      <c r="J140" t="s">
        <v>256</v>
      </c>
      <c r="K140" t="s">
        <v>45</v>
      </c>
      <c r="L140" s="1" t="s">
        <v>1139</v>
      </c>
      <c r="M140" s="1" t="s">
        <v>1140</v>
      </c>
      <c r="N140" s="1" t="s">
        <v>1141</v>
      </c>
      <c r="O140" s="3" t="d">
        <v>2023-12-01</v>
      </c>
      <c r="P140" t="s">
        <v>1050</v>
      </c>
      <c r="Q140" t="s">
        <v>1142</v>
      </c>
      <c r="R140" t="s">
        <v>1068</v>
      </c>
      <c r="S140" t="s">
        <v>1</v>
      </c>
      <c r="T140">
        <v>2</v>
      </c>
      <c r="U140">
        <v>1</v>
      </c>
      <c r="V140" t="s">
        <v>69</v>
      </c>
      <c r="W140" s="2" t="d">
        <v>2023-04-06</v>
      </c>
      <c r="X140" t="s">
        <v>55</v>
      </c>
      <c r="Y140" t="s">
        <v>1054</v>
      </c>
      <c r="Z140" t="s">
        <v>1054</v>
      </c>
      <c r="AA140" t="s">
        <v>57</v>
      </c>
      <c r="AD140" s="2" t="d">
        <v>2023-04-14</v>
      </c>
      <c r="AF140" t="s">
        <v>58</v>
      </c>
      <c r="AG140">
        <v>152</v>
      </c>
      <c r="AI140">
        <v>2</v>
      </c>
      <c r="AJ140" t="s">
        <v>80</v>
      </c>
      <c r="AK140" t="s">
        <v>1055</v>
      </c>
      <c r="AM140" t="s">
        <v>1054</v>
      </c>
    </row>
    <row r="141" spans="1:39" x14ac:dyDescent="0.3">
      <c r="A141">
        <v>2023</v>
      </c>
      <c r="B141" t="s">
        <v>134</v>
      </c>
      <c r="C141" t="s">
        <v>1143</v>
      </c>
      <c r="D141" t="s">
        <v>1144</v>
      </c>
      <c r="E141" s="1" t="s">
        <v>1145</v>
      </c>
      <c r="F141" s="1" t="s">
        <v>1146</v>
      </c>
      <c r="G141">
        <v>3</v>
      </c>
      <c r="H141">
        <v>4</v>
      </c>
      <c r="I141">
        <v>12</v>
      </c>
      <c r="J141" t="s">
        <v>44</v>
      </c>
      <c r="K141" t="s">
        <v>45</v>
      </c>
      <c r="L141" s="1" t="s">
        <v>1147</v>
      </c>
      <c r="M141" s="1" t="s">
        <v>1148</v>
      </c>
      <c r="N141" s="1" t="s">
        <v>1149</v>
      </c>
      <c r="O141" t="s">
        <v>77</v>
      </c>
      <c r="P141" t="s">
        <v>1050</v>
      </c>
      <c r="Q141" t="s">
        <v>1142</v>
      </c>
      <c r="R141" t="s">
        <v>1068</v>
      </c>
      <c r="S141" t="s">
        <v>1</v>
      </c>
      <c r="T141">
        <v>2</v>
      </c>
      <c r="U141">
        <v>3</v>
      </c>
      <c r="V141" t="s">
        <v>54</v>
      </c>
      <c r="W141" s="2" t="d">
        <v>2023-04-06</v>
      </c>
      <c r="X141" t="s">
        <v>55</v>
      </c>
      <c r="Y141" t="s">
        <v>1054</v>
      </c>
      <c r="Z141" t="s">
        <v>1054</v>
      </c>
      <c r="AA141" t="s">
        <v>57</v>
      </c>
      <c r="AD141" s="2" t="d">
        <v>2023-04-14</v>
      </c>
      <c r="AF141" t="s">
        <v>58</v>
      </c>
      <c r="AG141">
        <v>153</v>
      </c>
      <c r="AI141">
        <v>6</v>
      </c>
      <c r="AJ141" t="s">
        <v>59</v>
      </c>
      <c r="AK141" t="s">
        <v>1055</v>
      </c>
      <c r="AM141" t="s">
        <v>1054</v>
      </c>
    </row>
    <row r="142" spans="1:39" x14ac:dyDescent="0.3">
      <c r="A142">
        <v>2023</v>
      </c>
      <c r="B142" t="s">
        <v>134</v>
      </c>
      <c r="C142" t="s">
        <v>1143</v>
      </c>
      <c r="D142" t="s">
        <v>1150</v>
      </c>
      <c r="E142" s="1" t="s">
        <v>1151</v>
      </c>
      <c r="F142" s="1" t="s">
        <v>1152</v>
      </c>
      <c r="G142">
        <v>3</v>
      </c>
      <c r="H142">
        <v>4</v>
      </c>
      <c r="I142">
        <v>12</v>
      </c>
      <c r="J142" t="s">
        <v>44</v>
      </c>
      <c r="K142" t="s">
        <v>45</v>
      </c>
      <c r="L142" s="1" t="s">
        <v>1153</v>
      </c>
      <c r="M142" s="1" t="s">
        <v>1154</v>
      </c>
      <c r="N142" s="1" t="s">
        <v>1155</v>
      </c>
      <c r="O142" t="s">
        <v>77</v>
      </c>
      <c r="P142" t="s">
        <v>1050</v>
      </c>
      <c r="Q142" t="s">
        <v>1142</v>
      </c>
      <c r="R142" t="s">
        <v>1068</v>
      </c>
      <c r="S142" t="s">
        <v>1</v>
      </c>
      <c r="T142">
        <v>2</v>
      </c>
      <c r="U142">
        <v>3</v>
      </c>
      <c r="V142" t="s">
        <v>54</v>
      </c>
      <c r="W142" s="2" t="d">
        <v>2023-04-06</v>
      </c>
      <c r="X142" t="s">
        <v>55</v>
      </c>
      <c r="Y142" t="s">
        <v>1054</v>
      </c>
      <c r="Z142" t="s">
        <v>1054</v>
      </c>
      <c r="AA142" t="s">
        <v>57</v>
      </c>
      <c r="AD142" s="2" t="d">
        <v>2023-04-14</v>
      </c>
      <c r="AF142" t="s">
        <v>58</v>
      </c>
      <c r="AG142">
        <v>154</v>
      </c>
      <c r="AI142">
        <v>6</v>
      </c>
      <c r="AJ142" t="s">
        <v>80</v>
      </c>
      <c r="AK142" t="s">
        <v>1055</v>
      </c>
      <c r="AM142" t="s">
        <v>1054</v>
      </c>
    </row>
    <row r="143" spans="1:39" x14ac:dyDescent="0.3">
      <c r="A143">
        <v>2023</v>
      </c>
      <c r="B143" t="s">
        <v>134</v>
      </c>
      <c r="C143" t="s">
        <v>783</v>
      </c>
      <c r="D143" t="s">
        <v>1156</v>
      </c>
      <c r="E143" s="1" t="s">
        <v>1157</v>
      </c>
      <c r="F143" s="1" t="s">
        <v>1158</v>
      </c>
      <c r="G143">
        <v>3</v>
      </c>
      <c r="H143">
        <v>5</v>
      </c>
      <c r="I143">
        <v>15</v>
      </c>
      <c r="J143" t="s">
        <v>44</v>
      </c>
      <c r="K143" t="s">
        <v>45</v>
      </c>
      <c r="L143" s="1" t="s">
        <v>1159</v>
      </c>
      <c r="M143" s="1" t="s">
        <v>1160</v>
      </c>
      <c r="N143" s="1" t="s">
        <v>1161</v>
      </c>
      <c r="O143" t="s">
        <v>77</v>
      </c>
      <c r="P143" t="s">
        <v>1050</v>
      </c>
      <c r="Q143" t="s">
        <v>1135</v>
      </c>
      <c r="R143" t="s">
        <v>1068</v>
      </c>
      <c r="S143" t="s">
        <v>1</v>
      </c>
      <c r="T143">
        <v>2</v>
      </c>
      <c r="U143">
        <v>3</v>
      </c>
      <c r="V143" t="s">
        <v>54</v>
      </c>
      <c r="W143" s="2" t="d">
        <v>2023-04-06</v>
      </c>
      <c r="X143" t="s">
        <v>55</v>
      </c>
      <c r="Y143" t="s">
        <v>1054</v>
      </c>
      <c r="Z143" t="s">
        <v>1054</v>
      </c>
      <c r="AA143" t="s">
        <v>57</v>
      </c>
      <c r="AD143" s="2" t="d">
        <v>2023-04-14</v>
      </c>
      <c r="AF143" t="s">
        <v>58</v>
      </c>
      <c r="AG143">
        <v>155</v>
      </c>
      <c r="AI143">
        <v>6</v>
      </c>
      <c r="AJ143" t="s">
        <v>80</v>
      </c>
      <c r="AK143" t="s">
        <v>1055</v>
      </c>
      <c r="AM143" t="s">
        <v>1054</v>
      </c>
    </row>
    <row r="144" spans="1:39" x14ac:dyDescent="0.3">
      <c r="A144">
        <v>2023</v>
      </c>
      <c r="B144" t="s">
        <v>134</v>
      </c>
      <c r="C144" t="s">
        <v>367</v>
      </c>
      <c r="D144" t="s">
        <v>1162</v>
      </c>
      <c r="E144" s="1" t="s">
        <v>1086</v>
      </c>
      <c r="F144" s="1" t="s">
        <v>1087</v>
      </c>
      <c r="G144">
        <v>3</v>
      </c>
      <c r="H144">
        <v>4</v>
      </c>
      <c r="I144">
        <v>12</v>
      </c>
      <c r="J144" t="s">
        <v>44</v>
      </c>
      <c r="K144" t="s">
        <v>371</v>
      </c>
      <c r="L144" s="1" t="s">
        <v>1088</v>
      </c>
      <c r="M144" s="1" t="s">
        <v>1089</v>
      </c>
      <c r="N144" s="1" t="s">
        <v>1163</v>
      </c>
      <c r="O144" t="s">
        <v>77</v>
      </c>
      <c r="P144" t="s">
        <v>1050</v>
      </c>
      <c r="Q144" t="s">
        <v>1091</v>
      </c>
      <c r="R144" t="s">
        <v>1068</v>
      </c>
      <c r="S144" t="s">
        <v>1</v>
      </c>
      <c r="T144">
        <v>2</v>
      </c>
      <c r="U144">
        <v>3</v>
      </c>
      <c r="V144" t="s">
        <v>54</v>
      </c>
      <c r="W144" s="2" t="d">
        <v>2023-04-06</v>
      </c>
      <c r="X144" t="s">
        <v>55</v>
      </c>
      <c r="Y144" t="s">
        <v>1054</v>
      </c>
      <c r="Z144" t="s">
        <v>1054</v>
      </c>
      <c r="AA144" t="s">
        <v>57</v>
      </c>
      <c r="AD144" s="2" t="d">
        <v>2023-04-14</v>
      </c>
      <c r="AF144" t="s">
        <v>58</v>
      </c>
      <c r="AG144">
        <v>156</v>
      </c>
      <c r="AI144">
        <v>6</v>
      </c>
      <c r="AJ144" t="s">
        <v>80</v>
      </c>
      <c r="AK144" t="s">
        <v>1055</v>
      </c>
      <c r="AM144" t="s">
        <v>1054</v>
      </c>
    </row>
    <row r="145" spans="1:39" x14ac:dyDescent="0.3">
      <c r="A145">
        <v>2023</v>
      </c>
      <c r="B145" t="s">
        <v>134</v>
      </c>
      <c r="C145" t="s">
        <v>1030</v>
      </c>
      <c r="D145" t="s">
        <v>1164</v>
      </c>
      <c r="E145" s="1" t="s">
        <v>1165</v>
      </c>
      <c r="F145" s="1" t="s">
        <v>1166</v>
      </c>
      <c r="G145">
        <v>3</v>
      </c>
      <c r="H145">
        <v>2</v>
      </c>
      <c r="I145">
        <v>6</v>
      </c>
      <c r="J145" t="s">
        <v>54</v>
      </c>
      <c r="K145" t="s">
        <v>45</v>
      </c>
      <c r="L145" s="1" t="s">
        <v>1167</v>
      </c>
      <c r="M145" s="1" t="s">
        <v>1168</v>
      </c>
      <c r="N145" s="1" t="s">
        <v>1169</v>
      </c>
      <c r="O145" s="3" t="d">
        <v>2023-12-01</v>
      </c>
      <c r="P145" t="s">
        <v>1050</v>
      </c>
      <c r="Q145" t="s">
        <v>1170</v>
      </c>
      <c r="R145" t="s">
        <v>1068</v>
      </c>
      <c r="S145" t="s">
        <v>1</v>
      </c>
      <c r="T145">
        <v>2</v>
      </c>
      <c r="U145">
        <v>2</v>
      </c>
      <c r="V145" t="s">
        <v>69</v>
      </c>
      <c r="W145" s="2" t="d">
        <v>2023-04-10</v>
      </c>
      <c r="X145" t="s">
        <v>55</v>
      </c>
      <c r="Y145" t="s">
        <v>1054</v>
      </c>
      <c r="Z145" t="s">
        <v>1054</v>
      </c>
      <c r="AA145" t="s">
        <v>57</v>
      </c>
      <c r="AD145" s="2" t="d">
        <v>2023-04-11</v>
      </c>
      <c r="AF145" t="s">
        <v>58</v>
      </c>
      <c r="AG145">
        <v>157</v>
      </c>
      <c r="AI145">
        <v>4</v>
      </c>
      <c r="AJ145" t="s">
        <v>80</v>
      </c>
      <c r="AK145" t="s">
        <v>1055</v>
      </c>
      <c r="AM145" t="s">
        <v>1054</v>
      </c>
    </row>
    <row r="146" spans="1:39" x14ac:dyDescent="0.3">
      <c r="A146">
        <v>2023</v>
      </c>
      <c r="B146" t="s">
        <v>134</v>
      </c>
      <c r="C146" t="s">
        <v>660</v>
      </c>
      <c r="D146" t="s">
        <v>1171</v>
      </c>
      <c r="E146" s="1" t="s">
        <v>1172</v>
      </c>
      <c r="F146" s="1" t="s">
        <v>1173</v>
      </c>
      <c r="G146">
        <v>3</v>
      </c>
      <c r="H146">
        <v>4</v>
      </c>
      <c r="I146">
        <v>12</v>
      </c>
      <c r="J146" t="s">
        <v>44</v>
      </c>
      <c r="K146" t="s">
        <v>45</v>
      </c>
      <c r="L146" s="1" t="s">
        <v>1174</v>
      </c>
      <c r="M146" s="1" t="s">
        <v>1175</v>
      </c>
      <c r="N146" s="1" t="s">
        <v>1176</v>
      </c>
      <c r="O146" s="3" t="d">
        <v>2023-12-01</v>
      </c>
      <c r="P146" t="s">
        <v>1050</v>
      </c>
      <c r="Q146" t="s">
        <v>1135</v>
      </c>
      <c r="R146" t="s">
        <v>1068</v>
      </c>
      <c r="S146" t="s">
        <v>1</v>
      </c>
      <c r="T146">
        <v>2</v>
      </c>
      <c r="U146">
        <v>3</v>
      </c>
      <c r="V146" t="s">
        <v>54</v>
      </c>
      <c r="W146" s="2" t="d">
        <v>2023-04-10</v>
      </c>
      <c r="X146" t="s">
        <v>55</v>
      </c>
      <c r="Y146" t="s">
        <v>1054</v>
      </c>
      <c r="Z146" t="s">
        <v>1054</v>
      </c>
      <c r="AA146" t="s">
        <v>57</v>
      </c>
      <c r="AD146" s="2" t="d">
        <v>2023-04-11</v>
      </c>
      <c r="AF146" t="s">
        <v>58</v>
      </c>
      <c r="AG146">
        <v>158</v>
      </c>
      <c r="AI146">
        <v>6</v>
      </c>
      <c r="AJ146" t="s">
        <v>59</v>
      </c>
      <c r="AK146" t="s">
        <v>1055</v>
      </c>
      <c r="AM146" t="s">
        <v>1054</v>
      </c>
    </row>
    <row r="147" spans="1:39" x14ac:dyDescent="0.3">
      <c r="A147">
        <v>2023</v>
      </c>
      <c r="B147" t="s">
        <v>134</v>
      </c>
      <c r="C147" t="s">
        <v>660</v>
      </c>
      <c r="D147" t="s">
        <v>1177</v>
      </c>
      <c r="E147" s="1" t="s">
        <v>1086</v>
      </c>
      <c r="F147" s="1" t="s">
        <v>1178</v>
      </c>
      <c r="G147">
        <v>3</v>
      </c>
      <c r="H147">
        <v>4</v>
      </c>
      <c r="I147">
        <v>12</v>
      </c>
      <c r="J147" t="s">
        <v>44</v>
      </c>
      <c r="K147" t="s">
        <v>45</v>
      </c>
      <c r="L147" s="1" t="s">
        <v>1179</v>
      </c>
      <c r="M147" s="1" t="s">
        <v>1180</v>
      </c>
      <c r="N147" s="1" t="s">
        <v>1181</v>
      </c>
      <c r="O147" t="s">
        <v>77</v>
      </c>
      <c r="P147" t="s">
        <v>1050</v>
      </c>
      <c r="Q147" t="s">
        <v>1051</v>
      </c>
      <c r="R147" t="s">
        <v>1068</v>
      </c>
      <c r="S147" t="s">
        <v>1</v>
      </c>
      <c r="T147">
        <v>2</v>
      </c>
      <c r="U147">
        <v>3</v>
      </c>
      <c r="V147" t="s">
        <v>54</v>
      </c>
      <c r="W147" s="2" t="d">
        <v>2023-04-10</v>
      </c>
      <c r="X147" t="s">
        <v>55</v>
      </c>
      <c r="Y147" t="s">
        <v>1054</v>
      </c>
      <c r="Z147" t="s">
        <v>1054</v>
      </c>
      <c r="AA147" t="s">
        <v>57</v>
      </c>
      <c r="AD147" s="2" t="d">
        <v>2023-04-11</v>
      </c>
      <c r="AF147" t="s">
        <v>58</v>
      </c>
      <c r="AG147">
        <v>159</v>
      </c>
      <c r="AI147">
        <v>6</v>
      </c>
      <c r="AJ147" t="s">
        <v>59</v>
      </c>
      <c r="AK147" t="s">
        <v>1055</v>
      </c>
      <c r="AM147" t="s">
        <v>1054</v>
      </c>
    </row>
    <row r="148" spans="1:39" x14ac:dyDescent="0.3">
      <c r="A148">
        <v>2023</v>
      </c>
      <c r="B148" t="s">
        <v>411</v>
      </c>
      <c r="C148" t="s">
        <v>90</v>
      </c>
      <c r="D148" t="s">
        <v>1182</v>
      </c>
      <c r="E148" t="s">
        <v>1183</v>
      </c>
      <c r="F148" t="s">
        <v>1184</v>
      </c>
      <c r="G148">
        <v>3</v>
      </c>
      <c r="H148">
        <v>4</v>
      </c>
      <c r="I148">
        <v>12</v>
      </c>
      <c r="J148" t="s">
        <v>44</v>
      </c>
      <c r="K148" t="s">
        <v>45</v>
      </c>
      <c r="L148" t="s">
        <v>1185</v>
      </c>
      <c r="M148" s="1" t="s">
        <v>1186</v>
      </c>
      <c r="N148" t="s">
        <v>1187</v>
      </c>
      <c r="O148" t="s">
        <v>77</v>
      </c>
      <c r="P148" t="s">
        <v>1188</v>
      </c>
      <c r="Q148" t="s">
        <v>1189</v>
      </c>
      <c r="R148" t="s">
        <v>1190</v>
      </c>
      <c r="S148" t="s">
        <v>1191</v>
      </c>
      <c r="T148">
        <v>2</v>
      </c>
      <c r="U148">
        <v>3</v>
      </c>
      <c r="V148" t="s">
        <v>54</v>
      </c>
      <c r="W148" s="2" t="d">
        <v>2023-04-03</v>
      </c>
      <c r="X148" t="s">
        <v>55</v>
      </c>
      <c r="Y148" t="s">
        <v>1192</v>
      </c>
      <c r="Z148" t="s">
        <v>1192</v>
      </c>
      <c r="AA148" t="s">
        <v>57</v>
      </c>
      <c r="AD148" s="2" t="d">
        <v>2023-04-05</v>
      </c>
      <c r="AF148" t="s">
        <v>58</v>
      </c>
      <c r="AG148">
        <v>160</v>
      </c>
      <c r="AI148">
        <v>6</v>
      </c>
      <c r="AJ148" t="s">
        <v>59</v>
      </c>
      <c r="AK148" t="s">
        <v>1193</v>
      </c>
    </row>
    <row r="149" spans="1:39" x14ac:dyDescent="0.3">
      <c r="A149">
        <v>2023</v>
      </c>
      <c r="B149" t="s">
        <v>411</v>
      </c>
      <c r="C149" t="s">
        <v>90</v>
      </c>
      <c r="D149" t="s">
        <v>1194</v>
      </c>
      <c r="E149" t="s">
        <v>1183</v>
      </c>
      <c r="G149">
        <v>3</v>
      </c>
      <c r="H149">
        <v>3</v>
      </c>
      <c r="I149">
        <v>9</v>
      </c>
      <c r="J149" t="s">
        <v>44</v>
      </c>
      <c r="K149" t="s">
        <v>45</v>
      </c>
      <c r="L149" t="s">
        <v>1185</v>
      </c>
      <c r="M149" s="1" t="s">
        <v>1186</v>
      </c>
      <c r="N149" t="s">
        <v>1187</v>
      </c>
      <c r="O149" t="s">
        <v>77</v>
      </c>
      <c r="P149" t="s">
        <v>1188</v>
      </c>
      <c r="Q149" t="s">
        <v>1189</v>
      </c>
      <c r="R149" t="s">
        <v>1190</v>
      </c>
      <c r="S149" t="s">
        <v>1191</v>
      </c>
      <c r="T149">
        <v>2</v>
      </c>
      <c r="U149">
        <v>3</v>
      </c>
      <c r="V149" t="s">
        <v>54</v>
      </c>
      <c r="W149" s="2" t="d">
        <v>2023-04-03</v>
      </c>
      <c r="X149" t="s">
        <v>55</v>
      </c>
      <c r="Y149" t="s">
        <v>1192</v>
      </c>
      <c r="Z149" t="s">
        <v>1192</v>
      </c>
      <c r="AA149" t="s">
        <v>57</v>
      </c>
      <c r="AD149" s="2" t="d">
        <v>2023-04-05</v>
      </c>
      <c r="AF149" t="s">
        <v>58</v>
      </c>
      <c r="AG149">
        <v>161</v>
      </c>
      <c r="AI149">
        <v>6</v>
      </c>
      <c r="AJ149" t="s">
        <v>80</v>
      </c>
      <c r="AK149" t="s">
        <v>1193</v>
      </c>
    </row>
    <row r="150" spans="1:39" x14ac:dyDescent="0.3">
      <c r="A150">
        <v>2023</v>
      </c>
      <c r="B150" t="s">
        <v>411</v>
      </c>
      <c r="C150" t="s">
        <v>1195</v>
      </c>
      <c r="D150" t="s">
        <v>1196</v>
      </c>
      <c r="E150" t="e">
        <f>- Hasil finding audit ataupun surveillance yang signifikan dan Tidak bisa dokontrol untuk perbaikannya</f>
        <v>#NAME?</v>
      </c>
      <c r="F150" t="e">
        <f>- Authority Certificate disuspend atau dicabut</f>
        <v>#NAME?</v>
      </c>
      <c r="G150">
        <v>2</v>
      </c>
      <c r="H150">
        <v>5</v>
      </c>
      <c r="I150">
        <v>10</v>
      </c>
      <c r="J150" t="s">
        <v>44</v>
      </c>
      <c r="K150" t="s">
        <v>371</v>
      </c>
      <c r="L150" t="e">
        <f>- Mengontrol bisnis proses GMF untuk tetap comply dengan requirement quality dan safety
- Meningkatkan fungsi ECA (Escort, Consult, audit) untuk mempertahankan GMF compliance</f>
        <v>#NAME?</v>
      </c>
      <c r="M150" s="1" t="s">
        <v>1197</v>
      </c>
      <c r="N150" s="1" t="s">
        <v>1198</v>
      </c>
      <c r="O150" t="s">
        <v>77</v>
      </c>
      <c r="P150" t="s">
        <v>1188</v>
      </c>
      <c r="Q150" t="s">
        <v>1199</v>
      </c>
      <c r="R150" t="s">
        <v>53</v>
      </c>
      <c r="S150" t="s">
        <v>1200</v>
      </c>
      <c r="T150">
        <v>2</v>
      </c>
      <c r="U150">
        <v>2</v>
      </c>
      <c r="V150" t="s">
        <v>69</v>
      </c>
      <c r="W150" s="2" t="d">
        <v>2023-04-03</v>
      </c>
      <c r="X150" t="s">
        <v>55</v>
      </c>
      <c r="Y150" t="s">
        <v>1192</v>
      </c>
      <c r="Z150" t="s">
        <v>1192</v>
      </c>
      <c r="AA150" t="s">
        <v>57</v>
      </c>
      <c r="AD150" s="2" t="d">
        <v>2023-04-05</v>
      </c>
      <c r="AF150" t="s">
        <v>58</v>
      </c>
      <c r="AG150">
        <v>162</v>
      </c>
      <c r="AI150">
        <v>4</v>
      </c>
      <c r="AJ150" t="s">
        <v>80</v>
      </c>
      <c r="AK150" t="s">
        <v>1193</v>
      </c>
    </row>
    <row r="151" spans="1:39" x14ac:dyDescent="0.3">
      <c r="A151">
        <v>2023</v>
      </c>
      <c r="B151" t="s">
        <v>411</v>
      </c>
      <c r="C151" t="s">
        <v>421</v>
      </c>
      <c r="D151" t="e">
        <f>- Kualitas produk yang direlease oleh Certifying Staff GMF Tidak bagus dan mendapatkan komplain dari customer</f>
        <v>#NAME?</v>
      </c>
      <c r="E151" t="s">
        <v>1201</v>
      </c>
      <c r="F151" t="s">
        <v>1202</v>
      </c>
      <c r="G151">
        <v>5</v>
      </c>
      <c r="H151">
        <v>3</v>
      </c>
      <c r="I151">
        <v>15</v>
      </c>
      <c r="J151" t="s">
        <v>44</v>
      </c>
      <c r="K151" t="s">
        <v>45</v>
      </c>
      <c r="L151" t="s">
        <v>1203</v>
      </c>
      <c r="M151" t="e">
        <f>- Enhance quality and safety coordination with customer by regular cordination with customer and Daily alignment in Production area by quality Control</f>
        <v>#NAME?</v>
      </c>
      <c r="N151" t="e">
        <f>- customer coordination and alignment performed
- customer audit/surveillance are well escorted, and the findings are well controlled
- customer special requirement (PRM, CQP) for certain customer are included in audit requirement</f>
        <v>#NAME?</v>
      </c>
      <c r="O151" t="s">
        <v>68</v>
      </c>
      <c r="P151" t="s">
        <v>1188</v>
      </c>
      <c r="Q151" t="s">
        <v>1204</v>
      </c>
      <c r="R151" t="s">
        <v>125</v>
      </c>
      <c r="S151" t="s">
        <v>1205</v>
      </c>
      <c r="T151">
        <v>2</v>
      </c>
      <c r="U151">
        <v>3</v>
      </c>
      <c r="V151" t="s">
        <v>54</v>
      </c>
      <c r="W151" s="2" t="d">
        <v>2023-04-03</v>
      </c>
      <c r="X151" t="s">
        <v>55</v>
      </c>
      <c r="Y151" t="s">
        <v>1192</v>
      </c>
      <c r="Z151" t="s">
        <v>1192</v>
      </c>
      <c r="AA151" t="s">
        <v>57</v>
      </c>
      <c r="AD151" s="2" t="d">
        <v>2023-04-05</v>
      </c>
      <c r="AF151" t="s">
        <v>58</v>
      </c>
      <c r="AG151">
        <v>163</v>
      </c>
      <c r="AI151">
        <v>6</v>
      </c>
      <c r="AJ151" t="s">
        <v>59</v>
      </c>
      <c r="AK151" t="s">
        <v>1193</v>
      </c>
    </row>
    <row r="152" spans="1:39" x14ac:dyDescent="0.3">
      <c r="A152">
        <v>2023</v>
      </c>
      <c r="B152" t="s">
        <v>411</v>
      </c>
      <c r="C152" t="s">
        <v>421</v>
      </c>
      <c r="D152" t="e">
        <f>- Turn Around Time suatu project melebihi batas yang sudah di rencanakan</f>
        <v>#NAME?</v>
      </c>
      <c r="E152" t="s">
        <v>1206</v>
      </c>
      <c r="G152">
        <v>4</v>
      </c>
      <c r="H152">
        <v>3</v>
      </c>
      <c r="I152">
        <v>12</v>
      </c>
      <c r="J152" t="s">
        <v>44</v>
      </c>
      <c r="K152" t="s">
        <v>45</v>
      </c>
      <c r="L152" t="s">
        <v>1207</v>
      </c>
      <c r="M152" t="e">
        <f>- review kebutuhan personnel secara periodik
- Develop personel yang sudah ada untuk dapat mencapai kualifikasi yang dibutuhkan untuk pekerjaan RII dan Q.</f>
        <v>#NAME?</v>
      </c>
      <c r="N152" t="s">
        <v>1208</v>
      </c>
      <c r="O152" t="s">
        <v>68</v>
      </c>
      <c r="P152" t="s">
        <v>1188</v>
      </c>
      <c r="Q152" t="s">
        <v>1204</v>
      </c>
      <c r="R152" t="s">
        <v>125</v>
      </c>
      <c r="S152" t="s">
        <v>1205</v>
      </c>
      <c r="T152">
        <v>2</v>
      </c>
      <c r="U152">
        <v>3</v>
      </c>
      <c r="V152" t="s">
        <v>54</v>
      </c>
      <c r="W152" s="2" t="d">
        <v>2023-04-03</v>
      </c>
      <c r="X152" t="s">
        <v>55</v>
      </c>
      <c r="Y152" t="s">
        <v>1192</v>
      </c>
      <c r="Z152" t="s">
        <v>1192</v>
      </c>
      <c r="AA152" t="s">
        <v>57</v>
      </c>
      <c r="AD152" s="2" t="d">
        <v>2023-04-05</v>
      </c>
      <c r="AF152" t="s">
        <v>58</v>
      </c>
      <c r="AG152">
        <v>164</v>
      </c>
      <c r="AI152">
        <v>6</v>
      </c>
      <c r="AJ152" t="s">
        <v>59</v>
      </c>
      <c r="AK152" t="s">
        <v>1193</v>
      </c>
    </row>
    <row r="153" spans="1:39" x14ac:dyDescent="0.3">
      <c r="A153">
        <v>2023</v>
      </c>
      <c r="B153" t="s">
        <v>411</v>
      </c>
      <c r="C153" t="s">
        <v>1209</v>
      </c>
      <c r="D153" t="s">
        <v>1210</v>
      </c>
      <c r="E153" t="e">
        <f>- Improper handling Aircraft on ground</f>
        <v>#NAME?</v>
      </c>
      <c r="F153" t="s">
        <v>1211</v>
      </c>
      <c r="G153">
        <v>2</v>
      </c>
      <c r="H153">
        <v>3</v>
      </c>
      <c r="I153">
        <v>6</v>
      </c>
      <c r="J153" t="s">
        <v>54</v>
      </c>
      <c r="M153" s="1" t="s">
        <v>1212</v>
      </c>
      <c r="N153" s="1" t="s">
        <v>1213</v>
      </c>
      <c r="O153" t="s">
        <v>77</v>
      </c>
      <c r="P153" t="s">
        <v>1188</v>
      </c>
      <c r="Q153" t="s">
        <v>1204</v>
      </c>
      <c r="R153" t="s">
        <v>53</v>
      </c>
      <c r="S153" t="s">
        <v>1200</v>
      </c>
      <c r="T153">
        <v>2</v>
      </c>
      <c r="U153">
        <v>2</v>
      </c>
      <c r="V153" t="s">
        <v>69</v>
      </c>
      <c r="W153" s="2" t="d">
        <v>2023-04-03</v>
      </c>
      <c r="X153" t="s">
        <v>55</v>
      </c>
      <c r="Y153" t="s">
        <v>1192</v>
      </c>
      <c r="Z153" t="s">
        <v>1192</v>
      </c>
      <c r="AA153" t="s">
        <v>57</v>
      </c>
      <c r="AD153" s="2" t="d">
        <v>2023-04-05</v>
      </c>
      <c r="AF153" t="s">
        <v>58</v>
      </c>
      <c r="AG153">
        <v>165</v>
      </c>
      <c r="AI153">
        <v>4</v>
      </c>
      <c r="AJ153" t="s">
        <v>80</v>
      </c>
      <c r="AK153" t="s">
        <v>1193</v>
      </c>
    </row>
    <row r="154" spans="1:39" x14ac:dyDescent="0.3">
      <c r="A154">
        <v>2023</v>
      </c>
      <c r="B154" t="s">
        <v>411</v>
      </c>
      <c r="C154" t="s">
        <v>1214</v>
      </c>
      <c r="D154" t="e">
        <f>- Masih ditemukannya finding yang sama dari audit internal maupun external</f>
        <v>#NAME?</v>
      </c>
      <c r="E154" t="e">
        <f>- Implementasi Hasil jawaban dari NCR internal maupun external audit dengan baik dan benar</f>
        <v>#NAME?</v>
      </c>
      <c r="F154" t="e">
        <f>- Berpotensi menjadi finding dari audit external</f>
        <v>#NAME?</v>
      </c>
      <c r="G154">
        <v>3</v>
      </c>
      <c r="H154">
        <v>3</v>
      </c>
      <c r="I154">
        <v>9</v>
      </c>
      <c r="J154" t="s">
        <v>44</v>
      </c>
      <c r="K154" t="s">
        <v>45</v>
      </c>
      <c r="L154" t="s">
        <v>1215</v>
      </c>
      <c r="M154" s="1" t="s">
        <v>1216</v>
      </c>
      <c r="N154" t="e">
        <f>- Repetitive finding are reduced
- external finding are reduced
- Recommendation and follow up finding (including NCR, surveillance, investigation, IOR, COPQ) are well monitored</f>
        <v>#NAME?</v>
      </c>
      <c r="O154" t="s">
        <v>77</v>
      </c>
      <c r="P154" t="s">
        <v>1188</v>
      </c>
      <c r="Q154" t="s">
        <v>1217</v>
      </c>
      <c r="R154" t="s">
        <v>53</v>
      </c>
      <c r="S154" t="s">
        <v>1200</v>
      </c>
      <c r="T154">
        <v>2</v>
      </c>
      <c r="U154">
        <v>2</v>
      </c>
      <c r="V154" t="s">
        <v>69</v>
      </c>
      <c r="W154" s="2" t="d">
        <v>2023-04-03</v>
      </c>
      <c r="X154" t="s">
        <v>55</v>
      </c>
      <c r="Y154" t="s">
        <v>1192</v>
      </c>
      <c r="Z154" t="s">
        <v>1192</v>
      </c>
      <c r="AA154" t="s">
        <v>57</v>
      </c>
      <c r="AD154" s="2" t="d">
        <v>2023-04-05</v>
      </c>
      <c r="AF154" t="s">
        <v>58</v>
      </c>
      <c r="AG154">
        <v>166</v>
      </c>
      <c r="AI154">
        <v>4</v>
      </c>
      <c r="AJ154" t="s">
        <v>59</v>
      </c>
      <c r="AK154" t="s">
        <v>1193</v>
      </c>
    </row>
    <row r="155" spans="1:39" x14ac:dyDescent="0.3">
      <c r="A155">
        <v>2023</v>
      </c>
      <c r="B155" t="s">
        <v>411</v>
      </c>
      <c r="C155" t="s">
        <v>1214</v>
      </c>
      <c r="D155" t="e">
        <f>- Masih ditemukan kejadian incident maupun accident di Unit yang sama</f>
        <v>#NAME?</v>
      </c>
      <c r="E155" t="e">
        <f>- Implementasi dari rekomendasi investigasi Tidak terlaksana dengan baik dan benar</f>
        <v>#NAME?</v>
      </c>
      <c r="F155" t="e">
        <f>- Turunnya kepercayaan dari customer maupun Authority</f>
        <v>#NAME?</v>
      </c>
      <c r="G155">
        <v>4</v>
      </c>
      <c r="H155">
        <v>4</v>
      </c>
      <c r="I155">
        <v>16</v>
      </c>
      <c r="J155" t="s">
        <v>256</v>
      </c>
      <c r="K155" t="s">
        <v>45</v>
      </c>
      <c r="L155" t="s">
        <v>1215</v>
      </c>
      <c r="M155" s="1" t="s">
        <v>1216</v>
      </c>
      <c r="N155" t="e">
        <f>- Repetitive finding are reduced
- external finding are reduced
- Recommendation and follow up finding (including NCR, surveillance, investigation, IOR, COPQ) are well monitored</f>
        <v>#NAME?</v>
      </c>
      <c r="O155" t="s">
        <v>77</v>
      </c>
      <c r="P155" t="s">
        <v>1188</v>
      </c>
      <c r="Q155" t="s">
        <v>1217</v>
      </c>
      <c r="R155" t="s">
        <v>53</v>
      </c>
      <c r="S155" t="s">
        <v>1200</v>
      </c>
      <c r="T155">
        <v>2</v>
      </c>
      <c r="U155">
        <v>2</v>
      </c>
      <c r="V155" t="s">
        <v>69</v>
      </c>
      <c r="W155" s="2" t="d">
        <v>2023-04-03</v>
      </c>
      <c r="X155" t="s">
        <v>55</v>
      </c>
      <c r="Y155" t="s">
        <v>1192</v>
      </c>
      <c r="Z155" t="s">
        <v>1192</v>
      </c>
      <c r="AA155" t="s">
        <v>57</v>
      </c>
      <c r="AD155" s="2" t="d">
        <v>2023-04-05</v>
      </c>
      <c r="AF155" t="s">
        <v>58</v>
      </c>
      <c r="AG155">
        <v>167</v>
      </c>
      <c r="AI155">
        <v>4</v>
      </c>
      <c r="AJ155" t="s">
        <v>80</v>
      </c>
      <c r="AK155" t="s">
        <v>1193</v>
      </c>
    </row>
    <row r="156" spans="1:39" x14ac:dyDescent="0.3">
      <c r="A156">
        <v>2023</v>
      </c>
      <c r="B156" t="s">
        <v>411</v>
      </c>
      <c r="C156" t="s">
        <v>1214</v>
      </c>
      <c r="D156" t="e">
        <f>- Tingginya nilai COPQ</f>
        <v>#NAME?</v>
      </c>
      <c r="E156" t="e">
        <f>- rekomendasi untuk pengontrolan COPQ yang diberikan Tidak dilaksanakan dengan baik dan benar</f>
        <v>#NAME?</v>
      </c>
      <c r="F156" t="e">
        <f>- Tergerusnya profit</f>
        <v>#NAME?</v>
      </c>
      <c r="G156">
        <v>2</v>
      </c>
      <c r="H156">
        <v>3</v>
      </c>
      <c r="I156">
        <v>6</v>
      </c>
      <c r="J156" t="s">
        <v>54</v>
      </c>
      <c r="W156" s="2" t="d">
        <v>2023-04-03</v>
      </c>
      <c r="X156" t="s">
        <v>55</v>
      </c>
      <c r="Y156" t="s">
        <v>1192</v>
      </c>
      <c r="Z156" t="s">
        <v>1192</v>
      </c>
      <c r="AA156" t="s">
        <v>57</v>
      </c>
      <c r="AD156" s="2" t="d">
        <v>2023-04-05</v>
      </c>
      <c r="AF156" t="s">
        <v>58</v>
      </c>
      <c r="AG156">
        <v>168</v>
      </c>
      <c r="AI156">
        <v>0</v>
      </c>
      <c r="AJ156" t="s">
        <v>80</v>
      </c>
      <c r="AK156" t="s">
        <v>1193</v>
      </c>
    </row>
    <row r="157" spans="1:39" x14ac:dyDescent="0.3">
      <c r="A157">
        <v>2023</v>
      </c>
      <c r="B157" t="s">
        <v>411</v>
      </c>
      <c r="C157" t="s">
        <v>1218</v>
      </c>
      <c r="D157" t="s">
        <v>1219</v>
      </c>
      <c r="E157" t="s">
        <v>1220</v>
      </c>
      <c r="F157" t="s">
        <v>1221</v>
      </c>
      <c r="G157">
        <v>2</v>
      </c>
      <c r="H157">
        <v>3</v>
      </c>
      <c r="I157">
        <v>6</v>
      </c>
      <c r="J157" t="s">
        <v>54</v>
      </c>
      <c r="K157" t="s">
        <v>45</v>
      </c>
      <c r="L157" t="s">
        <v>1222</v>
      </c>
      <c r="M157" s="1" t="s">
        <v>1223</v>
      </c>
      <c r="N157" t="s">
        <v>1224</v>
      </c>
      <c r="O157" t="s">
        <v>68</v>
      </c>
      <c r="P157" t="s">
        <v>1188</v>
      </c>
      <c r="Q157" t="s">
        <v>1204</v>
      </c>
      <c r="R157" t="s">
        <v>53</v>
      </c>
      <c r="S157" t="s">
        <v>1200</v>
      </c>
      <c r="T157">
        <v>3</v>
      </c>
      <c r="U157">
        <v>1</v>
      </c>
      <c r="V157" t="s">
        <v>69</v>
      </c>
      <c r="W157" s="2" t="d">
        <v>2023-04-03</v>
      </c>
      <c r="X157" t="s">
        <v>55</v>
      </c>
      <c r="Y157" t="s">
        <v>1192</v>
      </c>
      <c r="Z157" t="s">
        <v>1192</v>
      </c>
      <c r="AA157" t="s">
        <v>57</v>
      </c>
      <c r="AD157" s="2" t="d">
        <v>2023-04-05</v>
      </c>
      <c r="AF157" t="s">
        <v>58</v>
      </c>
      <c r="AG157">
        <v>169</v>
      </c>
      <c r="AI157">
        <v>3</v>
      </c>
      <c r="AJ157" t="s">
        <v>80</v>
      </c>
      <c r="AK157" t="s">
        <v>1193</v>
      </c>
    </row>
    <row r="158" spans="1:39" x14ac:dyDescent="0.3">
      <c r="A158">
        <v>2023</v>
      </c>
      <c r="B158" t="s">
        <v>411</v>
      </c>
      <c r="C158" t="s">
        <v>783</v>
      </c>
      <c r="D158" t="s">
        <v>1225</v>
      </c>
      <c r="E158" t="s">
        <v>1226</v>
      </c>
      <c r="F158" t="s">
        <v>1227</v>
      </c>
      <c r="G158">
        <v>2</v>
      </c>
      <c r="H158">
        <v>3</v>
      </c>
      <c r="I158">
        <v>6</v>
      </c>
      <c r="J158" t="s">
        <v>54</v>
      </c>
      <c r="K158" t="s">
        <v>45</v>
      </c>
      <c r="L158" t="s">
        <v>1228</v>
      </c>
      <c r="M158" t="s">
        <v>1229</v>
      </c>
      <c r="N158" t="s">
        <v>1230</v>
      </c>
      <c r="O158" t="s">
        <v>77</v>
      </c>
      <c r="P158" t="s">
        <v>1188</v>
      </c>
      <c r="Q158" t="s">
        <v>1204</v>
      </c>
      <c r="R158" t="s">
        <v>1231</v>
      </c>
      <c r="S158" t="s">
        <v>1191</v>
      </c>
      <c r="T158">
        <v>2</v>
      </c>
      <c r="U158">
        <v>2</v>
      </c>
      <c r="V158" t="s">
        <v>69</v>
      </c>
      <c r="W158" s="2" t="d">
        <v>2023-04-03</v>
      </c>
      <c r="X158" t="s">
        <v>55</v>
      </c>
      <c r="Y158" t="s">
        <v>1192</v>
      </c>
      <c r="Z158" t="s">
        <v>1192</v>
      </c>
      <c r="AA158" t="s">
        <v>57</v>
      </c>
      <c r="AD158" s="2" t="d">
        <v>2023-04-05</v>
      </c>
      <c r="AF158" t="s">
        <v>58</v>
      </c>
      <c r="AG158">
        <v>170</v>
      </c>
      <c r="AI158">
        <v>4</v>
      </c>
      <c r="AJ158" t="s">
        <v>80</v>
      </c>
      <c r="AK158" t="s">
        <v>1193</v>
      </c>
    </row>
    <row r="159" spans="1:39" x14ac:dyDescent="0.3">
      <c r="A159">
        <v>2023</v>
      </c>
      <c r="B159" t="s">
        <v>411</v>
      </c>
      <c r="C159" t="s">
        <v>1232</v>
      </c>
      <c r="D159" t="s">
        <v>1233</v>
      </c>
      <c r="E159" t="s">
        <v>1234</v>
      </c>
      <c r="F159" t="s">
        <v>1235</v>
      </c>
      <c r="G159">
        <v>2</v>
      </c>
      <c r="H159">
        <v>4</v>
      </c>
      <c r="I159">
        <v>8</v>
      </c>
      <c r="J159" t="s">
        <v>54</v>
      </c>
      <c r="K159" t="s">
        <v>45</v>
      </c>
      <c r="L159" t="s">
        <v>1236</v>
      </c>
      <c r="M159" t="s">
        <v>1237</v>
      </c>
      <c r="N159" t="s">
        <v>1238</v>
      </c>
      <c r="O159" t="s">
        <v>77</v>
      </c>
      <c r="P159" t="s">
        <v>1188</v>
      </c>
      <c r="Q159" t="s">
        <v>1239</v>
      </c>
      <c r="R159" t="s">
        <v>1240</v>
      </c>
      <c r="S159" t="s">
        <v>1241</v>
      </c>
      <c r="T159">
        <v>2</v>
      </c>
      <c r="U159">
        <v>2</v>
      </c>
      <c r="V159" t="s">
        <v>69</v>
      </c>
      <c r="W159" s="2" t="d">
        <v>2023-04-03</v>
      </c>
      <c r="X159" t="s">
        <v>55</v>
      </c>
      <c r="Y159" t="s">
        <v>1192</v>
      </c>
      <c r="Z159" t="s">
        <v>1192</v>
      </c>
      <c r="AA159" t="s">
        <v>57</v>
      </c>
      <c r="AD159" s="2" t="d">
        <v>2023-04-05</v>
      </c>
      <c r="AF159" t="s">
        <v>58</v>
      </c>
      <c r="AG159">
        <v>171</v>
      </c>
      <c r="AI159">
        <v>4</v>
      </c>
      <c r="AJ159" t="s">
        <v>80</v>
      </c>
      <c r="AK159" t="s">
        <v>1193</v>
      </c>
    </row>
    <row r="160" spans="1:39" x14ac:dyDescent="0.3">
      <c r="A160">
        <v>2023</v>
      </c>
      <c r="B160" t="s">
        <v>411</v>
      </c>
      <c r="C160" t="s">
        <v>1242</v>
      </c>
      <c r="D160" t="s">
        <v>1243</v>
      </c>
      <c r="E160" t="s">
        <v>1244</v>
      </c>
      <c r="F160" t="s">
        <v>1245</v>
      </c>
      <c r="G160">
        <v>2</v>
      </c>
      <c r="H160">
        <v>3</v>
      </c>
      <c r="I160">
        <v>6</v>
      </c>
      <c r="J160" t="s">
        <v>54</v>
      </c>
      <c r="K160" t="s">
        <v>45</v>
      </c>
      <c r="L160" t="s">
        <v>1246</v>
      </c>
      <c r="M160" t="s">
        <v>1247</v>
      </c>
      <c r="N160" t="s">
        <v>1248</v>
      </c>
      <c r="O160" t="s">
        <v>49</v>
      </c>
      <c r="P160" t="s">
        <v>1188</v>
      </c>
      <c r="Q160" t="s">
        <v>1204</v>
      </c>
      <c r="R160" t="s">
        <v>191</v>
      </c>
      <c r="S160" t="s">
        <v>53</v>
      </c>
      <c r="T160">
        <v>1</v>
      </c>
      <c r="U160">
        <v>2</v>
      </c>
      <c r="V160" t="s">
        <v>69</v>
      </c>
      <c r="W160" s="2" t="d">
        <v>2023-04-03</v>
      </c>
      <c r="X160" t="s">
        <v>55</v>
      </c>
      <c r="Y160" t="s">
        <v>1192</v>
      </c>
      <c r="Z160" t="s">
        <v>1192</v>
      </c>
      <c r="AA160" t="s">
        <v>57</v>
      </c>
      <c r="AD160" s="2" t="d">
        <v>2023-04-05</v>
      </c>
      <c r="AF160" t="s">
        <v>58</v>
      </c>
      <c r="AG160">
        <v>172</v>
      </c>
      <c r="AI160">
        <v>2</v>
      </c>
      <c r="AJ160" t="s">
        <v>80</v>
      </c>
      <c r="AK160" t="s">
        <v>1193</v>
      </c>
    </row>
    <row r="161" spans="1:37" x14ac:dyDescent="0.3">
      <c r="A161">
        <v>2023</v>
      </c>
      <c r="B161" t="s">
        <v>411</v>
      </c>
      <c r="C161" t="s">
        <v>648</v>
      </c>
      <c r="D161" t="s">
        <v>1249</v>
      </c>
      <c r="E161" t="e">
        <f>- Kurangnya knowledge dan experience dari personnel personnel muda TQ
- belum terpenuhinya persyaratan dari personnel yang akan diajukan licensenya</f>
        <v>#NAME?</v>
      </c>
      <c r="G161">
        <v>4</v>
      </c>
      <c r="H161">
        <v>3</v>
      </c>
      <c r="I161">
        <v>12</v>
      </c>
      <c r="J161" t="s">
        <v>44</v>
      </c>
      <c r="K161" t="s">
        <v>468</v>
      </c>
      <c r="L161" t="e">
        <f>- Monitor secara intensif terkait pemenuhan dan development personnel TQ
- Merencanakan manpower capacity dan utilisasi
- Meningkatkan proses development personnel TQ termasuk training, OJT, Monitoring dan assigment</f>
        <v>#NAME?</v>
      </c>
      <c r="M161" s="1" t="s">
        <v>1250</v>
      </c>
      <c r="N161" s="1" t="s">
        <v>1251</v>
      </c>
      <c r="O161" t="s">
        <v>77</v>
      </c>
      <c r="P161" t="s">
        <v>1188</v>
      </c>
      <c r="Q161" t="s">
        <v>1204</v>
      </c>
      <c r="R161" t="s">
        <v>134</v>
      </c>
      <c r="S161" t="s">
        <v>229</v>
      </c>
      <c r="T161">
        <v>2</v>
      </c>
      <c r="U161">
        <v>3</v>
      </c>
      <c r="V161" t="s">
        <v>54</v>
      </c>
      <c r="W161" s="2" t="d">
        <v>2023-04-03</v>
      </c>
      <c r="X161" t="s">
        <v>55</v>
      </c>
      <c r="Y161" t="s">
        <v>1192</v>
      </c>
      <c r="Z161" t="s">
        <v>1192</v>
      </c>
      <c r="AA161" t="s">
        <v>57</v>
      </c>
      <c r="AD161" s="2" t="d">
        <v>2023-04-05</v>
      </c>
      <c r="AF161" t="s">
        <v>58</v>
      </c>
      <c r="AG161">
        <v>173</v>
      </c>
      <c r="AI161">
        <v>6</v>
      </c>
      <c r="AJ161" t="s">
        <v>59</v>
      </c>
      <c r="AK161" t="s">
        <v>1193</v>
      </c>
    </row>
    <row r="162" spans="1:37" x14ac:dyDescent="0.3">
      <c r="A162">
        <v>2023</v>
      </c>
      <c r="B162" t="s">
        <v>411</v>
      </c>
      <c r="C162" t="s">
        <v>654</v>
      </c>
      <c r="D162" t="s">
        <v>1252</v>
      </c>
      <c r="E162" t="s">
        <v>1253</v>
      </c>
      <c r="F162" t="s">
        <v>1254</v>
      </c>
      <c r="G162">
        <v>4</v>
      </c>
      <c r="H162">
        <v>3</v>
      </c>
      <c r="I162">
        <v>12</v>
      </c>
      <c r="J162" t="s">
        <v>44</v>
      </c>
      <c r="K162" t="s">
        <v>45</v>
      </c>
      <c r="L162" t="s">
        <v>1255</v>
      </c>
      <c r="M162" t="s">
        <v>1256</v>
      </c>
      <c r="N162" t="s">
        <v>1257</v>
      </c>
      <c r="O162" t="s">
        <v>77</v>
      </c>
      <c r="P162" t="s">
        <v>1188</v>
      </c>
      <c r="Q162" t="s">
        <v>1204</v>
      </c>
      <c r="R162" t="s">
        <v>134</v>
      </c>
      <c r="S162" t="s">
        <v>1258</v>
      </c>
      <c r="T162">
        <v>2</v>
      </c>
      <c r="U162">
        <v>3</v>
      </c>
      <c r="V162" t="s">
        <v>54</v>
      </c>
      <c r="W162" s="2" t="d">
        <v>2023-04-03</v>
      </c>
      <c r="X162" t="s">
        <v>55</v>
      </c>
      <c r="Y162" t="s">
        <v>1192</v>
      </c>
      <c r="Z162" t="s">
        <v>1192</v>
      </c>
      <c r="AA162" t="s">
        <v>57</v>
      </c>
      <c r="AD162" s="2" t="d">
        <v>2023-04-05</v>
      </c>
      <c r="AF162" t="s">
        <v>58</v>
      </c>
      <c r="AG162">
        <v>174</v>
      </c>
      <c r="AI162">
        <v>6</v>
      </c>
      <c r="AJ162" t="s">
        <v>59</v>
      </c>
      <c r="AK162" t="s">
        <v>1193</v>
      </c>
    </row>
    <row r="163" spans="1:37" x14ac:dyDescent="0.3">
      <c r="A163">
        <v>2023</v>
      </c>
      <c r="B163" t="s">
        <v>411</v>
      </c>
      <c r="C163" t="s">
        <v>660</v>
      </c>
      <c r="D163" t="s">
        <v>1259</v>
      </c>
      <c r="E163" t="s">
        <v>1260</v>
      </c>
      <c r="F163" t="s">
        <v>1261</v>
      </c>
      <c r="G163">
        <v>2</v>
      </c>
      <c r="H163">
        <v>3</v>
      </c>
      <c r="I163">
        <v>6</v>
      </c>
      <c r="J163" t="s">
        <v>54</v>
      </c>
      <c r="K163" t="s">
        <v>371</v>
      </c>
      <c r="L163" t="s">
        <v>1262</v>
      </c>
      <c r="M163" t="s">
        <v>1263</v>
      </c>
      <c r="N163" t="s">
        <v>1264</v>
      </c>
      <c r="O163" t="s">
        <v>77</v>
      </c>
      <c r="P163" t="s">
        <v>1188</v>
      </c>
      <c r="Q163" t="s">
        <v>1204</v>
      </c>
      <c r="R163" t="s">
        <v>1021</v>
      </c>
      <c r="S163" t="s">
        <v>53</v>
      </c>
      <c r="T163">
        <v>2</v>
      </c>
      <c r="U163">
        <v>2</v>
      </c>
      <c r="V163" t="s">
        <v>69</v>
      </c>
      <c r="W163" s="2" t="d">
        <v>2023-04-03</v>
      </c>
      <c r="X163" t="s">
        <v>55</v>
      </c>
      <c r="Y163" t="s">
        <v>1192</v>
      </c>
      <c r="Z163" t="s">
        <v>1192</v>
      </c>
      <c r="AA163" t="s">
        <v>57</v>
      </c>
      <c r="AD163" s="2" t="d">
        <v>2023-04-05</v>
      </c>
      <c r="AF163" t="s">
        <v>58</v>
      </c>
      <c r="AG163">
        <v>175</v>
      </c>
      <c r="AI163">
        <v>4</v>
      </c>
      <c r="AJ163" t="s">
        <v>80</v>
      </c>
      <c r="AK163" t="s">
        <v>1193</v>
      </c>
    </row>
    <row r="164" spans="1:37" x14ac:dyDescent="0.3">
      <c r="A164">
        <v>2023</v>
      </c>
      <c r="B164" t="s">
        <v>1265</v>
      </c>
      <c r="C164" t="s">
        <v>1266</v>
      </c>
      <c r="D164" t="s">
        <v>1267</v>
      </c>
      <c r="E164" s="1" t="s">
        <v>1268</v>
      </c>
      <c r="F164" s="1" t="s">
        <v>1269</v>
      </c>
      <c r="G164">
        <v>4</v>
      </c>
      <c r="H164">
        <v>4</v>
      </c>
      <c r="I164">
        <v>16</v>
      </c>
      <c r="J164" t="s">
        <v>256</v>
      </c>
      <c r="K164" t="s">
        <v>45</v>
      </c>
      <c r="L164" s="1" t="s">
        <v>1270</v>
      </c>
      <c r="M164" s="1" t="s">
        <v>1271</v>
      </c>
      <c r="N164" s="1" t="s">
        <v>1272</v>
      </c>
      <c r="O164" t="s">
        <v>1273</v>
      </c>
      <c r="P164" t="s">
        <v>1274</v>
      </c>
      <c r="Q164" t="s">
        <v>1275</v>
      </c>
      <c r="R164" t="s">
        <v>766</v>
      </c>
      <c r="S164" t="s">
        <v>1276</v>
      </c>
      <c r="T164">
        <v>2</v>
      </c>
      <c r="U164">
        <v>3</v>
      </c>
      <c r="V164" t="s">
        <v>54</v>
      </c>
      <c r="W164" s="2" t="d">
        <v>2023-03-30</v>
      </c>
      <c r="X164" t="s">
        <v>331</v>
      </c>
      <c r="Y164" t="s">
        <v>1277</v>
      </c>
      <c r="Z164" t="s">
        <v>1277</v>
      </c>
      <c r="AE164" t="s">
        <v>1278</v>
      </c>
      <c r="AF164" t="s">
        <v>58</v>
      </c>
      <c r="AG164">
        <v>178</v>
      </c>
      <c r="AI164">
        <v>6</v>
      </c>
      <c r="AJ164" t="s">
        <v>80</v>
      </c>
      <c r="AK164" t="s">
        <v>1279</v>
      </c>
    </row>
    <row r="165" spans="1:37" x14ac:dyDescent="0.3">
      <c r="A165">
        <v>2023</v>
      </c>
      <c r="B165" t="s">
        <v>1265</v>
      </c>
      <c r="C165" t="s">
        <v>1280</v>
      </c>
      <c r="D165" t="s">
        <v>1281</v>
      </c>
      <c r="E165" s="1" t="s">
        <v>1282</v>
      </c>
      <c r="F165" s="1" t="s">
        <v>1283</v>
      </c>
      <c r="G165">
        <v>3</v>
      </c>
      <c r="H165">
        <v>3</v>
      </c>
      <c r="I165">
        <v>9</v>
      </c>
      <c r="J165" t="s">
        <v>44</v>
      </c>
      <c r="K165" t="s">
        <v>45</v>
      </c>
      <c r="L165" s="1" t="s">
        <v>1284</v>
      </c>
      <c r="M165" s="1" t="s">
        <v>1285</v>
      </c>
      <c r="N165" s="1" t="s">
        <v>1286</v>
      </c>
      <c r="O165" t="s">
        <v>1273</v>
      </c>
      <c r="P165" t="s">
        <v>1274</v>
      </c>
      <c r="Q165" t="s">
        <v>1287</v>
      </c>
      <c r="R165" t="s">
        <v>89</v>
      </c>
      <c r="S165" t="s">
        <v>1288</v>
      </c>
      <c r="T165">
        <v>1</v>
      </c>
      <c r="U165">
        <v>1</v>
      </c>
      <c r="V165" t="s">
        <v>69</v>
      </c>
      <c r="W165" s="2" t="d">
        <v>2023-03-30</v>
      </c>
      <c r="X165" t="s">
        <v>331</v>
      </c>
      <c r="Y165" t="s">
        <v>1277</v>
      </c>
      <c r="Z165" t="s">
        <v>1277</v>
      </c>
      <c r="AA165" t="s">
        <v>57</v>
      </c>
      <c r="AD165" s="2" t="d">
        <v>2023-03-30</v>
      </c>
      <c r="AE165" t="s">
        <v>1289</v>
      </c>
      <c r="AF165" t="s">
        <v>58</v>
      </c>
      <c r="AG165">
        <v>179</v>
      </c>
      <c r="AI165">
        <v>1</v>
      </c>
      <c r="AJ165" t="s">
        <v>80</v>
      </c>
      <c r="AK165" t="s">
        <v>1279</v>
      </c>
    </row>
    <row r="166" spans="1:37" x14ac:dyDescent="0.3">
      <c r="A166">
        <v>2023</v>
      </c>
      <c r="B166" t="s">
        <v>1265</v>
      </c>
      <c r="C166" t="s">
        <v>1290</v>
      </c>
      <c r="D166" t="s">
        <v>1291</v>
      </c>
      <c r="E166" s="1" t="s">
        <v>1292</v>
      </c>
      <c r="F166" s="1" t="s">
        <v>1293</v>
      </c>
      <c r="G166">
        <v>4</v>
      </c>
      <c r="H166">
        <v>4</v>
      </c>
      <c r="I166">
        <v>16</v>
      </c>
      <c r="J166" t="s">
        <v>256</v>
      </c>
      <c r="K166" t="s">
        <v>45</v>
      </c>
      <c r="L166" s="1" t="s">
        <v>1294</v>
      </c>
      <c r="M166" s="1" t="s">
        <v>1295</v>
      </c>
      <c r="N166" s="1" t="s">
        <v>1296</v>
      </c>
      <c r="O166" t="s">
        <v>1273</v>
      </c>
      <c r="P166" t="s">
        <v>1274</v>
      </c>
      <c r="Q166" t="s">
        <v>1297</v>
      </c>
      <c r="R166" t="s">
        <v>89</v>
      </c>
      <c r="S166" t="s">
        <v>1288</v>
      </c>
      <c r="T166">
        <v>2</v>
      </c>
      <c r="U166">
        <v>2</v>
      </c>
      <c r="V166" t="s">
        <v>69</v>
      </c>
      <c r="W166" s="2" t="d">
        <v>2023-03-30</v>
      </c>
      <c r="X166" t="s">
        <v>331</v>
      </c>
      <c r="Y166" t="s">
        <v>1277</v>
      </c>
      <c r="Z166" t="s">
        <v>1277</v>
      </c>
      <c r="AA166" t="s">
        <v>57</v>
      </c>
      <c r="AD166" s="2" t="d">
        <v>2023-03-30</v>
      </c>
      <c r="AE166" t="s">
        <v>1298</v>
      </c>
      <c r="AF166" t="s">
        <v>58</v>
      </c>
      <c r="AG166">
        <v>180</v>
      </c>
      <c r="AI166">
        <v>4</v>
      </c>
      <c r="AJ166" t="s">
        <v>59</v>
      </c>
      <c r="AK166" t="s">
        <v>1279</v>
      </c>
    </row>
    <row r="167" spans="1:37" x14ac:dyDescent="0.3">
      <c r="A167">
        <v>2023</v>
      </c>
      <c r="B167" t="s">
        <v>1265</v>
      </c>
      <c r="C167" t="s">
        <v>1299</v>
      </c>
      <c r="D167" t="s">
        <v>1300</v>
      </c>
      <c r="E167" s="1" t="s">
        <v>1301</v>
      </c>
      <c r="F167" t="s">
        <v>1302</v>
      </c>
      <c r="G167">
        <v>4</v>
      </c>
      <c r="H167">
        <v>4</v>
      </c>
      <c r="I167">
        <v>16</v>
      </c>
      <c r="J167" t="s">
        <v>256</v>
      </c>
      <c r="K167" t="s">
        <v>45</v>
      </c>
      <c r="L167" s="1" t="s">
        <v>1303</v>
      </c>
      <c r="M167" s="1" t="s">
        <v>1304</v>
      </c>
      <c r="N167" s="1" t="s">
        <v>1305</v>
      </c>
      <c r="O167" t="s">
        <v>1306</v>
      </c>
      <c r="P167" t="s">
        <v>1274</v>
      </c>
      <c r="Q167" t="s">
        <v>1307</v>
      </c>
      <c r="R167" t="s">
        <v>89</v>
      </c>
      <c r="S167" t="s">
        <v>1288</v>
      </c>
      <c r="T167">
        <v>1</v>
      </c>
      <c r="U167">
        <v>1</v>
      </c>
      <c r="V167" t="s">
        <v>69</v>
      </c>
      <c r="W167" s="2" t="d">
        <v>2023-03-30</v>
      </c>
      <c r="X167" t="s">
        <v>331</v>
      </c>
      <c r="Y167" t="s">
        <v>1277</v>
      </c>
      <c r="Z167" t="s">
        <v>1277</v>
      </c>
      <c r="AA167" t="s">
        <v>57</v>
      </c>
      <c r="AD167" s="2" t="d">
        <v>2023-03-30</v>
      </c>
      <c r="AE167" t="s">
        <v>1308</v>
      </c>
      <c r="AF167" t="s">
        <v>58</v>
      </c>
      <c r="AG167">
        <v>181</v>
      </c>
      <c r="AI167">
        <v>1</v>
      </c>
      <c r="AJ167" t="s">
        <v>59</v>
      </c>
      <c r="AK167" t="s">
        <v>1279</v>
      </c>
    </row>
    <row r="168" spans="1:37" x14ac:dyDescent="0.3">
      <c r="A168">
        <v>2023</v>
      </c>
      <c r="B168" t="s">
        <v>1265</v>
      </c>
      <c r="C168" t="s">
        <v>1309</v>
      </c>
      <c r="D168" t="s">
        <v>1310</v>
      </c>
      <c r="E168" t="s">
        <v>1311</v>
      </c>
      <c r="F168" s="1" t="s">
        <v>1312</v>
      </c>
      <c r="G168">
        <v>5</v>
      </c>
      <c r="H168">
        <v>4</v>
      </c>
      <c r="I168">
        <v>20</v>
      </c>
      <c r="J168" t="s">
        <v>256</v>
      </c>
      <c r="K168" t="s">
        <v>45</v>
      </c>
      <c r="L168" s="1" t="s">
        <v>1313</v>
      </c>
      <c r="M168" s="1" t="s">
        <v>1313</v>
      </c>
      <c r="N168" s="1" t="s">
        <v>1314</v>
      </c>
      <c r="O168" t="s">
        <v>1273</v>
      </c>
      <c r="P168" t="s">
        <v>1274</v>
      </c>
      <c r="Q168" t="s">
        <v>1315</v>
      </c>
      <c r="R168" t="s">
        <v>1316</v>
      </c>
      <c r="S168" t="s">
        <v>1288</v>
      </c>
      <c r="T168">
        <v>2</v>
      </c>
      <c r="U168">
        <v>2</v>
      </c>
      <c r="V168" t="s">
        <v>69</v>
      </c>
      <c r="W168" s="2" t="d">
        <v>2023-03-30</v>
      </c>
      <c r="X168" t="s">
        <v>331</v>
      </c>
      <c r="Y168" t="s">
        <v>1277</v>
      </c>
      <c r="Z168" t="s">
        <v>1277</v>
      </c>
      <c r="AA168" t="s">
        <v>57</v>
      </c>
      <c r="AD168" s="2" t="d">
        <v>2023-03-30</v>
      </c>
      <c r="AE168" t="s">
        <v>1317</v>
      </c>
      <c r="AF168" t="s">
        <v>58</v>
      </c>
      <c r="AG168">
        <v>182</v>
      </c>
      <c r="AI168">
        <v>4</v>
      </c>
      <c r="AJ168" t="s">
        <v>59</v>
      </c>
      <c r="AK168" t="s">
        <v>1279</v>
      </c>
    </row>
    <row r="169" spans="1:37" x14ac:dyDescent="0.3">
      <c r="A169">
        <v>2023</v>
      </c>
      <c r="B169" t="s">
        <v>1265</v>
      </c>
      <c r="C169" t="s">
        <v>1318</v>
      </c>
      <c r="D169" t="s">
        <v>1319</v>
      </c>
      <c r="E169" t="s">
        <v>1320</v>
      </c>
      <c r="F169" t="s">
        <v>1321</v>
      </c>
      <c r="G169">
        <v>5</v>
      </c>
      <c r="H169">
        <v>4</v>
      </c>
      <c r="I169">
        <v>20</v>
      </c>
      <c r="J169" t="s">
        <v>256</v>
      </c>
      <c r="K169" t="s">
        <v>45</v>
      </c>
      <c r="L169" t="s">
        <v>1322</v>
      </c>
      <c r="M169" t="s">
        <v>1323</v>
      </c>
      <c r="N169" t="s">
        <v>1324</v>
      </c>
      <c r="O169" t="s">
        <v>1273</v>
      </c>
      <c r="P169" t="s">
        <v>1274</v>
      </c>
      <c r="Q169" t="s">
        <v>1325</v>
      </c>
      <c r="R169" t="s">
        <v>1316</v>
      </c>
      <c r="S169" t="s">
        <v>1288</v>
      </c>
      <c r="T169">
        <v>2</v>
      </c>
      <c r="U169">
        <v>2</v>
      </c>
      <c r="V169" t="s">
        <v>69</v>
      </c>
      <c r="W169" s="2" t="d">
        <v>2023-03-30</v>
      </c>
      <c r="X169" t="s">
        <v>331</v>
      </c>
      <c r="Y169" t="s">
        <v>1277</v>
      </c>
      <c r="Z169" t="s">
        <v>1277</v>
      </c>
      <c r="AA169" t="s">
        <v>57</v>
      </c>
      <c r="AD169" s="2" t="d">
        <v>2023-03-30</v>
      </c>
      <c r="AE169" t="s">
        <v>1326</v>
      </c>
      <c r="AF169" t="s">
        <v>58</v>
      </c>
      <c r="AG169">
        <v>183</v>
      </c>
      <c r="AI169">
        <v>4</v>
      </c>
      <c r="AJ169" t="s">
        <v>59</v>
      </c>
      <c r="AK169" t="s">
        <v>1279</v>
      </c>
    </row>
    <row r="170" spans="1:37" x14ac:dyDescent="0.3">
      <c r="A170">
        <v>2023</v>
      </c>
      <c r="B170" t="s">
        <v>1265</v>
      </c>
      <c r="C170" t="s">
        <v>1327</v>
      </c>
      <c r="D170" t="s">
        <v>1328</v>
      </c>
      <c r="E170" t="s">
        <v>1329</v>
      </c>
      <c r="F170" t="s">
        <v>1330</v>
      </c>
      <c r="G170">
        <v>3</v>
      </c>
      <c r="H170">
        <v>3</v>
      </c>
      <c r="I170">
        <v>9</v>
      </c>
      <c r="J170" t="s">
        <v>44</v>
      </c>
      <c r="K170" t="s">
        <v>45</v>
      </c>
      <c r="L170" t="s">
        <v>1331</v>
      </c>
      <c r="M170" s="1" t="s">
        <v>1332</v>
      </c>
      <c r="N170" s="1" t="s">
        <v>1333</v>
      </c>
      <c r="O170" t="s">
        <v>1334</v>
      </c>
      <c r="P170" t="s">
        <v>1274</v>
      </c>
      <c r="Q170" t="s">
        <v>1315</v>
      </c>
      <c r="R170" t="s">
        <v>1316</v>
      </c>
      <c r="S170" t="s">
        <v>1288</v>
      </c>
      <c r="T170">
        <v>1</v>
      </c>
      <c r="U170">
        <v>1</v>
      </c>
      <c r="V170" t="s">
        <v>69</v>
      </c>
      <c r="W170" s="2" t="d">
        <v>2023-03-30</v>
      </c>
      <c r="X170" t="s">
        <v>331</v>
      </c>
      <c r="Y170" t="s">
        <v>1277</v>
      </c>
      <c r="Z170" t="s">
        <v>1277</v>
      </c>
      <c r="AE170" t="s">
        <v>1335</v>
      </c>
      <c r="AF170" t="s">
        <v>58</v>
      </c>
      <c r="AG170">
        <v>184</v>
      </c>
      <c r="AI170">
        <v>1</v>
      </c>
      <c r="AJ170" t="s">
        <v>80</v>
      </c>
      <c r="AK170" t="s">
        <v>1279</v>
      </c>
    </row>
    <row r="171" spans="1:37" x14ac:dyDescent="0.3">
      <c r="A171">
        <v>2023</v>
      </c>
      <c r="B171" t="s">
        <v>1265</v>
      </c>
      <c r="C171" t="s">
        <v>1336</v>
      </c>
      <c r="D171" t="s">
        <v>1337</v>
      </c>
      <c r="E171" t="s">
        <v>1338</v>
      </c>
      <c r="F171" t="s">
        <v>1339</v>
      </c>
      <c r="G171">
        <v>3</v>
      </c>
      <c r="H171">
        <v>3</v>
      </c>
      <c r="I171">
        <v>9</v>
      </c>
      <c r="J171" t="s">
        <v>44</v>
      </c>
      <c r="K171" t="s">
        <v>45</v>
      </c>
      <c r="L171" t="s">
        <v>1340</v>
      </c>
      <c r="M171" t="s">
        <v>1341</v>
      </c>
      <c r="N171" t="s">
        <v>1342</v>
      </c>
      <c r="O171" t="s">
        <v>1273</v>
      </c>
      <c r="P171" t="s">
        <v>1274</v>
      </c>
      <c r="Q171" t="s">
        <v>1315</v>
      </c>
      <c r="R171" t="s">
        <v>89</v>
      </c>
      <c r="S171" t="s">
        <v>1288</v>
      </c>
      <c r="T171">
        <v>1</v>
      </c>
      <c r="U171">
        <v>1</v>
      </c>
      <c r="V171" t="s">
        <v>69</v>
      </c>
      <c r="W171" s="2" t="d">
        <v>2023-03-30</v>
      </c>
      <c r="X171" t="s">
        <v>331</v>
      </c>
      <c r="Y171" t="s">
        <v>1277</v>
      </c>
      <c r="Z171" t="s">
        <v>1277</v>
      </c>
      <c r="AA171" t="s">
        <v>57</v>
      </c>
      <c r="AD171" s="2" t="d">
        <v>2023-03-30</v>
      </c>
      <c r="AE171" t="s">
        <v>1343</v>
      </c>
      <c r="AF171" t="s">
        <v>58</v>
      </c>
      <c r="AG171">
        <v>185</v>
      </c>
      <c r="AI171">
        <v>1</v>
      </c>
      <c r="AJ171" t="s">
        <v>80</v>
      </c>
      <c r="AK171" t="s">
        <v>1279</v>
      </c>
    </row>
    <row r="172" spans="1:37" x14ac:dyDescent="0.3">
      <c r="A172">
        <v>2023</v>
      </c>
      <c r="B172" t="s">
        <v>1265</v>
      </c>
      <c r="C172" t="s">
        <v>1344</v>
      </c>
      <c r="D172" t="s">
        <v>1345</v>
      </c>
      <c r="E172" t="s">
        <v>1346</v>
      </c>
      <c r="F172" t="s">
        <v>1339</v>
      </c>
      <c r="G172">
        <v>3</v>
      </c>
      <c r="H172">
        <v>3</v>
      </c>
      <c r="I172">
        <v>9</v>
      </c>
      <c r="J172" t="s">
        <v>44</v>
      </c>
      <c r="K172" t="s">
        <v>45</v>
      </c>
      <c r="L172" s="1" t="s">
        <v>1347</v>
      </c>
      <c r="M172" t="s">
        <v>1348</v>
      </c>
      <c r="N172" t="s">
        <v>1349</v>
      </c>
      <c r="O172" t="s">
        <v>1273</v>
      </c>
      <c r="P172" t="s">
        <v>1274</v>
      </c>
      <c r="Q172" t="s">
        <v>1315</v>
      </c>
      <c r="R172" t="s">
        <v>89</v>
      </c>
      <c r="S172" t="s">
        <v>1288</v>
      </c>
      <c r="T172">
        <v>1</v>
      </c>
      <c r="U172">
        <v>1</v>
      </c>
      <c r="V172" t="s">
        <v>69</v>
      </c>
      <c r="W172" s="2" t="d">
        <v>2023-03-30</v>
      </c>
      <c r="X172" t="s">
        <v>331</v>
      </c>
      <c r="Y172" t="s">
        <v>1277</v>
      </c>
      <c r="Z172" t="s">
        <v>1277</v>
      </c>
      <c r="AE172" t="s">
        <v>1350</v>
      </c>
      <c r="AF172" t="s">
        <v>58</v>
      </c>
      <c r="AG172">
        <v>186</v>
      </c>
      <c r="AI172">
        <v>1</v>
      </c>
      <c r="AJ172" t="s">
        <v>80</v>
      </c>
      <c r="AK172" t="s">
        <v>1279</v>
      </c>
    </row>
    <row r="173" spans="1:37" x14ac:dyDescent="0.3">
      <c r="A173">
        <v>2023</v>
      </c>
      <c r="B173" t="s">
        <v>1265</v>
      </c>
      <c r="C173" t="s">
        <v>1351</v>
      </c>
      <c r="D173" t="s">
        <v>1352</v>
      </c>
      <c r="E173" t="s">
        <v>1353</v>
      </c>
      <c r="F173" t="s">
        <v>1354</v>
      </c>
      <c r="G173">
        <v>4</v>
      </c>
      <c r="H173">
        <v>4</v>
      </c>
      <c r="I173">
        <v>16</v>
      </c>
      <c r="J173" t="s">
        <v>256</v>
      </c>
      <c r="K173" t="s">
        <v>45</v>
      </c>
      <c r="L173" t="s">
        <v>1355</v>
      </c>
      <c r="M173" t="s">
        <v>1356</v>
      </c>
      <c r="N173" t="s">
        <v>1357</v>
      </c>
      <c r="O173" t="s">
        <v>1334</v>
      </c>
      <c r="P173" t="s">
        <v>1274</v>
      </c>
      <c r="Q173" t="s">
        <v>1358</v>
      </c>
      <c r="R173" t="s">
        <v>1316</v>
      </c>
      <c r="S173" t="s">
        <v>1288</v>
      </c>
      <c r="T173">
        <v>1</v>
      </c>
      <c r="U173">
        <v>1</v>
      </c>
      <c r="V173" t="s">
        <v>69</v>
      </c>
      <c r="W173" s="2" t="d">
        <v>2023-03-30</v>
      </c>
      <c r="X173" t="s">
        <v>331</v>
      </c>
      <c r="Y173" t="s">
        <v>1277</v>
      </c>
      <c r="Z173" t="s">
        <v>1277</v>
      </c>
      <c r="AA173" t="s">
        <v>57</v>
      </c>
      <c r="AD173" s="2" t="d">
        <v>2023-03-30</v>
      </c>
      <c r="AE173" t="s">
        <v>1359</v>
      </c>
      <c r="AF173" t="s">
        <v>58</v>
      </c>
      <c r="AG173">
        <v>187</v>
      </c>
      <c r="AI173">
        <v>1</v>
      </c>
      <c r="AJ173" t="s">
        <v>59</v>
      </c>
      <c r="AK173" t="s">
        <v>1279</v>
      </c>
    </row>
    <row r="174" spans="1:37" x14ac:dyDescent="0.3">
      <c r="A174">
        <v>2023</v>
      </c>
      <c r="B174" t="s">
        <v>1265</v>
      </c>
      <c r="C174" t="s">
        <v>1360</v>
      </c>
      <c r="D174" t="s">
        <v>1361</v>
      </c>
      <c r="E174" t="s">
        <v>1362</v>
      </c>
      <c r="F174" t="s">
        <v>1363</v>
      </c>
      <c r="G174">
        <v>2</v>
      </c>
      <c r="H174">
        <v>3</v>
      </c>
      <c r="I174">
        <v>6</v>
      </c>
      <c r="J174" t="s">
        <v>54</v>
      </c>
      <c r="K174" t="s">
        <v>45</v>
      </c>
      <c r="L174" t="s">
        <v>1364</v>
      </c>
      <c r="M174" t="s">
        <v>1365</v>
      </c>
      <c r="N174" t="s">
        <v>1366</v>
      </c>
      <c r="O174" t="s">
        <v>1273</v>
      </c>
      <c r="P174" t="s">
        <v>1274</v>
      </c>
      <c r="Q174" t="s">
        <v>1315</v>
      </c>
      <c r="R174" t="s">
        <v>89</v>
      </c>
      <c r="S174" t="s">
        <v>1288</v>
      </c>
      <c r="T174">
        <v>1</v>
      </c>
      <c r="U174">
        <v>1</v>
      </c>
      <c r="V174" t="s">
        <v>69</v>
      </c>
      <c r="W174" s="2" t="d">
        <v>2023-03-30</v>
      </c>
      <c r="X174" t="s">
        <v>331</v>
      </c>
      <c r="Y174" t="s">
        <v>1277</v>
      </c>
      <c r="Z174" t="s">
        <v>1277</v>
      </c>
      <c r="AE174" t="s">
        <v>1367</v>
      </c>
      <c r="AF174" t="s">
        <v>58</v>
      </c>
      <c r="AG174">
        <v>188</v>
      </c>
      <c r="AI174">
        <v>1</v>
      </c>
      <c r="AJ174" t="s">
        <v>80</v>
      </c>
      <c r="AK174" t="s">
        <v>1279</v>
      </c>
    </row>
    <row r="175" spans="1:37" x14ac:dyDescent="0.3">
      <c r="A175">
        <v>2023</v>
      </c>
      <c r="B175" t="s">
        <v>1265</v>
      </c>
      <c r="C175" t="s">
        <v>1368</v>
      </c>
      <c r="D175" t="s">
        <v>1369</v>
      </c>
      <c r="E175" s="1" t="s">
        <v>1370</v>
      </c>
      <c r="F175" s="1" t="s">
        <v>1371</v>
      </c>
      <c r="G175">
        <v>3</v>
      </c>
      <c r="H175">
        <v>4</v>
      </c>
      <c r="I175">
        <v>12</v>
      </c>
      <c r="J175" t="s">
        <v>44</v>
      </c>
      <c r="K175" t="s">
        <v>45</v>
      </c>
      <c r="L175" s="1" t="s">
        <v>1372</v>
      </c>
      <c r="M175" s="1" t="s">
        <v>1373</v>
      </c>
      <c r="N175" s="1" t="s">
        <v>1374</v>
      </c>
      <c r="O175" t="s">
        <v>1334</v>
      </c>
      <c r="P175" t="s">
        <v>1274</v>
      </c>
      <c r="Q175" t="s">
        <v>1358</v>
      </c>
      <c r="R175" t="s">
        <v>1316</v>
      </c>
      <c r="S175" t="s">
        <v>1288</v>
      </c>
      <c r="T175">
        <v>1</v>
      </c>
      <c r="U175">
        <v>1</v>
      </c>
      <c r="V175" t="s">
        <v>69</v>
      </c>
      <c r="W175" s="2" t="d">
        <v>2023-03-30</v>
      </c>
      <c r="X175" t="s">
        <v>331</v>
      </c>
      <c r="Y175" t="s">
        <v>1277</v>
      </c>
      <c r="Z175" t="s">
        <v>1277</v>
      </c>
      <c r="AA175" t="s">
        <v>57</v>
      </c>
      <c r="AD175" s="2" t="d">
        <v>2023-03-30</v>
      </c>
      <c r="AE175" t="s">
        <v>1375</v>
      </c>
      <c r="AF175" t="s">
        <v>58</v>
      </c>
      <c r="AG175">
        <v>189</v>
      </c>
      <c r="AI175">
        <v>1</v>
      </c>
      <c r="AJ175" t="s">
        <v>80</v>
      </c>
      <c r="AK175" t="s">
        <v>1279</v>
      </c>
    </row>
    <row r="176" spans="1:37" x14ac:dyDescent="0.3">
      <c r="A176">
        <v>2023</v>
      </c>
      <c r="B176" t="s">
        <v>411</v>
      </c>
      <c r="C176" t="s">
        <v>1209</v>
      </c>
      <c r="D176" t="e">
        <f>- surveillance Tidak terlaksana sesuai dengan Plan surveillance yang sudah direncanakan</f>
        <v>#NAME?</v>
      </c>
      <c r="E176" t="e">
        <f>- Kurangnya pemahaman terhadap penerapan requirement yang sudah dipakai pada saat surveillance</f>
        <v>#NAME?</v>
      </c>
      <c r="F176" t="s">
        <v>1376</v>
      </c>
      <c r="G176">
        <v>5</v>
      </c>
      <c r="H176">
        <v>2</v>
      </c>
      <c r="I176">
        <v>10</v>
      </c>
      <c r="J176" t="s">
        <v>44</v>
      </c>
      <c r="K176" t="s">
        <v>45</v>
      </c>
      <c r="L176" t="s">
        <v>1377</v>
      </c>
      <c r="M176" s="1" t="s">
        <v>1378</v>
      </c>
      <c r="N176" s="1" t="s">
        <v>1379</v>
      </c>
      <c r="O176" t="s">
        <v>77</v>
      </c>
      <c r="P176" t="s">
        <v>1188</v>
      </c>
      <c r="Q176" t="s">
        <v>1204</v>
      </c>
      <c r="R176" t="s">
        <v>53</v>
      </c>
      <c r="S176" t="s">
        <v>1200</v>
      </c>
      <c r="T176">
        <v>2</v>
      </c>
      <c r="U176">
        <v>2</v>
      </c>
      <c r="W176" s="2" t="d">
        <v>2023-04-03</v>
      </c>
      <c r="X176" t="s">
        <v>55</v>
      </c>
      <c r="Y176" t="s">
        <v>1192</v>
      </c>
      <c r="Z176" t="s">
        <v>1192</v>
      </c>
      <c r="AA176" t="s">
        <v>57</v>
      </c>
      <c r="AD176" s="2" t="d">
        <v>2023-04-05</v>
      </c>
      <c r="AE176" t="s">
        <v>1380</v>
      </c>
      <c r="AF176" t="s">
        <v>58</v>
      </c>
      <c r="AG176">
        <v>190</v>
      </c>
      <c r="AI176">
        <v>4</v>
      </c>
      <c r="AJ176" t="s">
        <v>80</v>
      </c>
      <c r="AK176" t="s">
        <v>1193</v>
      </c>
    </row>
    <row r="177" spans="1:37" x14ac:dyDescent="0.3">
      <c r="A177">
        <v>2023</v>
      </c>
      <c r="B177" t="s">
        <v>748</v>
      </c>
      <c r="C177" t="s">
        <v>381</v>
      </c>
      <c r="D177" t="s">
        <v>1381</v>
      </c>
      <c r="E177" s="1" t="s">
        <v>761</v>
      </c>
      <c r="F177" t="s">
        <v>762</v>
      </c>
      <c r="G177">
        <v>3</v>
      </c>
      <c r="H177">
        <v>4</v>
      </c>
      <c r="I177">
        <v>12</v>
      </c>
      <c r="J177" t="s">
        <v>44</v>
      </c>
      <c r="K177" t="s">
        <v>45</v>
      </c>
      <c r="M177" s="1" t="s">
        <v>1382</v>
      </c>
      <c r="N177" s="1" t="s">
        <v>1383</v>
      </c>
      <c r="O177" s="2" t="d">
        <v>2023-12-31</v>
      </c>
      <c r="P177" t="s">
        <v>1384</v>
      </c>
      <c r="Q177" t="s">
        <v>1385</v>
      </c>
      <c r="R177" t="s">
        <v>773</v>
      </c>
      <c r="S177" t="s">
        <v>1386</v>
      </c>
      <c r="T177">
        <v>2</v>
      </c>
      <c r="U177">
        <v>3</v>
      </c>
      <c r="V177" t="s">
        <v>54</v>
      </c>
      <c r="X177" t="s">
        <v>102</v>
      </c>
      <c r="Y177" t="s">
        <v>757</v>
      </c>
      <c r="AE177" t="s">
        <v>1387</v>
      </c>
      <c r="AF177" t="s">
        <v>58</v>
      </c>
      <c r="AG177">
        <v>191</v>
      </c>
      <c r="AI177">
        <v>6</v>
      </c>
      <c r="AK177" t="s">
        <v>758</v>
      </c>
    </row>
    <row r="178" spans="1:37" x14ac:dyDescent="0.3">
      <c r="A178">
        <v>2023</v>
      </c>
      <c r="B178" t="s">
        <v>411</v>
      </c>
      <c r="C178" t="s">
        <v>1209</v>
      </c>
      <c r="D178" t="e">
        <f>- Implementasi dari audit quality maupun safety Tidak sesuai dengan Plan yang sudah dibuat</f>
        <v>#NAME?</v>
      </c>
      <c r="E178" t="s">
        <v>1388</v>
      </c>
      <c r="F178" t="s">
        <v>1389</v>
      </c>
      <c r="G178">
        <v>5</v>
      </c>
      <c r="H178">
        <v>2</v>
      </c>
      <c r="I178">
        <v>10</v>
      </c>
      <c r="J178" t="s">
        <v>44</v>
      </c>
      <c r="K178" t="s">
        <v>45</v>
      </c>
      <c r="L178" t="s">
        <v>1377</v>
      </c>
      <c r="M178" s="1" t="s">
        <v>1378</v>
      </c>
      <c r="N178" s="1" t="s">
        <v>1379</v>
      </c>
      <c r="O178" t="s">
        <v>77</v>
      </c>
      <c r="P178" t="s">
        <v>1188</v>
      </c>
      <c r="Q178" t="s">
        <v>1204</v>
      </c>
      <c r="R178" t="s">
        <v>53</v>
      </c>
      <c r="S178" t="s">
        <v>1200</v>
      </c>
      <c r="T178">
        <v>2</v>
      </c>
      <c r="U178">
        <v>2</v>
      </c>
      <c r="V178" t="s">
        <v>69</v>
      </c>
      <c r="W178" s="2" t="d">
        <v>2023-04-03</v>
      </c>
      <c r="X178" t="s">
        <v>55</v>
      </c>
      <c r="Y178" t="s">
        <v>1192</v>
      </c>
      <c r="Z178" t="s">
        <v>1192</v>
      </c>
      <c r="AA178" t="s">
        <v>57</v>
      </c>
      <c r="AD178" s="2" t="d">
        <v>2023-04-05</v>
      </c>
      <c r="AE178" t="s">
        <v>1390</v>
      </c>
      <c r="AF178" t="s">
        <v>58</v>
      </c>
      <c r="AG178">
        <v>192</v>
      </c>
      <c r="AI178">
        <v>4</v>
      </c>
      <c r="AJ178" t="s">
        <v>80</v>
      </c>
      <c r="AK178" t="s">
        <v>1193</v>
      </c>
    </row>
    <row r="179" spans="1:37" x14ac:dyDescent="0.3">
      <c r="A179">
        <v>2023</v>
      </c>
      <c r="B179" t="s">
        <v>411</v>
      </c>
      <c r="C179" t="s">
        <v>1209</v>
      </c>
      <c r="D179" t="e">
        <f>- Evaluasi Pengajuan penambahan capability Aircraft, Engine, APU dan component yang melebihi waktu Target</f>
        <v>#NAME?</v>
      </c>
      <c r="E179" t="e">
        <f>- Banyaknya Pengajuan capability Aircraft, Engine/APU dan component</f>
        <v>#NAME?</v>
      </c>
      <c r="F179" t="e">
        <f>- Terhambatnya perkembangan capability dan bisnis GMF</f>
        <v>#NAME?</v>
      </c>
      <c r="G179">
        <v>3</v>
      </c>
      <c r="H179">
        <v>4</v>
      </c>
      <c r="I179">
        <v>12</v>
      </c>
      <c r="J179" t="s">
        <v>44</v>
      </c>
      <c r="K179" t="s">
        <v>45</v>
      </c>
      <c r="L179" t="s">
        <v>1377</v>
      </c>
      <c r="M179" t="e">
        <f>- Enhance performance of capability development evaluation</f>
        <v>#NAME?</v>
      </c>
      <c r="N179" s="1" t="s">
        <v>1391</v>
      </c>
      <c r="O179" t="s">
        <v>77</v>
      </c>
      <c r="P179" t="s">
        <v>1188</v>
      </c>
      <c r="Q179" t="s">
        <v>1204</v>
      </c>
      <c r="R179" t="s">
        <v>53</v>
      </c>
      <c r="S179" t="s">
        <v>1200</v>
      </c>
      <c r="T179">
        <v>2</v>
      </c>
      <c r="U179">
        <v>2</v>
      </c>
      <c r="V179" t="s">
        <v>69</v>
      </c>
      <c r="W179" s="2" t="d">
        <v>2023-04-03</v>
      </c>
      <c r="X179" t="s">
        <v>55</v>
      </c>
      <c r="Y179" t="s">
        <v>1192</v>
      </c>
      <c r="Z179" t="s">
        <v>1192</v>
      </c>
      <c r="AA179" t="s">
        <v>57</v>
      </c>
      <c r="AD179" s="2" t="d">
        <v>2023-04-05</v>
      </c>
      <c r="AE179" t="s">
        <v>1392</v>
      </c>
      <c r="AF179" t="s">
        <v>58</v>
      </c>
      <c r="AG179">
        <v>193</v>
      </c>
      <c r="AI179">
        <v>4</v>
      </c>
      <c r="AJ179" t="s">
        <v>59</v>
      </c>
      <c r="AK179" t="s">
        <v>1193</v>
      </c>
    </row>
    <row r="180" spans="1:37" x14ac:dyDescent="0.3">
      <c r="A180">
        <v>2023</v>
      </c>
      <c r="B180" t="s">
        <v>985</v>
      </c>
      <c r="C180" t="s">
        <v>90</v>
      </c>
      <c r="D180" t="s">
        <v>1393</v>
      </c>
      <c r="E180" t="s">
        <v>1394</v>
      </c>
      <c r="F180" t="s">
        <v>1395</v>
      </c>
      <c r="G180">
        <v>5</v>
      </c>
      <c r="H180">
        <v>4</v>
      </c>
      <c r="I180">
        <v>20</v>
      </c>
      <c r="J180" t="s">
        <v>256</v>
      </c>
      <c r="K180" t="s">
        <v>45</v>
      </c>
      <c r="L180" t="s">
        <v>1396</v>
      </c>
      <c r="M180" t="s">
        <v>1397</v>
      </c>
      <c r="N180" t="s">
        <v>1398</v>
      </c>
      <c r="O180" t="s">
        <v>77</v>
      </c>
      <c r="P180" t="s">
        <v>1399</v>
      </c>
      <c r="Q180" t="s">
        <v>1400</v>
      </c>
      <c r="R180" t="s">
        <v>1401</v>
      </c>
      <c r="S180" t="s">
        <v>1402</v>
      </c>
      <c r="T180">
        <v>3</v>
      </c>
      <c r="U180">
        <v>2</v>
      </c>
      <c r="V180" t="s">
        <v>54</v>
      </c>
      <c r="W180" s="2" t="d">
        <v>2023-03-28</v>
      </c>
      <c r="X180" t="s">
        <v>55</v>
      </c>
      <c r="Y180" t="s">
        <v>1403</v>
      </c>
      <c r="Z180" t="s">
        <v>1403</v>
      </c>
      <c r="AA180" t="s">
        <v>57</v>
      </c>
      <c r="AD180" s="2" t="d">
        <v>2023-03-30</v>
      </c>
      <c r="AE180" t="s">
        <v>1404</v>
      </c>
      <c r="AF180" t="s">
        <v>58</v>
      </c>
      <c r="AG180">
        <v>194</v>
      </c>
      <c r="AI180">
        <v>6</v>
      </c>
      <c r="AJ180" t="s">
        <v>59</v>
      </c>
      <c r="AK180" t="s">
        <v>1405</v>
      </c>
    </row>
    <row r="181" spans="1:37" x14ac:dyDescent="0.3">
      <c r="A181">
        <v>2023</v>
      </c>
      <c r="B181" t="s">
        <v>985</v>
      </c>
      <c r="C181" t="s">
        <v>90</v>
      </c>
      <c r="D181" t="s">
        <v>1406</v>
      </c>
      <c r="E181" t="s">
        <v>1407</v>
      </c>
      <c r="F181" t="s">
        <v>1408</v>
      </c>
      <c r="G181">
        <v>4</v>
      </c>
      <c r="H181">
        <v>3</v>
      </c>
      <c r="I181">
        <v>12</v>
      </c>
      <c r="J181" t="s">
        <v>44</v>
      </c>
      <c r="K181" t="s">
        <v>45</v>
      </c>
      <c r="L181" t="s">
        <v>1409</v>
      </c>
      <c r="M181" s="1" t="s">
        <v>1410</v>
      </c>
      <c r="N181" t="s">
        <v>1411</v>
      </c>
      <c r="O181" t="s">
        <v>1412</v>
      </c>
      <c r="P181" t="s">
        <v>1399</v>
      </c>
      <c r="Q181" t="s">
        <v>1400</v>
      </c>
      <c r="R181" t="s">
        <v>1401</v>
      </c>
      <c r="S181" t="s">
        <v>1402</v>
      </c>
      <c r="T181">
        <v>2</v>
      </c>
      <c r="U181">
        <v>2</v>
      </c>
      <c r="V181" t="s">
        <v>69</v>
      </c>
      <c r="W181" s="2" t="d">
        <v>2023-03-28</v>
      </c>
      <c r="X181" t="s">
        <v>55</v>
      </c>
      <c r="Y181" t="s">
        <v>1403</v>
      </c>
      <c r="Z181" t="s">
        <v>1403</v>
      </c>
      <c r="AA181" t="s">
        <v>57</v>
      </c>
      <c r="AD181" s="2" t="d">
        <v>2023-03-30</v>
      </c>
      <c r="AE181" t="s">
        <v>1413</v>
      </c>
      <c r="AF181" t="s">
        <v>58</v>
      </c>
      <c r="AG181">
        <v>195</v>
      </c>
      <c r="AI181">
        <v>4</v>
      </c>
      <c r="AJ181" t="s">
        <v>80</v>
      </c>
      <c r="AK181" t="s">
        <v>1405</v>
      </c>
    </row>
    <row r="182" spans="1:37" x14ac:dyDescent="0.3">
      <c r="A182">
        <v>2023</v>
      </c>
      <c r="B182" t="s">
        <v>985</v>
      </c>
      <c r="C182" t="s">
        <v>90</v>
      </c>
      <c r="D182" t="s">
        <v>1414</v>
      </c>
      <c r="E182" t="s">
        <v>1415</v>
      </c>
      <c r="F182" t="s">
        <v>1416</v>
      </c>
      <c r="G182">
        <v>3</v>
      </c>
      <c r="H182">
        <v>3</v>
      </c>
      <c r="I182">
        <v>9</v>
      </c>
      <c r="J182" t="s">
        <v>44</v>
      </c>
      <c r="K182" t="s">
        <v>45</v>
      </c>
      <c r="L182" t="s">
        <v>1417</v>
      </c>
      <c r="M182" t="s">
        <v>1418</v>
      </c>
      <c r="N182" t="s">
        <v>1419</v>
      </c>
      <c r="O182" t="s">
        <v>1420</v>
      </c>
      <c r="P182" t="s">
        <v>1399</v>
      </c>
      <c r="Q182" t="s">
        <v>1400</v>
      </c>
      <c r="R182" t="s">
        <v>1401</v>
      </c>
      <c r="S182" t="s">
        <v>1402</v>
      </c>
      <c r="T182">
        <v>2</v>
      </c>
      <c r="U182">
        <v>2</v>
      </c>
      <c r="V182" t="s">
        <v>69</v>
      </c>
      <c r="W182" s="2" t="d">
        <v>2023-03-28</v>
      </c>
      <c r="X182" t="s">
        <v>55</v>
      </c>
      <c r="Y182" t="s">
        <v>1403</v>
      </c>
      <c r="Z182" t="s">
        <v>1403</v>
      </c>
      <c r="AA182" t="s">
        <v>57</v>
      </c>
      <c r="AD182" s="2" t="d">
        <v>2023-03-30</v>
      </c>
      <c r="AE182" t="s">
        <v>1421</v>
      </c>
      <c r="AF182" t="s">
        <v>58</v>
      </c>
      <c r="AG182">
        <v>196</v>
      </c>
      <c r="AI182">
        <v>4</v>
      </c>
      <c r="AJ182" t="s">
        <v>80</v>
      </c>
      <c r="AK182" t="s">
        <v>1405</v>
      </c>
    </row>
    <row r="183" spans="1:37" x14ac:dyDescent="0.3">
      <c r="A183">
        <v>2023</v>
      </c>
      <c r="B183" t="s">
        <v>985</v>
      </c>
      <c r="C183" t="s">
        <v>90</v>
      </c>
      <c r="D183" t="s">
        <v>1422</v>
      </c>
      <c r="E183" t="s">
        <v>1415</v>
      </c>
      <c r="F183" t="s">
        <v>1423</v>
      </c>
      <c r="G183">
        <v>3</v>
      </c>
      <c r="H183">
        <v>3</v>
      </c>
      <c r="I183">
        <v>9</v>
      </c>
      <c r="J183" t="s">
        <v>44</v>
      </c>
      <c r="K183" t="s">
        <v>45</v>
      </c>
      <c r="L183" t="s">
        <v>1424</v>
      </c>
      <c r="M183" t="s">
        <v>1425</v>
      </c>
      <c r="N183" t="s">
        <v>1426</v>
      </c>
      <c r="O183" t="s">
        <v>1412</v>
      </c>
      <c r="P183" t="s">
        <v>1399</v>
      </c>
      <c r="Q183" t="s">
        <v>1400</v>
      </c>
      <c r="R183" t="s">
        <v>1401</v>
      </c>
      <c r="S183" t="s">
        <v>1402</v>
      </c>
      <c r="T183">
        <v>2</v>
      </c>
      <c r="U183">
        <v>2</v>
      </c>
      <c r="V183" t="s">
        <v>69</v>
      </c>
      <c r="W183" s="2" t="d">
        <v>2023-03-28</v>
      </c>
      <c r="X183" t="s">
        <v>55</v>
      </c>
      <c r="Y183" t="s">
        <v>1403</v>
      </c>
      <c r="Z183" t="s">
        <v>1403</v>
      </c>
      <c r="AA183" t="s">
        <v>57</v>
      </c>
      <c r="AD183" s="2" t="d">
        <v>2023-03-30</v>
      </c>
      <c r="AE183" t="s">
        <v>1427</v>
      </c>
      <c r="AF183" t="s">
        <v>58</v>
      </c>
      <c r="AG183">
        <v>197</v>
      </c>
      <c r="AI183">
        <v>4</v>
      </c>
      <c r="AJ183" t="s">
        <v>80</v>
      </c>
      <c r="AK183" t="s">
        <v>1405</v>
      </c>
    </row>
    <row r="184" spans="1:37" x14ac:dyDescent="0.3">
      <c r="A184">
        <v>2023</v>
      </c>
      <c r="B184" t="s">
        <v>985</v>
      </c>
      <c r="C184" t="s">
        <v>435</v>
      </c>
      <c r="D184" t="s">
        <v>1428</v>
      </c>
      <c r="E184" t="s">
        <v>1429</v>
      </c>
      <c r="F184" t="s">
        <v>1430</v>
      </c>
      <c r="G184">
        <v>5</v>
      </c>
      <c r="H184">
        <v>4</v>
      </c>
      <c r="I184">
        <v>20</v>
      </c>
      <c r="J184" t="s">
        <v>256</v>
      </c>
      <c r="K184" t="s">
        <v>1431</v>
      </c>
      <c r="L184" t="s">
        <v>1432</v>
      </c>
      <c r="M184" t="s">
        <v>1433</v>
      </c>
      <c r="N184" t="s">
        <v>1434</v>
      </c>
      <c r="O184" t="s">
        <v>1420</v>
      </c>
      <c r="P184" t="s">
        <v>1399</v>
      </c>
      <c r="Q184" t="s">
        <v>1435</v>
      </c>
      <c r="R184" t="s">
        <v>1436</v>
      </c>
      <c r="S184" t="s">
        <v>1437</v>
      </c>
      <c r="T184">
        <v>3</v>
      </c>
      <c r="U184">
        <v>2</v>
      </c>
      <c r="V184" t="s">
        <v>54</v>
      </c>
      <c r="W184" s="2" t="d">
        <v>2023-03-28</v>
      </c>
      <c r="X184" t="s">
        <v>55</v>
      </c>
      <c r="Y184" t="s">
        <v>1403</v>
      </c>
      <c r="Z184" t="s">
        <v>1403</v>
      </c>
      <c r="AA184" t="s">
        <v>57</v>
      </c>
      <c r="AD184" s="2" t="d">
        <v>2023-03-30</v>
      </c>
      <c r="AE184" t="s">
        <v>1438</v>
      </c>
      <c r="AF184" t="s">
        <v>58</v>
      </c>
      <c r="AG184">
        <v>198</v>
      </c>
      <c r="AH184" t="s">
        <v>1439</v>
      </c>
      <c r="AI184">
        <v>6</v>
      </c>
      <c r="AJ184" t="s">
        <v>80</v>
      </c>
      <c r="AK184" t="s">
        <v>1405</v>
      </c>
    </row>
    <row r="185" spans="1:37" x14ac:dyDescent="0.3">
      <c r="A185">
        <v>2023</v>
      </c>
      <c r="B185" t="s">
        <v>985</v>
      </c>
      <c r="C185" t="s">
        <v>435</v>
      </c>
      <c r="D185" t="s">
        <v>1440</v>
      </c>
      <c r="E185" t="s">
        <v>1441</v>
      </c>
      <c r="F185" t="s">
        <v>1442</v>
      </c>
      <c r="G185">
        <v>4</v>
      </c>
      <c r="H185">
        <v>3</v>
      </c>
      <c r="I185">
        <v>12</v>
      </c>
      <c r="J185" t="s">
        <v>44</v>
      </c>
      <c r="K185" t="s">
        <v>45</v>
      </c>
      <c r="L185" t="s">
        <v>1443</v>
      </c>
      <c r="M185" t="s">
        <v>1444</v>
      </c>
      <c r="N185" t="s">
        <v>1445</v>
      </c>
      <c r="O185" t="s">
        <v>1420</v>
      </c>
      <c r="P185" t="s">
        <v>1399</v>
      </c>
      <c r="Q185" t="s">
        <v>1435</v>
      </c>
      <c r="R185" t="s">
        <v>1436</v>
      </c>
      <c r="S185" t="s">
        <v>1437</v>
      </c>
      <c r="T185">
        <v>2</v>
      </c>
      <c r="U185">
        <v>2</v>
      </c>
      <c r="V185" t="s">
        <v>69</v>
      </c>
      <c r="W185" s="2" t="d">
        <v>2023-03-28</v>
      </c>
      <c r="X185" t="s">
        <v>55</v>
      </c>
      <c r="Y185" t="s">
        <v>1403</v>
      </c>
      <c r="Z185" t="s">
        <v>1403</v>
      </c>
      <c r="AA185" t="s">
        <v>57</v>
      </c>
      <c r="AD185" s="2" t="d">
        <v>2023-03-30</v>
      </c>
      <c r="AE185" t="s">
        <v>1446</v>
      </c>
      <c r="AF185" t="s">
        <v>58</v>
      </c>
      <c r="AG185">
        <v>199</v>
      </c>
      <c r="AI185">
        <v>4</v>
      </c>
      <c r="AJ185" t="s">
        <v>80</v>
      </c>
      <c r="AK185" t="s">
        <v>1405</v>
      </c>
    </row>
    <row r="186" spans="1:37" x14ac:dyDescent="0.3">
      <c r="A186">
        <v>2023</v>
      </c>
      <c r="B186" t="s">
        <v>985</v>
      </c>
      <c r="C186" t="s">
        <v>435</v>
      </c>
      <c r="D186" t="s">
        <v>1447</v>
      </c>
      <c r="E186" s="1" t="s">
        <v>1448</v>
      </c>
      <c r="F186" s="1" t="s">
        <v>1449</v>
      </c>
      <c r="G186">
        <v>5</v>
      </c>
      <c r="H186">
        <v>4</v>
      </c>
      <c r="I186">
        <v>20</v>
      </c>
      <c r="J186" t="s">
        <v>256</v>
      </c>
      <c r="K186" t="s">
        <v>45</v>
      </c>
      <c r="L186" t="s">
        <v>1450</v>
      </c>
      <c r="M186" s="1" t="s">
        <v>1451</v>
      </c>
      <c r="N186" s="1" t="s">
        <v>1452</v>
      </c>
      <c r="O186" t="s">
        <v>77</v>
      </c>
      <c r="P186" t="s">
        <v>1399</v>
      </c>
      <c r="Q186" t="s">
        <v>1435</v>
      </c>
      <c r="R186" t="s">
        <v>1436</v>
      </c>
      <c r="S186" t="s">
        <v>1437</v>
      </c>
      <c r="T186">
        <v>3</v>
      </c>
      <c r="U186">
        <v>2</v>
      </c>
      <c r="V186" t="s">
        <v>54</v>
      </c>
      <c r="W186" s="2" t="d">
        <v>2023-03-28</v>
      </c>
      <c r="X186" t="s">
        <v>55</v>
      </c>
      <c r="Y186" t="s">
        <v>1403</v>
      </c>
      <c r="Z186" t="s">
        <v>1403</v>
      </c>
      <c r="AA186" t="s">
        <v>57</v>
      </c>
      <c r="AD186" s="2" t="d">
        <v>2023-03-30</v>
      </c>
      <c r="AE186" t="s">
        <v>1453</v>
      </c>
      <c r="AF186" t="s">
        <v>58</v>
      </c>
      <c r="AG186">
        <v>200</v>
      </c>
      <c r="AI186">
        <v>6</v>
      </c>
      <c r="AJ186" t="s">
        <v>59</v>
      </c>
      <c r="AK186" t="s">
        <v>1405</v>
      </c>
    </row>
    <row r="187" spans="1:37" x14ac:dyDescent="0.3">
      <c r="A187">
        <v>2023</v>
      </c>
      <c r="B187" t="s">
        <v>985</v>
      </c>
      <c r="C187" t="s">
        <v>421</v>
      </c>
      <c r="D187" t="s">
        <v>1454</v>
      </c>
      <c r="E187" t="s">
        <v>1455</v>
      </c>
      <c r="F187" t="s">
        <v>1456</v>
      </c>
      <c r="G187">
        <v>4</v>
      </c>
      <c r="H187">
        <v>3</v>
      </c>
      <c r="I187">
        <v>12</v>
      </c>
      <c r="J187" t="s">
        <v>44</v>
      </c>
      <c r="K187" t="s">
        <v>45</v>
      </c>
      <c r="L187" t="s">
        <v>1457</v>
      </c>
      <c r="M187" t="s">
        <v>1458</v>
      </c>
      <c r="N187" t="s">
        <v>1459</v>
      </c>
      <c r="O187" t="s">
        <v>68</v>
      </c>
      <c r="P187" t="s">
        <v>1399</v>
      </c>
      <c r="Q187" t="s">
        <v>1400</v>
      </c>
      <c r="R187" t="s">
        <v>1401</v>
      </c>
      <c r="S187" t="s">
        <v>1460</v>
      </c>
      <c r="T187">
        <v>3</v>
      </c>
      <c r="U187">
        <v>2</v>
      </c>
      <c r="V187" t="s">
        <v>54</v>
      </c>
      <c r="W187" s="2" t="d">
        <v>2023-03-28</v>
      </c>
      <c r="X187" t="s">
        <v>55</v>
      </c>
      <c r="Y187" t="s">
        <v>1403</v>
      </c>
      <c r="Z187" t="s">
        <v>1403</v>
      </c>
      <c r="AA187" t="s">
        <v>57</v>
      </c>
      <c r="AD187" s="2" t="d">
        <v>2023-03-30</v>
      </c>
      <c r="AE187" t="s">
        <v>1461</v>
      </c>
      <c r="AF187" t="s">
        <v>58</v>
      </c>
      <c r="AG187">
        <v>201</v>
      </c>
      <c r="AI187">
        <v>6</v>
      </c>
      <c r="AJ187" t="s">
        <v>80</v>
      </c>
      <c r="AK187" t="s">
        <v>1405</v>
      </c>
    </row>
    <row r="188" spans="1:37" x14ac:dyDescent="0.3">
      <c r="A188">
        <v>2023</v>
      </c>
      <c r="B188" t="s">
        <v>985</v>
      </c>
      <c r="C188" t="s">
        <v>421</v>
      </c>
      <c r="D188" t="s">
        <v>1462</v>
      </c>
      <c r="E188" t="s">
        <v>1463</v>
      </c>
      <c r="F188" t="s">
        <v>1456</v>
      </c>
      <c r="G188">
        <v>2</v>
      </c>
      <c r="H188">
        <v>3</v>
      </c>
      <c r="I188">
        <v>6</v>
      </c>
      <c r="J188" t="s">
        <v>54</v>
      </c>
      <c r="K188" t="s">
        <v>45</v>
      </c>
      <c r="L188" s="1" t="s">
        <v>1464</v>
      </c>
      <c r="M188" t="s">
        <v>1458</v>
      </c>
      <c r="N188" t="s">
        <v>1465</v>
      </c>
      <c r="O188" t="s">
        <v>68</v>
      </c>
      <c r="P188" t="s">
        <v>1399</v>
      </c>
      <c r="Q188" t="s">
        <v>1400</v>
      </c>
      <c r="R188" t="s">
        <v>1401</v>
      </c>
      <c r="S188" t="s">
        <v>1460</v>
      </c>
      <c r="T188">
        <v>2</v>
      </c>
      <c r="U188">
        <v>2</v>
      </c>
      <c r="V188" t="s">
        <v>69</v>
      </c>
      <c r="W188" s="2" t="d">
        <v>2023-03-28</v>
      </c>
      <c r="X188" t="s">
        <v>55</v>
      </c>
      <c r="Y188" t="s">
        <v>1403</v>
      </c>
      <c r="Z188" t="s">
        <v>1403</v>
      </c>
      <c r="AA188" t="s">
        <v>57</v>
      </c>
      <c r="AD188" s="2" t="d">
        <v>2023-03-30</v>
      </c>
      <c r="AE188" t="s">
        <v>1466</v>
      </c>
      <c r="AF188" t="s">
        <v>58</v>
      </c>
      <c r="AG188">
        <v>202</v>
      </c>
      <c r="AI188">
        <v>4</v>
      </c>
      <c r="AJ188" t="s">
        <v>80</v>
      </c>
      <c r="AK188" t="s">
        <v>1405</v>
      </c>
    </row>
    <row r="189" spans="1:37" x14ac:dyDescent="0.3">
      <c r="A189">
        <v>2023</v>
      </c>
      <c r="B189" t="s">
        <v>985</v>
      </c>
      <c r="C189" t="s">
        <v>1467</v>
      </c>
      <c r="D189" t="s">
        <v>1468</v>
      </c>
      <c r="E189" t="s">
        <v>1469</v>
      </c>
      <c r="F189" t="s">
        <v>1470</v>
      </c>
      <c r="G189">
        <v>4</v>
      </c>
      <c r="H189">
        <v>3</v>
      </c>
      <c r="I189">
        <v>12</v>
      </c>
      <c r="J189" t="s">
        <v>44</v>
      </c>
      <c r="K189" t="s">
        <v>45</v>
      </c>
      <c r="L189" t="s">
        <v>1471</v>
      </c>
      <c r="M189" t="s">
        <v>1472</v>
      </c>
      <c r="N189" t="s">
        <v>1473</v>
      </c>
      <c r="O189" t="s">
        <v>1420</v>
      </c>
      <c r="P189" t="s">
        <v>1399</v>
      </c>
      <c r="Q189" t="s">
        <v>1474</v>
      </c>
      <c r="R189" t="s">
        <v>1436</v>
      </c>
      <c r="S189" t="s">
        <v>1475</v>
      </c>
      <c r="T189">
        <v>2</v>
      </c>
      <c r="U189">
        <v>2</v>
      </c>
      <c r="V189" t="s">
        <v>69</v>
      </c>
      <c r="W189" s="2" t="d">
        <v>2023-03-28</v>
      </c>
      <c r="X189" t="s">
        <v>55</v>
      </c>
      <c r="Y189" t="s">
        <v>1403</v>
      </c>
      <c r="Z189" t="s">
        <v>1403</v>
      </c>
      <c r="AA189" t="s">
        <v>57</v>
      </c>
      <c r="AD189" s="2" t="d">
        <v>2023-03-30</v>
      </c>
      <c r="AE189" t="s">
        <v>1476</v>
      </c>
      <c r="AF189" t="s">
        <v>58</v>
      </c>
      <c r="AG189">
        <v>203</v>
      </c>
      <c r="AI189">
        <v>4</v>
      </c>
      <c r="AJ189" t="s">
        <v>80</v>
      </c>
      <c r="AK189" t="s">
        <v>1405</v>
      </c>
    </row>
    <row r="190" spans="1:37" x14ac:dyDescent="0.3">
      <c r="A190">
        <v>2023</v>
      </c>
      <c r="B190" t="s">
        <v>985</v>
      </c>
      <c r="C190" t="s">
        <v>1467</v>
      </c>
      <c r="D190" t="s">
        <v>1477</v>
      </c>
      <c r="E190" t="s">
        <v>1469</v>
      </c>
      <c r="F190" t="s">
        <v>1470</v>
      </c>
      <c r="G190">
        <v>4</v>
      </c>
      <c r="H190">
        <v>2</v>
      </c>
      <c r="I190">
        <v>8</v>
      </c>
      <c r="J190" t="s">
        <v>54</v>
      </c>
      <c r="K190" t="s">
        <v>45</v>
      </c>
      <c r="L190" t="s">
        <v>1471</v>
      </c>
      <c r="M190" t="s">
        <v>1472</v>
      </c>
      <c r="N190" t="s">
        <v>1473</v>
      </c>
      <c r="O190" t="s">
        <v>1420</v>
      </c>
      <c r="P190" t="s">
        <v>1399</v>
      </c>
      <c r="Q190" t="s">
        <v>1474</v>
      </c>
      <c r="R190" t="s">
        <v>1436</v>
      </c>
      <c r="S190" t="s">
        <v>1475</v>
      </c>
      <c r="T190">
        <v>1</v>
      </c>
      <c r="U190">
        <v>2</v>
      </c>
      <c r="V190" t="s">
        <v>69</v>
      </c>
      <c r="W190" s="2" t="d">
        <v>2023-03-28</v>
      </c>
      <c r="X190" t="s">
        <v>55</v>
      </c>
      <c r="Y190" t="s">
        <v>1403</v>
      </c>
      <c r="Z190" t="s">
        <v>1403</v>
      </c>
      <c r="AA190" t="s">
        <v>57</v>
      </c>
      <c r="AD190" s="2" t="d">
        <v>2023-03-30</v>
      </c>
      <c r="AE190" t="s">
        <v>1478</v>
      </c>
      <c r="AF190" t="s">
        <v>58</v>
      </c>
      <c r="AG190">
        <v>204</v>
      </c>
      <c r="AI190">
        <v>2</v>
      </c>
      <c r="AJ190" t="s">
        <v>80</v>
      </c>
      <c r="AK190" t="s">
        <v>1405</v>
      </c>
    </row>
    <row r="191" spans="1:37" x14ac:dyDescent="0.3">
      <c r="A191">
        <v>2023</v>
      </c>
      <c r="B191" t="s">
        <v>985</v>
      </c>
      <c r="C191" t="s">
        <v>1467</v>
      </c>
      <c r="D191" t="s">
        <v>1479</v>
      </c>
      <c r="E191" t="s">
        <v>1469</v>
      </c>
      <c r="F191" t="s">
        <v>1470</v>
      </c>
      <c r="G191">
        <v>3</v>
      </c>
      <c r="H191">
        <v>3</v>
      </c>
      <c r="I191">
        <v>9</v>
      </c>
      <c r="J191" t="s">
        <v>44</v>
      </c>
      <c r="K191" t="s">
        <v>45</v>
      </c>
      <c r="L191" t="s">
        <v>1471</v>
      </c>
      <c r="M191" t="s">
        <v>1472</v>
      </c>
      <c r="N191" t="s">
        <v>1473</v>
      </c>
      <c r="O191" t="s">
        <v>1420</v>
      </c>
      <c r="P191" t="s">
        <v>1399</v>
      </c>
      <c r="Q191" t="s">
        <v>1474</v>
      </c>
      <c r="R191" t="s">
        <v>1436</v>
      </c>
      <c r="S191" t="s">
        <v>1475</v>
      </c>
      <c r="T191">
        <v>2</v>
      </c>
      <c r="U191">
        <v>2</v>
      </c>
      <c r="V191" t="s">
        <v>69</v>
      </c>
      <c r="W191" s="2" t="d">
        <v>2023-03-28</v>
      </c>
      <c r="X191" t="s">
        <v>55</v>
      </c>
      <c r="Y191" t="s">
        <v>1403</v>
      </c>
      <c r="Z191" t="s">
        <v>1403</v>
      </c>
      <c r="AA191" t="s">
        <v>57</v>
      </c>
      <c r="AD191" s="2" t="d">
        <v>2023-03-30</v>
      </c>
      <c r="AE191" t="s">
        <v>1480</v>
      </c>
      <c r="AF191" t="s">
        <v>58</v>
      </c>
      <c r="AG191">
        <v>205</v>
      </c>
      <c r="AI191">
        <v>4</v>
      </c>
      <c r="AJ191" t="s">
        <v>80</v>
      </c>
      <c r="AK191" t="s">
        <v>1405</v>
      </c>
    </row>
    <row r="192" spans="1:37" x14ac:dyDescent="0.3">
      <c r="A192">
        <v>2023</v>
      </c>
      <c r="B192" t="s">
        <v>985</v>
      </c>
      <c r="C192" t="s">
        <v>1232</v>
      </c>
      <c r="D192" t="s">
        <v>1481</v>
      </c>
      <c r="E192" t="s">
        <v>1482</v>
      </c>
      <c r="F192" t="s">
        <v>1483</v>
      </c>
      <c r="G192">
        <v>4</v>
      </c>
      <c r="H192">
        <v>3</v>
      </c>
      <c r="I192">
        <v>12</v>
      </c>
      <c r="J192" t="s">
        <v>44</v>
      </c>
      <c r="K192" t="s">
        <v>45</v>
      </c>
      <c r="L192" t="s">
        <v>1484</v>
      </c>
      <c r="M192" t="s">
        <v>1485</v>
      </c>
      <c r="N192" t="s">
        <v>1486</v>
      </c>
      <c r="O192" t="s">
        <v>77</v>
      </c>
      <c r="P192" t="s">
        <v>1399</v>
      </c>
      <c r="Q192" t="s">
        <v>1487</v>
      </c>
      <c r="R192" t="s">
        <v>1488</v>
      </c>
      <c r="S192" t="s">
        <v>1489</v>
      </c>
      <c r="T192">
        <v>2</v>
      </c>
      <c r="U192">
        <v>1</v>
      </c>
      <c r="V192" t="s">
        <v>69</v>
      </c>
      <c r="W192" s="2" t="d">
        <v>2023-03-28</v>
      </c>
      <c r="X192" t="s">
        <v>55</v>
      </c>
      <c r="Y192" t="s">
        <v>1403</v>
      </c>
      <c r="Z192" t="s">
        <v>1403</v>
      </c>
      <c r="AA192" t="s">
        <v>57</v>
      </c>
      <c r="AD192" s="2" t="d">
        <v>2023-03-30</v>
      </c>
      <c r="AE192" t="s">
        <v>1490</v>
      </c>
      <c r="AF192" t="s">
        <v>58</v>
      </c>
      <c r="AG192">
        <v>206</v>
      </c>
      <c r="AI192">
        <v>2</v>
      </c>
      <c r="AJ192" t="s">
        <v>80</v>
      </c>
      <c r="AK192" t="s">
        <v>1405</v>
      </c>
    </row>
    <row r="193" spans="1:37" x14ac:dyDescent="0.3">
      <c r="A193">
        <v>2023</v>
      </c>
      <c r="B193" t="s">
        <v>985</v>
      </c>
      <c r="C193" t="s">
        <v>1232</v>
      </c>
      <c r="D193" t="s">
        <v>1491</v>
      </c>
      <c r="E193" t="s">
        <v>1492</v>
      </c>
      <c r="F193" t="s">
        <v>1493</v>
      </c>
      <c r="G193">
        <v>4</v>
      </c>
      <c r="H193">
        <v>4</v>
      </c>
      <c r="I193">
        <v>16</v>
      </c>
      <c r="J193" t="s">
        <v>256</v>
      </c>
      <c r="K193" t="s">
        <v>45</v>
      </c>
      <c r="L193" t="s">
        <v>1494</v>
      </c>
      <c r="M193" t="s">
        <v>1495</v>
      </c>
      <c r="N193" t="s">
        <v>1496</v>
      </c>
      <c r="O193" t="s">
        <v>77</v>
      </c>
      <c r="P193" t="s">
        <v>1399</v>
      </c>
      <c r="Q193" t="s">
        <v>1487</v>
      </c>
      <c r="R193" t="s">
        <v>1488</v>
      </c>
      <c r="S193" t="s">
        <v>1489</v>
      </c>
      <c r="T193">
        <v>3</v>
      </c>
      <c r="U193">
        <v>2</v>
      </c>
      <c r="V193" t="s">
        <v>54</v>
      </c>
      <c r="W193" s="2" t="d">
        <v>2023-03-28</v>
      </c>
      <c r="X193" t="s">
        <v>55</v>
      </c>
      <c r="Y193" t="s">
        <v>1403</v>
      </c>
      <c r="Z193" t="s">
        <v>1403</v>
      </c>
      <c r="AA193" t="s">
        <v>57</v>
      </c>
      <c r="AD193" s="2" t="d">
        <v>2023-03-30</v>
      </c>
      <c r="AE193" t="s">
        <v>1497</v>
      </c>
      <c r="AF193" t="s">
        <v>58</v>
      </c>
      <c r="AG193">
        <v>207</v>
      </c>
      <c r="AI193">
        <v>6</v>
      </c>
      <c r="AJ193" t="s">
        <v>59</v>
      </c>
      <c r="AK193" t="s">
        <v>1405</v>
      </c>
    </row>
    <row r="194" spans="1:37" x14ac:dyDescent="0.3">
      <c r="A194">
        <v>2023</v>
      </c>
      <c r="B194" t="s">
        <v>985</v>
      </c>
      <c r="C194" t="s">
        <v>1232</v>
      </c>
      <c r="D194" t="s">
        <v>1498</v>
      </c>
      <c r="E194" t="s">
        <v>1499</v>
      </c>
      <c r="F194" t="s">
        <v>1500</v>
      </c>
      <c r="G194">
        <v>4</v>
      </c>
      <c r="H194">
        <v>4</v>
      </c>
      <c r="I194">
        <v>16</v>
      </c>
      <c r="J194" t="s">
        <v>256</v>
      </c>
      <c r="K194" t="s">
        <v>45</v>
      </c>
      <c r="L194" s="1" t="s">
        <v>1501</v>
      </c>
      <c r="M194" t="s">
        <v>1495</v>
      </c>
      <c r="N194" s="1" t="s">
        <v>1502</v>
      </c>
      <c r="O194" t="s">
        <v>77</v>
      </c>
      <c r="P194" t="s">
        <v>1399</v>
      </c>
      <c r="Q194" t="s">
        <v>1487</v>
      </c>
      <c r="R194" t="s">
        <v>1488</v>
      </c>
      <c r="S194" t="s">
        <v>1489</v>
      </c>
      <c r="T194">
        <v>3</v>
      </c>
      <c r="U194">
        <v>2</v>
      </c>
      <c r="V194" t="s">
        <v>54</v>
      </c>
      <c r="W194" s="2" t="d">
        <v>2023-03-28</v>
      </c>
      <c r="X194" t="s">
        <v>55</v>
      </c>
      <c r="Y194" t="s">
        <v>1403</v>
      </c>
      <c r="Z194" t="s">
        <v>1403</v>
      </c>
      <c r="AA194" t="s">
        <v>57</v>
      </c>
      <c r="AD194" s="2" t="d">
        <v>2023-03-30</v>
      </c>
      <c r="AE194" t="s">
        <v>1503</v>
      </c>
      <c r="AF194" t="s">
        <v>58</v>
      </c>
      <c r="AG194">
        <v>208</v>
      </c>
      <c r="AI194">
        <v>6</v>
      </c>
      <c r="AJ194" t="s">
        <v>59</v>
      </c>
      <c r="AK194" t="s">
        <v>1405</v>
      </c>
    </row>
    <row r="195" spans="1:37" x14ac:dyDescent="0.3">
      <c r="A195">
        <v>2023</v>
      </c>
      <c r="B195" t="s">
        <v>985</v>
      </c>
      <c r="C195" t="s">
        <v>1504</v>
      </c>
      <c r="D195" t="s">
        <v>1505</v>
      </c>
      <c r="E195" t="s">
        <v>1506</v>
      </c>
      <c r="F195" s="1" t="s">
        <v>1507</v>
      </c>
      <c r="G195">
        <v>3</v>
      </c>
      <c r="H195">
        <v>4</v>
      </c>
      <c r="I195">
        <v>12</v>
      </c>
      <c r="J195" t="s">
        <v>44</v>
      </c>
      <c r="K195" t="s">
        <v>1431</v>
      </c>
      <c r="L195" s="1" t="s">
        <v>1508</v>
      </c>
      <c r="M195" s="1" t="s">
        <v>1509</v>
      </c>
      <c r="N195" s="1" t="s">
        <v>1510</v>
      </c>
      <c r="O195" t="s">
        <v>77</v>
      </c>
      <c r="P195" t="s">
        <v>1399</v>
      </c>
      <c r="Q195" t="s">
        <v>1401</v>
      </c>
      <c r="R195" t="s">
        <v>411</v>
      </c>
      <c r="S195" t="s">
        <v>1511</v>
      </c>
      <c r="T195">
        <v>2</v>
      </c>
      <c r="U195">
        <v>3</v>
      </c>
      <c r="V195" t="s">
        <v>54</v>
      </c>
      <c r="W195" s="2" t="d">
        <v>2023-03-28</v>
      </c>
      <c r="X195" t="s">
        <v>55</v>
      </c>
      <c r="Y195" t="s">
        <v>1403</v>
      </c>
      <c r="Z195" t="s">
        <v>1403</v>
      </c>
      <c r="AA195" t="s">
        <v>57</v>
      </c>
      <c r="AD195" s="2" t="d">
        <v>2023-03-30</v>
      </c>
      <c r="AE195" t="s">
        <v>1512</v>
      </c>
      <c r="AF195" t="s">
        <v>58</v>
      </c>
      <c r="AG195">
        <v>209</v>
      </c>
      <c r="AI195">
        <v>6</v>
      </c>
      <c r="AJ195" t="s">
        <v>80</v>
      </c>
      <c r="AK195" t="s">
        <v>1405</v>
      </c>
    </row>
    <row r="196" spans="1:37" x14ac:dyDescent="0.3">
      <c r="A196">
        <v>2023</v>
      </c>
      <c r="B196" t="s">
        <v>985</v>
      </c>
      <c r="C196" t="s">
        <v>488</v>
      </c>
      <c r="D196" t="s">
        <v>1513</v>
      </c>
      <c r="E196" t="s">
        <v>1514</v>
      </c>
      <c r="F196" t="s">
        <v>1515</v>
      </c>
      <c r="G196">
        <v>2</v>
      </c>
      <c r="H196">
        <v>4</v>
      </c>
      <c r="I196">
        <v>8</v>
      </c>
      <c r="J196" t="s">
        <v>54</v>
      </c>
      <c r="K196" t="s">
        <v>45</v>
      </c>
      <c r="L196" t="s">
        <v>1516</v>
      </c>
      <c r="M196" t="s">
        <v>1517</v>
      </c>
      <c r="N196" t="s">
        <v>1518</v>
      </c>
      <c r="O196" t="s">
        <v>77</v>
      </c>
      <c r="P196" t="s">
        <v>1399</v>
      </c>
      <c r="Q196" t="s">
        <v>1519</v>
      </c>
      <c r="R196" t="s">
        <v>1520</v>
      </c>
      <c r="S196" t="s">
        <v>1521</v>
      </c>
      <c r="T196">
        <v>1</v>
      </c>
      <c r="U196">
        <v>2</v>
      </c>
      <c r="V196" t="s">
        <v>69</v>
      </c>
      <c r="W196" s="2" t="d">
        <v>2023-03-28</v>
      </c>
      <c r="X196" t="s">
        <v>55</v>
      </c>
      <c r="Y196" t="s">
        <v>1403</v>
      </c>
      <c r="Z196" t="s">
        <v>1403</v>
      </c>
      <c r="AA196" t="s">
        <v>57</v>
      </c>
      <c r="AD196" s="2" t="d">
        <v>2023-03-30</v>
      </c>
      <c r="AE196" t="s">
        <v>1522</v>
      </c>
      <c r="AF196" t="s">
        <v>58</v>
      </c>
      <c r="AG196">
        <v>210</v>
      </c>
      <c r="AI196">
        <v>2</v>
      </c>
      <c r="AJ196" t="s">
        <v>80</v>
      </c>
      <c r="AK196" t="s">
        <v>1405</v>
      </c>
    </row>
    <row r="197" spans="1:37" x14ac:dyDescent="0.3">
      <c r="A197">
        <v>2023</v>
      </c>
      <c r="B197" t="s">
        <v>985</v>
      </c>
      <c r="C197" t="s">
        <v>488</v>
      </c>
      <c r="D197" t="s">
        <v>1523</v>
      </c>
      <c r="E197" t="s">
        <v>1524</v>
      </c>
      <c r="F197" t="s">
        <v>1525</v>
      </c>
      <c r="G197">
        <v>4</v>
      </c>
      <c r="H197">
        <v>3</v>
      </c>
      <c r="I197">
        <v>12</v>
      </c>
      <c r="J197" t="s">
        <v>44</v>
      </c>
      <c r="K197" t="s">
        <v>1431</v>
      </c>
      <c r="L197" t="s">
        <v>1526</v>
      </c>
      <c r="M197" t="s">
        <v>1527</v>
      </c>
      <c r="N197" t="s">
        <v>1528</v>
      </c>
      <c r="O197" t="s">
        <v>1420</v>
      </c>
      <c r="P197" t="s">
        <v>1399</v>
      </c>
      <c r="Q197" t="s">
        <v>1529</v>
      </c>
      <c r="R197" t="s">
        <v>1520</v>
      </c>
      <c r="S197" t="s">
        <v>1530</v>
      </c>
      <c r="T197">
        <v>1</v>
      </c>
      <c r="U197">
        <v>2</v>
      </c>
      <c r="V197" t="s">
        <v>69</v>
      </c>
      <c r="W197" s="2" t="d">
        <v>2023-03-28</v>
      </c>
      <c r="X197" t="s">
        <v>55</v>
      </c>
      <c r="Y197" t="s">
        <v>1403</v>
      </c>
      <c r="Z197" t="s">
        <v>1403</v>
      </c>
      <c r="AA197" t="s">
        <v>57</v>
      </c>
      <c r="AD197" s="2" t="d">
        <v>2023-03-30</v>
      </c>
      <c r="AE197" t="s">
        <v>1531</v>
      </c>
      <c r="AF197" t="s">
        <v>58</v>
      </c>
      <c r="AG197">
        <v>211</v>
      </c>
      <c r="AI197">
        <v>2</v>
      </c>
      <c r="AJ197" t="s">
        <v>80</v>
      </c>
      <c r="AK197" t="s">
        <v>1405</v>
      </c>
    </row>
    <row r="198" spans="1:37" x14ac:dyDescent="0.3">
      <c r="A198">
        <v>2023</v>
      </c>
      <c r="B198" t="s">
        <v>985</v>
      </c>
      <c r="C198" t="s">
        <v>648</v>
      </c>
      <c r="D198" t="s">
        <v>1532</v>
      </c>
      <c r="E198" t="s">
        <v>1533</v>
      </c>
      <c r="F198" t="s">
        <v>1534</v>
      </c>
      <c r="G198">
        <v>3</v>
      </c>
      <c r="H198">
        <v>3</v>
      </c>
      <c r="I198">
        <v>9</v>
      </c>
      <c r="J198" t="s">
        <v>44</v>
      </c>
      <c r="K198" t="s">
        <v>45</v>
      </c>
      <c r="L198" t="s">
        <v>1535</v>
      </c>
      <c r="M198" t="s">
        <v>1536</v>
      </c>
      <c r="N198" t="s">
        <v>1537</v>
      </c>
      <c r="O198" t="s">
        <v>77</v>
      </c>
      <c r="P198" t="s">
        <v>1399</v>
      </c>
      <c r="Q198" t="s">
        <v>1538</v>
      </c>
      <c r="R198" t="s">
        <v>1401</v>
      </c>
      <c r="S198" t="s">
        <v>1539</v>
      </c>
      <c r="T198">
        <v>2</v>
      </c>
      <c r="U198">
        <v>2</v>
      </c>
      <c r="V198" t="s">
        <v>69</v>
      </c>
      <c r="W198" s="2" t="d">
        <v>2023-03-28</v>
      </c>
      <c r="X198" t="s">
        <v>55</v>
      </c>
      <c r="Y198" t="s">
        <v>1403</v>
      </c>
      <c r="Z198" t="s">
        <v>1403</v>
      </c>
      <c r="AA198" t="s">
        <v>57</v>
      </c>
      <c r="AD198" s="2" t="d">
        <v>2023-03-30</v>
      </c>
      <c r="AE198" t="s">
        <v>1540</v>
      </c>
      <c r="AF198" t="s">
        <v>58</v>
      </c>
      <c r="AG198">
        <v>212</v>
      </c>
      <c r="AI198">
        <v>4</v>
      </c>
      <c r="AJ198" t="s">
        <v>80</v>
      </c>
      <c r="AK198" t="s">
        <v>1405</v>
      </c>
    </row>
    <row r="199" spans="1:37" x14ac:dyDescent="0.3">
      <c r="A199">
        <v>2023</v>
      </c>
      <c r="B199" t="s">
        <v>985</v>
      </c>
      <c r="C199" t="s">
        <v>648</v>
      </c>
      <c r="D199" t="s">
        <v>1541</v>
      </c>
      <c r="E199" t="s">
        <v>1542</v>
      </c>
      <c r="F199" s="1" t="s">
        <v>1543</v>
      </c>
      <c r="G199">
        <v>5</v>
      </c>
      <c r="H199">
        <v>3</v>
      </c>
      <c r="I199">
        <v>15</v>
      </c>
      <c r="J199" t="s">
        <v>44</v>
      </c>
      <c r="K199" t="s">
        <v>45</v>
      </c>
      <c r="L199" s="1" t="s">
        <v>1544</v>
      </c>
      <c r="M199" t="s">
        <v>1545</v>
      </c>
      <c r="N199" t="s">
        <v>1546</v>
      </c>
      <c r="O199" t="s">
        <v>77</v>
      </c>
      <c r="P199" t="s">
        <v>1399</v>
      </c>
      <c r="Q199" t="s">
        <v>1538</v>
      </c>
      <c r="R199" t="s">
        <v>1401</v>
      </c>
      <c r="S199" t="s">
        <v>1539</v>
      </c>
      <c r="T199">
        <v>2</v>
      </c>
      <c r="U199">
        <v>2</v>
      </c>
      <c r="V199" t="s">
        <v>69</v>
      </c>
      <c r="W199" s="2" t="d">
        <v>2023-03-28</v>
      </c>
      <c r="X199" t="s">
        <v>55</v>
      </c>
      <c r="Y199" t="s">
        <v>1403</v>
      </c>
      <c r="Z199" t="s">
        <v>1403</v>
      </c>
      <c r="AA199" t="s">
        <v>57</v>
      </c>
      <c r="AD199" s="2" t="d">
        <v>2023-03-30</v>
      </c>
      <c r="AE199" t="s">
        <v>1547</v>
      </c>
      <c r="AF199" t="s">
        <v>58</v>
      </c>
      <c r="AG199">
        <v>213</v>
      </c>
      <c r="AI199">
        <v>4</v>
      </c>
      <c r="AJ199" t="s">
        <v>80</v>
      </c>
      <c r="AK199" t="s">
        <v>1405</v>
      </c>
    </row>
    <row r="200" spans="1:37" x14ac:dyDescent="0.3">
      <c r="A200">
        <v>2023</v>
      </c>
      <c r="B200" t="s">
        <v>985</v>
      </c>
      <c r="C200" t="s">
        <v>648</v>
      </c>
      <c r="D200" t="s">
        <v>1548</v>
      </c>
      <c r="E200" t="s">
        <v>1549</v>
      </c>
      <c r="F200" t="s">
        <v>1550</v>
      </c>
      <c r="G200">
        <v>4</v>
      </c>
      <c r="H200">
        <v>3</v>
      </c>
      <c r="I200">
        <v>12</v>
      </c>
      <c r="J200" t="s">
        <v>44</v>
      </c>
      <c r="K200" t="s">
        <v>45</v>
      </c>
      <c r="L200" t="s">
        <v>1551</v>
      </c>
      <c r="M200" t="s">
        <v>1552</v>
      </c>
      <c r="N200" t="s">
        <v>1553</v>
      </c>
      <c r="O200" t="s">
        <v>1554</v>
      </c>
      <c r="P200" t="s">
        <v>1399</v>
      </c>
      <c r="Q200" t="s">
        <v>1538</v>
      </c>
      <c r="R200" t="s">
        <v>1401</v>
      </c>
      <c r="S200" t="s">
        <v>1539</v>
      </c>
      <c r="T200">
        <v>3</v>
      </c>
      <c r="U200">
        <v>2</v>
      </c>
      <c r="V200" t="s">
        <v>54</v>
      </c>
      <c r="W200" s="2" t="d">
        <v>2023-03-28</v>
      </c>
      <c r="X200" t="s">
        <v>55</v>
      </c>
      <c r="Y200" t="s">
        <v>1403</v>
      </c>
      <c r="Z200" t="s">
        <v>1403</v>
      </c>
      <c r="AA200" t="s">
        <v>57</v>
      </c>
      <c r="AD200" s="2" t="d">
        <v>2023-03-30</v>
      </c>
      <c r="AE200" t="s">
        <v>1555</v>
      </c>
      <c r="AF200" t="s">
        <v>58</v>
      </c>
      <c r="AG200">
        <v>214</v>
      </c>
      <c r="AI200">
        <v>6</v>
      </c>
      <c r="AJ200" t="s">
        <v>80</v>
      </c>
      <c r="AK200" t="s">
        <v>1405</v>
      </c>
    </row>
    <row r="201" spans="1:37" x14ac:dyDescent="0.3">
      <c r="A201">
        <v>2023</v>
      </c>
      <c r="B201" t="s">
        <v>985</v>
      </c>
      <c r="C201" t="s">
        <v>648</v>
      </c>
      <c r="D201" t="s">
        <v>1556</v>
      </c>
      <c r="E201" t="s">
        <v>1557</v>
      </c>
      <c r="F201" t="s">
        <v>337</v>
      </c>
      <c r="G201">
        <v>4</v>
      </c>
      <c r="H201">
        <v>4</v>
      </c>
      <c r="I201">
        <v>16</v>
      </c>
      <c r="J201" t="s">
        <v>256</v>
      </c>
      <c r="K201" t="s">
        <v>45</v>
      </c>
      <c r="L201" t="s">
        <v>1558</v>
      </c>
      <c r="M201" t="s">
        <v>1559</v>
      </c>
      <c r="N201" t="s">
        <v>1560</v>
      </c>
      <c r="O201" t="s">
        <v>77</v>
      </c>
      <c r="P201" t="s">
        <v>1399</v>
      </c>
      <c r="Q201" t="s">
        <v>1538</v>
      </c>
      <c r="R201" t="s">
        <v>1401</v>
      </c>
      <c r="S201" t="s">
        <v>1539</v>
      </c>
      <c r="T201">
        <v>3</v>
      </c>
      <c r="U201">
        <v>2</v>
      </c>
      <c r="V201" t="s">
        <v>54</v>
      </c>
      <c r="W201" s="2" t="d">
        <v>2023-03-28</v>
      </c>
      <c r="X201" t="s">
        <v>55</v>
      </c>
      <c r="Y201" t="s">
        <v>1403</v>
      </c>
      <c r="Z201" t="s">
        <v>1403</v>
      </c>
      <c r="AA201" t="s">
        <v>57</v>
      </c>
      <c r="AD201" s="2" t="d">
        <v>2023-03-30</v>
      </c>
      <c r="AE201" t="s">
        <v>1561</v>
      </c>
      <c r="AF201" t="s">
        <v>58</v>
      </c>
      <c r="AG201">
        <v>215</v>
      </c>
      <c r="AI201">
        <v>6</v>
      </c>
      <c r="AJ201" t="s">
        <v>59</v>
      </c>
      <c r="AK201" t="s">
        <v>1405</v>
      </c>
    </row>
    <row r="202" spans="1:37" x14ac:dyDescent="0.3">
      <c r="A202">
        <v>2023</v>
      </c>
      <c r="B202" t="s">
        <v>985</v>
      </c>
      <c r="C202" t="s">
        <v>654</v>
      </c>
      <c r="D202" t="s">
        <v>1562</v>
      </c>
      <c r="E202" t="s">
        <v>1563</v>
      </c>
      <c r="F202" t="s">
        <v>1564</v>
      </c>
      <c r="G202">
        <v>5</v>
      </c>
      <c r="H202">
        <v>5</v>
      </c>
      <c r="I202">
        <v>25</v>
      </c>
      <c r="J202" t="s">
        <v>256</v>
      </c>
      <c r="K202" t="s">
        <v>45</v>
      </c>
      <c r="L202" t="s">
        <v>1565</v>
      </c>
      <c r="M202" s="1" t="s">
        <v>1566</v>
      </c>
      <c r="N202" t="s">
        <v>1567</v>
      </c>
      <c r="O202" t="s">
        <v>77</v>
      </c>
      <c r="P202" t="s">
        <v>1399</v>
      </c>
      <c r="Q202" t="s">
        <v>1568</v>
      </c>
      <c r="R202" t="s">
        <v>1401</v>
      </c>
      <c r="S202" t="s">
        <v>1569</v>
      </c>
      <c r="T202">
        <v>3</v>
      </c>
      <c r="U202">
        <v>3</v>
      </c>
      <c r="V202" t="s">
        <v>44</v>
      </c>
      <c r="W202" s="2" t="d">
        <v>2023-03-28</v>
      </c>
      <c r="X202" t="s">
        <v>55</v>
      </c>
      <c r="Y202" t="s">
        <v>1403</v>
      </c>
      <c r="Z202" t="s">
        <v>1403</v>
      </c>
      <c r="AA202" t="s">
        <v>57</v>
      </c>
      <c r="AD202" s="2" t="d">
        <v>2023-03-30</v>
      </c>
      <c r="AE202" t="s">
        <v>1570</v>
      </c>
      <c r="AF202" t="s">
        <v>58</v>
      </c>
      <c r="AG202">
        <v>216</v>
      </c>
      <c r="AI202">
        <v>9</v>
      </c>
      <c r="AJ202" t="s">
        <v>80</v>
      </c>
      <c r="AK202" t="s">
        <v>1405</v>
      </c>
    </row>
    <row r="203" spans="1:37" x14ac:dyDescent="0.3">
      <c r="A203">
        <v>2023</v>
      </c>
      <c r="B203" t="s">
        <v>985</v>
      </c>
      <c r="C203" t="s">
        <v>660</v>
      </c>
      <c r="D203" t="s">
        <v>1571</v>
      </c>
      <c r="E203" t="s">
        <v>1572</v>
      </c>
      <c r="F203" t="s">
        <v>1573</v>
      </c>
      <c r="G203">
        <v>3</v>
      </c>
      <c r="H203">
        <v>3</v>
      </c>
      <c r="I203">
        <v>9</v>
      </c>
      <c r="J203" t="s">
        <v>44</v>
      </c>
      <c r="K203" t="s">
        <v>45</v>
      </c>
      <c r="L203" s="1" t="s">
        <v>1574</v>
      </c>
      <c r="M203" s="1" t="s">
        <v>1575</v>
      </c>
      <c r="N203" t="s">
        <v>1576</v>
      </c>
      <c r="O203" t="s">
        <v>77</v>
      </c>
      <c r="P203" t="s">
        <v>1399</v>
      </c>
      <c r="Q203" t="s">
        <v>191</v>
      </c>
      <c r="R203" t="s">
        <v>1401</v>
      </c>
      <c r="S203" t="s">
        <v>1577</v>
      </c>
      <c r="T203">
        <v>3</v>
      </c>
      <c r="U203">
        <v>2</v>
      </c>
      <c r="V203" t="s">
        <v>54</v>
      </c>
      <c r="W203" s="2" t="d">
        <v>2023-03-28</v>
      </c>
      <c r="X203" t="s">
        <v>55</v>
      </c>
      <c r="Y203" t="s">
        <v>1403</v>
      </c>
      <c r="Z203" t="s">
        <v>1403</v>
      </c>
      <c r="AA203" t="s">
        <v>57</v>
      </c>
      <c r="AD203" s="2" t="d">
        <v>2023-03-30</v>
      </c>
      <c r="AE203" t="s">
        <v>1578</v>
      </c>
      <c r="AF203" t="s">
        <v>58</v>
      </c>
      <c r="AG203">
        <v>217</v>
      </c>
      <c r="AI203">
        <v>6</v>
      </c>
      <c r="AJ203" t="s">
        <v>80</v>
      </c>
      <c r="AK203" t="s">
        <v>1405</v>
      </c>
    </row>
    <row r="204" spans="1:37" x14ac:dyDescent="0.3">
      <c r="A204">
        <v>2023</v>
      </c>
      <c r="B204" t="s">
        <v>318</v>
      </c>
      <c r="C204" t="s">
        <v>319</v>
      </c>
      <c r="D204" t="s">
        <v>1579</v>
      </c>
      <c r="E204" t="s">
        <v>1580</v>
      </c>
      <c r="F204" t="s">
        <v>322</v>
      </c>
      <c r="G204">
        <v>3</v>
      </c>
      <c r="H204">
        <v>2</v>
      </c>
      <c r="I204">
        <v>6</v>
      </c>
      <c r="J204" t="s">
        <v>54</v>
      </c>
      <c r="K204" t="s">
        <v>45</v>
      </c>
      <c r="L204" t="s">
        <v>323</v>
      </c>
      <c r="M204" t="s">
        <v>1581</v>
      </c>
      <c r="N204" t="s">
        <v>1582</v>
      </c>
      <c r="O204" t="s">
        <v>326</v>
      </c>
      <c r="P204" t="s">
        <v>327</v>
      </c>
      <c r="Q204" t="s">
        <v>1583</v>
      </c>
      <c r="R204" t="s">
        <v>125</v>
      </c>
      <c r="S204" t="s">
        <v>330</v>
      </c>
      <c r="T204">
        <v>2</v>
      </c>
      <c r="U204">
        <v>2</v>
      </c>
      <c r="V204" t="s">
        <v>69</v>
      </c>
      <c r="W204" s="2" t="d">
        <v>2023-04-03</v>
      </c>
      <c r="X204" t="s">
        <v>331</v>
      </c>
      <c r="Y204" t="s">
        <v>332</v>
      </c>
      <c r="Z204" t="s">
        <v>332</v>
      </c>
      <c r="AA204" t="s">
        <v>57</v>
      </c>
      <c r="AD204" s="2" t="d">
        <v>2023-04-05</v>
      </c>
      <c r="AE204" t="s">
        <v>1584</v>
      </c>
      <c r="AF204" t="s">
        <v>58</v>
      </c>
      <c r="AG204">
        <v>218</v>
      </c>
      <c r="AI204">
        <v>4</v>
      </c>
      <c r="AJ204" t="s">
        <v>80</v>
      </c>
      <c r="AK204" t="s">
        <v>333</v>
      </c>
    </row>
    <row r="205" spans="1:37" x14ac:dyDescent="0.3">
      <c r="A205">
        <v>2023</v>
      </c>
      <c r="B205" t="s">
        <v>318</v>
      </c>
      <c r="C205" t="s">
        <v>319</v>
      </c>
      <c r="D205" t="s">
        <v>1585</v>
      </c>
      <c r="E205" t="s">
        <v>1586</v>
      </c>
      <c r="F205" t="s">
        <v>1587</v>
      </c>
      <c r="G205">
        <v>3</v>
      </c>
      <c r="H205">
        <v>2</v>
      </c>
      <c r="I205">
        <v>6</v>
      </c>
      <c r="J205" t="s">
        <v>54</v>
      </c>
      <c r="K205" t="s">
        <v>45</v>
      </c>
      <c r="L205" t="s">
        <v>323</v>
      </c>
      <c r="M205" t="s">
        <v>1588</v>
      </c>
      <c r="N205" t="s">
        <v>1589</v>
      </c>
      <c r="O205" t="s">
        <v>326</v>
      </c>
      <c r="P205" t="s">
        <v>327</v>
      </c>
      <c r="Q205" t="s">
        <v>1590</v>
      </c>
      <c r="R205" t="s">
        <v>1591</v>
      </c>
      <c r="S205" t="s">
        <v>330</v>
      </c>
      <c r="T205">
        <v>2</v>
      </c>
      <c r="U205">
        <v>1</v>
      </c>
      <c r="V205" t="s">
        <v>69</v>
      </c>
      <c r="W205" s="2" t="d">
        <v>2023-04-03</v>
      </c>
      <c r="X205" t="s">
        <v>331</v>
      </c>
      <c r="Y205" t="s">
        <v>332</v>
      </c>
      <c r="Z205" t="s">
        <v>332</v>
      </c>
      <c r="AA205" t="s">
        <v>57</v>
      </c>
      <c r="AD205" s="2" t="d">
        <v>2023-04-05</v>
      </c>
      <c r="AE205" t="s">
        <v>1592</v>
      </c>
      <c r="AF205" t="s">
        <v>58</v>
      </c>
      <c r="AG205">
        <v>219</v>
      </c>
      <c r="AI205">
        <v>2</v>
      </c>
      <c r="AJ205" t="s">
        <v>80</v>
      </c>
      <c r="AK205" t="s">
        <v>333</v>
      </c>
    </row>
    <row r="206" spans="1:37" x14ac:dyDescent="0.3">
      <c r="A206">
        <v>2023</v>
      </c>
      <c r="B206" t="s">
        <v>318</v>
      </c>
      <c r="C206" t="s">
        <v>334</v>
      </c>
      <c r="D206" t="s">
        <v>1593</v>
      </c>
      <c r="E206" t="s">
        <v>1594</v>
      </c>
      <c r="F206" t="s">
        <v>1595</v>
      </c>
      <c r="G206">
        <v>3</v>
      </c>
      <c r="H206">
        <v>2</v>
      </c>
      <c r="I206">
        <v>6</v>
      </c>
      <c r="J206" t="s">
        <v>54</v>
      </c>
      <c r="K206" t="s">
        <v>45</v>
      </c>
      <c r="L206" t="s">
        <v>1596</v>
      </c>
      <c r="M206" t="s">
        <v>1597</v>
      </c>
      <c r="N206" t="s">
        <v>1598</v>
      </c>
      <c r="O206" t="s">
        <v>77</v>
      </c>
      <c r="P206" t="s">
        <v>327</v>
      </c>
      <c r="Q206" t="s">
        <v>342</v>
      </c>
      <c r="R206" t="s">
        <v>1599</v>
      </c>
      <c r="S206" t="s">
        <v>330</v>
      </c>
      <c r="T206">
        <v>2</v>
      </c>
      <c r="U206">
        <v>1</v>
      </c>
      <c r="V206" t="s">
        <v>69</v>
      </c>
      <c r="W206" s="2" t="d">
        <v>2023-04-03</v>
      </c>
      <c r="X206" t="s">
        <v>331</v>
      </c>
      <c r="Y206" t="s">
        <v>332</v>
      </c>
      <c r="Z206" t="s">
        <v>332</v>
      </c>
      <c r="AA206" t="s">
        <v>57</v>
      </c>
      <c r="AD206" s="2" t="d">
        <v>2023-04-05</v>
      </c>
      <c r="AE206" t="s">
        <v>1600</v>
      </c>
      <c r="AF206" t="s">
        <v>58</v>
      </c>
      <c r="AG206">
        <v>220</v>
      </c>
      <c r="AI206">
        <v>2</v>
      </c>
      <c r="AJ206" t="s">
        <v>80</v>
      </c>
      <c r="AK206" t="s">
        <v>333</v>
      </c>
    </row>
    <row r="207" spans="1:37" x14ac:dyDescent="0.3">
      <c r="A207">
        <v>2023</v>
      </c>
      <c r="B207" t="s">
        <v>318</v>
      </c>
      <c r="C207" t="s">
        <v>1601</v>
      </c>
      <c r="D207" t="s">
        <v>1602</v>
      </c>
      <c r="E207" t="s">
        <v>1603</v>
      </c>
      <c r="F207" t="s">
        <v>1604</v>
      </c>
      <c r="G207">
        <v>3</v>
      </c>
      <c r="H207">
        <v>2</v>
      </c>
      <c r="I207">
        <v>6</v>
      </c>
      <c r="J207" t="s">
        <v>54</v>
      </c>
      <c r="K207" t="s">
        <v>1431</v>
      </c>
      <c r="L207" t="s">
        <v>1605</v>
      </c>
      <c r="M207" t="s">
        <v>1606</v>
      </c>
      <c r="N207" t="s">
        <v>1607</v>
      </c>
      <c r="O207" t="s">
        <v>326</v>
      </c>
      <c r="P207" t="s">
        <v>327</v>
      </c>
      <c r="Q207" t="s">
        <v>1608</v>
      </c>
      <c r="R207" t="s">
        <v>1083</v>
      </c>
      <c r="S207" t="s">
        <v>330</v>
      </c>
      <c r="T207">
        <v>3</v>
      </c>
      <c r="U207">
        <v>1</v>
      </c>
      <c r="V207" t="s">
        <v>69</v>
      </c>
      <c r="W207" s="2" t="d">
        <v>2023-04-03</v>
      </c>
      <c r="X207" t="s">
        <v>331</v>
      </c>
      <c r="Y207" t="s">
        <v>332</v>
      </c>
      <c r="Z207" t="s">
        <v>332</v>
      </c>
      <c r="AA207" t="s">
        <v>57</v>
      </c>
      <c r="AD207" s="2" t="d">
        <v>2023-04-05</v>
      </c>
      <c r="AE207" t="s">
        <v>1609</v>
      </c>
      <c r="AF207" t="s">
        <v>58</v>
      </c>
      <c r="AG207">
        <v>221</v>
      </c>
      <c r="AI207">
        <v>3</v>
      </c>
      <c r="AJ207" t="s">
        <v>80</v>
      </c>
      <c r="AK207" t="s">
        <v>333</v>
      </c>
    </row>
    <row r="208" spans="1:37" x14ac:dyDescent="0.3">
      <c r="A208">
        <v>2023</v>
      </c>
      <c r="B208" t="s">
        <v>318</v>
      </c>
      <c r="C208" t="s">
        <v>1601</v>
      </c>
      <c r="D208" t="s">
        <v>1610</v>
      </c>
      <c r="E208" t="s">
        <v>1611</v>
      </c>
      <c r="F208" t="s">
        <v>1612</v>
      </c>
      <c r="G208">
        <v>3</v>
      </c>
      <c r="H208">
        <v>2</v>
      </c>
      <c r="I208">
        <v>6</v>
      </c>
      <c r="J208" t="s">
        <v>54</v>
      </c>
      <c r="K208" t="s">
        <v>45</v>
      </c>
      <c r="L208" t="s">
        <v>1605</v>
      </c>
      <c r="M208" t="s">
        <v>1606</v>
      </c>
      <c r="N208" t="s">
        <v>1613</v>
      </c>
      <c r="O208" t="s">
        <v>326</v>
      </c>
      <c r="P208" t="s">
        <v>327</v>
      </c>
      <c r="Q208" t="s">
        <v>1614</v>
      </c>
      <c r="R208" t="s">
        <v>1083</v>
      </c>
      <c r="S208" t="s">
        <v>330</v>
      </c>
      <c r="T208">
        <v>2</v>
      </c>
      <c r="U208">
        <v>2</v>
      </c>
      <c r="V208" t="s">
        <v>69</v>
      </c>
      <c r="W208" s="2" t="d">
        <v>2023-04-03</v>
      </c>
      <c r="X208" t="s">
        <v>331</v>
      </c>
      <c r="Y208" t="s">
        <v>332</v>
      </c>
      <c r="Z208" t="s">
        <v>332</v>
      </c>
      <c r="AA208" t="s">
        <v>57</v>
      </c>
      <c r="AD208" s="2" t="d">
        <v>2023-04-05</v>
      </c>
      <c r="AE208" t="s">
        <v>1615</v>
      </c>
      <c r="AF208" t="s">
        <v>58</v>
      </c>
      <c r="AG208">
        <v>222</v>
      </c>
      <c r="AI208">
        <v>4</v>
      </c>
      <c r="AJ208" t="s">
        <v>80</v>
      </c>
      <c r="AK208" t="s">
        <v>333</v>
      </c>
    </row>
    <row r="209" spans="1:38" x14ac:dyDescent="0.3">
      <c r="A209">
        <v>2023</v>
      </c>
      <c r="B209" t="s">
        <v>318</v>
      </c>
      <c r="C209" t="s">
        <v>1601</v>
      </c>
      <c r="D209" t="s">
        <v>1616</v>
      </c>
      <c r="E209" t="s">
        <v>1617</v>
      </c>
      <c r="F209" t="s">
        <v>1618</v>
      </c>
      <c r="G209">
        <v>3</v>
      </c>
      <c r="H209">
        <v>2</v>
      </c>
      <c r="I209">
        <v>6</v>
      </c>
      <c r="J209" t="s">
        <v>54</v>
      </c>
      <c r="K209" t="s">
        <v>45</v>
      </c>
      <c r="L209" t="s">
        <v>1605</v>
      </c>
      <c r="M209" t="s">
        <v>1606</v>
      </c>
      <c r="N209" t="s">
        <v>1619</v>
      </c>
      <c r="O209" t="s">
        <v>326</v>
      </c>
      <c r="P209" t="s">
        <v>327</v>
      </c>
      <c r="Q209" t="s">
        <v>1590</v>
      </c>
      <c r="R209" t="s">
        <v>1620</v>
      </c>
      <c r="S209" t="s">
        <v>330</v>
      </c>
      <c r="T209">
        <v>2</v>
      </c>
      <c r="U209">
        <v>1</v>
      </c>
      <c r="V209" t="s">
        <v>69</v>
      </c>
      <c r="W209" s="2" t="d">
        <v>2023-04-03</v>
      </c>
      <c r="X209" t="s">
        <v>331</v>
      </c>
      <c r="Y209" t="s">
        <v>332</v>
      </c>
      <c r="Z209" t="s">
        <v>332</v>
      </c>
      <c r="AA209" t="s">
        <v>57</v>
      </c>
      <c r="AD209" s="2" t="d">
        <v>2023-04-05</v>
      </c>
      <c r="AE209" t="s">
        <v>1621</v>
      </c>
      <c r="AF209" t="s">
        <v>58</v>
      </c>
      <c r="AG209">
        <v>223</v>
      </c>
      <c r="AI209">
        <v>2</v>
      </c>
      <c r="AJ209" t="s">
        <v>80</v>
      </c>
      <c r="AK209" t="s">
        <v>333</v>
      </c>
    </row>
    <row r="210" spans="1:38" x14ac:dyDescent="0.3">
      <c r="A210">
        <v>2023</v>
      </c>
      <c r="B210" t="s">
        <v>318</v>
      </c>
      <c r="C210" t="s">
        <v>1601</v>
      </c>
      <c r="D210" t="s">
        <v>1622</v>
      </c>
      <c r="E210" t="e">
        <f>-Usia tool tinggi
-aus akibat pemakaian</f>
        <v>#NAME?</v>
      </c>
      <c r="F210" t="s">
        <v>1623</v>
      </c>
      <c r="G210">
        <v>3</v>
      </c>
      <c r="H210">
        <v>3</v>
      </c>
      <c r="I210">
        <v>9</v>
      </c>
      <c r="J210" t="s">
        <v>44</v>
      </c>
      <c r="K210" t="s">
        <v>45</v>
      </c>
      <c r="L210" t="s">
        <v>323</v>
      </c>
      <c r="M210" t="s">
        <v>1624</v>
      </c>
      <c r="N210" t="s">
        <v>1625</v>
      </c>
      <c r="O210" t="s">
        <v>326</v>
      </c>
      <c r="P210" t="s">
        <v>327</v>
      </c>
      <c r="Q210" t="s">
        <v>1626</v>
      </c>
      <c r="R210" t="s">
        <v>1620</v>
      </c>
      <c r="S210" t="s">
        <v>330</v>
      </c>
      <c r="T210">
        <v>2</v>
      </c>
      <c r="U210">
        <v>2</v>
      </c>
      <c r="V210" t="s">
        <v>69</v>
      </c>
      <c r="W210" s="2" t="d">
        <v>2023-04-03</v>
      </c>
      <c r="X210" t="s">
        <v>331</v>
      </c>
      <c r="Y210" t="s">
        <v>332</v>
      </c>
      <c r="Z210" t="s">
        <v>332</v>
      </c>
      <c r="AA210" t="s">
        <v>57</v>
      </c>
      <c r="AD210" s="2" t="d">
        <v>2023-04-05</v>
      </c>
      <c r="AE210" t="s">
        <v>1627</v>
      </c>
      <c r="AF210" t="s">
        <v>58</v>
      </c>
      <c r="AG210">
        <v>224</v>
      </c>
      <c r="AI210">
        <v>4</v>
      </c>
      <c r="AJ210" t="s">
        <v>59</v>
      </c>
      <c r="AK210" t="s">
        <v>333</v>
      </c>
    </row>
    <row r="211" spans="1:38" x14ac:dyDescent="0.3">
      <c r="A211">
        <v>2023</v>
      </c>
      <c r="B211" t="s">
        <v>318</v>
      </c>
      <c r="C211" t="s">
        <v>1628</v>
      </c>
      <c r="D211" t="s">
        <v>1629</v>
      </c>
      <c r="E211" t="s">
        <v>1630</v>
      </c>
      <c r="F211" t="s">
        <v>1631</v>
      </c>
      <c r="G211">
        <v>3</v>
      </c>
      <c r="H211">
        <v>2</v>
      </c>
      <c r="I211">
        <v>6</v>
      </c>
      <c r="J211" t="s">
        <v>54</v>
      </c>
      <c r="K211" t="s">
        <v>45</v>
      </c>
      <c r="L211" t="s">
        <v>1632</v>
      </c>
      <c r="M211" t="s">
        <v>1633</v>
      </c>
      <c r="N211" t="s">
        <v>1634</v>
      </c>
      <c r="O211" t="s">
        <v>326</v>
      </c>
      <c r="P211" t="s">
        <v>327</v>
      </c>
      <c r="Q211" t="s">
        <v>1635</v>
      </c>
      <c r="R211" t="s">
        <v>1636</v>
      </c>
      <c r="S211" t="s">
        <v>330</v>
      </c>
      <c r="T211">
        <v>2</v>
      </c>
      <c r="U211">
        <v>1</v>
      </c>
      <c r="V211" t="s">
        <v>69</v>
      </c>
      <c r="W211" s="2" t="d">
        <v>2023-04-03</v>
      </c>
      <c r="X211" t="s">
        <v>331</v>
      </c>
      <c r="Y211" t="s">
        <v>332</v>
      </c>
      <c r="Z211" t="s">
        <v>332</v>
      </c>
      <c r="AA211" t="s">
        <v>57</v>
      </c>
      <c r="AD211" s="2" t="d">
        <v>2023-04-05</v>
      </c>
      <c r="AE211" t="s">
        <v>1637</v>
      </c>
      <c r="AF211" t="s">
        <v>58</v>
      </c>
      <c r="AG211">
        <v>225</v>
      </c>
      <c r="AI211">
        <v>2</v>
      </c>
      <c r="AJ211" t="s">
        <v>80</v>
      </c>
      <c r="AK211" t="s">
        <v>333</v>
      </c>
    </row>
    <row r="212" spans="1:38" x14ac:dyDescent="0.3">
      <c r="A212">
        <v>2023</v>
      </c>
      <c r="B212" t="s">
        <v>318</v>
      </c>
      <c r="C212" t="s">
        <v>1638</v>
      </c>
      <c r="D212" t="s">
        <v>1639</v>
      </c>
      <c r="E212" t="s">
        <v>1640</v>
      </c>
      <c r="F212" t="s">
        <v>1641</v>
      </c>
      <c r="G212">
        <v>3</v>
      </c>
      <c r="H212">
        <v>2</v>
      </c>
      <c r="I212">
        <v>6</v>
      </c>
      <c r="J212" t="s">
        <v>54</v>
      </c>
      <c r="K212" t="s">
        <v>45</v>
      </c>
      <c r="L212" t="s">
        <v>1642</v>
      </c>
      <c r="M212" t="s">
        <v>1643</v>
      </c>
      <c r="N212" t="s">
        <v>1644</v>
      </c>
      <c r="O212" t="s">
        <v>326</v>
      </c>
      <c r="P212" t="s">
        <v>327</v>
      </c>
      <c r="Q212" t="s">
        <v>1645</v>
      </c>
      <c r="R212" t="s">
        <v>1620</v>
      </c>
      <c r="S212" t="s">
        <v>330</v>
      </c>
      <c r="T212">
        <v>2</v>
      </c>
      <c r="U212">
        <v>1</v>
      </c>
      <c r="V212" t="s">
        <v>69</v>
      </c>
      <c r="W212" s="2" t="d">
        <v>2023-04-03</v>
      </c>
      <c r="X212" t="s">
        <v>331</v>
      </c>
      <c r="Y212" t="s">
        <v>332</v>
      </c>
      <c r="Z212" t="s">
        <v>332</v>
      </c>
      <c r="AA212" t="s">
        <v>57</v>
      </c>
      <c r="AD212" s="2" t="d">
        <v>2023-04-05</v>
      </c>
      <c r="AE212" t="s">
        <v>1646</v>
      </c>
      <c r="AF212" t="s">
        <v>58</v>
      </c>
      <c r="AG212">
        <v>226</v>
      </c>
      <c r="AI212">
        <v>2</v>
      </c>
      <c r="AJ212" t="s">
        <v>80</v>
      </c>
      <c r="AK212" t="s">
        <v>333</v>
      </c>
    </row>
    <row r="213" spans="1:38" x14ac:dyDescent="0.3">
      <c r="A213">
        <v>2023</v>
      </c>
      <c r="B213" t="s">
        <v>125</v>
      </c>
      <c r="C213" t="s">
        <v>749</v>
      </c>
      <c r="D213" t="s">
        <v>1647</v>
      </c>
      <c r="E213" s="1" t="s">
        <v>1648</v>
      </c>
      <c r="F213" s="1" t="s">
        <v>1649</v>
      </c>
      <c r="G213">
        <v>5</v>
      </c>
      <c r="H213">
        <v>4</v>
      </c>
      <c r="I213">
        <v>20</v>
      </c>
      <c r="J213" t="s">
        <v>256</v>
      </c>
      <c r="K213" t="s">
        <v>45</v>
      </c>
      <c r="L213" t="e">
        <f>- Monthly revenue review
- Close coordination dengan Key Account customer</f>
        <v>#NAME?</v>
      </c>
      <c r="M213" s="1" t="s">
        <v>1650</v>
      </c>
      <c r="N213" s="1" t="s">
        <v>1651</v>
      </c>
      <c r="O213" t="s">
        <v>77</v>
      </c>
      <c r="P213" t="s">
        <v>125</v>
      </c>
      <c r="Q213" t="s">
        <v>1652</v>
      </c>
      <c r="R213" t="s">
        <v>1653</v>
      </c>
      <c r="S213" t="s">
        <v>1654</v>
      </c>
      <c r="T213">
        <v>3</v>
      </c>
      <c r="U213">
        <v>2</v>
      </c>
      <c r="V213" t="s">
        <v>54</v>
      </c>
      <c r="W213" s="2" t="d">
        <v>2023-04-10</v>
      </c>
      <c r="X213" t="s">
        <v>595</v>
      </c>
      <c r="Y213" t="s">
        <v>1655</v>
      </c>
      <c r="Z213" t="s">
        <v>1655</v>
      </c>
      <c r="AA213" t="s">
        <v>57</v>
      </c>
      <c r="AD213" s="2" t="d">
        <v>2023-04-11</v>
      </c>
      <c r="AE213" t="s">
        <v>1656</v>
      </c>
      <c r="AF213" t="s">
        <v>58</v>
      </c>
      <c r="AG213">
        <v>227</v>
      </c>
      <c r="AI213">
        <v>6</v>
      </c>
      <c r="AJ213" t="s">
        <v>59</v>
      </c>
      <c r="AK213" t="s">
        <v>1657</v>
      </c>
      <c r="AL213" s="2" t="d">
        <v>2023-03-29</v>
      </c>
    </row>
    <row r="214" spans="1:38" x14ac:dyDescent="0.3">
      <c r="A214">
        <v>2023</v>
      </c>
      <c r="B214" t="s">
        <v>125</v>
      </c>
      <c r="C214" t="s">
        <v>749</v>
      </c>
      <c r="D214" t="s">
        <v>1658</v>
      </c>
      <c r="E214" s="1" t="s">
        <v>1659</v>
      </c>
      <c r="F214" s="1" t="s">
        <v>1660</v>
      </c>
      <c r="G214">
        <v>5</v>
      </c>
      <c r="H214">
        <v>4</v>
      </c>
      <c r="I214">
        <v>20</v>
      </c>
      <c r="J214" t="s">
        <v>256</v>
      </c>
      <c r="K214" t="s">
        <v>45</v>
      </c>
      <c r="L214" s="1" t="s">
        <v>1661</v>
      </c>
      <c r="M214" s="1" t="s">
        <v>1662</v>
      </c>
      <c r="N214" s="1" t="s">
        <v>1651</v>
      </c>
      <c r="O214" t="s">
        <v>77</v>
      </c>
      <c r="P214" t="s">
        <v>125</v>
      </c>
      <c r="Q214" t="s">
        <v>1663</v>
      </c>
      <c r="R214" t="s">
        <v>1653</v>
      </c>
      <c r="S214" t="s">
        <v>1654</v>
      </c>
      <c r="T214">
        <v>3</v>
      </c>
      <c r="U214">
        <v>2</v>
      </c>
      <c r="V214" t="s">
        <v>54</v>
      </c>
      <c r="W214" s="2" t="d">
        <v>2023-04-10</v>
      </c>
      <c r="X214" t="s">
        <v>595</v>
      </c>
      <c r="Y214" t="s">
        <v>1655</v>
      </c>
      <c r="Z214" t="s">
        <v>1655</v>
      </c>
      <c r="AA214" t="s">
        <v>57</v>
      </c>
      <c r="AD214" s="2" t="d">
        <v>2023-04-11</v>
      </c>
      <c r="AE214" t="s">
        <v>1664</v>
      </c>
      <c r="AF214" t="s">
        <v>58</v>
      </c>
      <c r="AG214">
        <v>228</v>
      </c>
      <c r="AI214">
        <v>6</v>
      </c>
      <c r="AJ214" t="s">
        <v>59</v>
      </c>
      <c r="AK214" t="s">
        <v>1657</v>
      </c>
      <c r="AL214" s="2" t="d">
        <v>2023-03-29</v>
      </c>
    </row>
    <row r="215" spans="1:38" x14ac:dyDescent="0.3">
      <c r="A215">
        <v>2023</v>
      </c>
      <c r="B215" t="s">
        <v>125</v>
      </c>
      <c r="C215" t="s">
        <v>90</v>
      </c>
      <c r="D215" t="s">
        <v>1665</v>
      </c>
      <c r="E215" s="1" t="s">
        <v>1666</v>
      </c>
      <c r="F215" s="1" t="s">
        <v>1667</v>
      </c>
      <c r="G215">
        <v>3</v>
      </c>
      <c r="H215">
        <v>4</v>
      </c>
      <c r="I215">
        <v>12</v>
      </c>
      <c r="J215" t="s">
        <v>44</v>
      </c>
      <c r="K215" t="s">
        <v>45</v>
      </c>
      <c r="L215" t="e">
        <f>- Realisasi anggaran sesuai prosedur
- Monitoring realiasi anggaran setiap bulan</f>
        <v>#NAME?</v>
      </c>
      <c r="M215" t="e">
        <f>- Melakukan koordinasi dengan Unit Accounting &amp; Financial Analysis untuk merapikan pencatatan biaya
- Monitoring Evaluasi Realisasi anggaran</f>
        <v>#NAME?</v>
      </c>
      <c r="N215" s="1" t="s">
        <v>1668</v>
      </c>
      <c r="O215" t="s">
        <v>77</v>
      </c>
      <c r="P215" t="s">
        <v>125</v>
      </c>
      <c r="Q215" t="s">
        <v>125</v>
      </c>
      <c r="R215" t="s">
        <v>89</v>
      </c>
      <c r="S215" t="s">
        <v>89</v>
      </c>
      <c r="T215">
        <v>1</v>
      </c>
      <c r="U215">
        <v>2</v>
      </c>
      <c r="V215" t="s">
        <v>69</v>
      </c>
      <c r="X215" t="s">
        <v>595</v>
      </c>
      <c r="Y215" t="s">
        <v>1655</v>
      </c>
      <c r="AE215" t="s">
        <v>1669</v>
      </c>
      <c r="AF215" t="s">
        <v>58</v>
      </c>
      <c r="AG215">
        <v>229</v>
      </c>
      <c r="AI215">
        <v>2</v>
      </c>
      <c r="AJ215" t="s">
        <v>80</v>
      </c>
      <c r="AK215" t="s">
        <v>1657</v>
      </c>
      <c r="AL215" s="2" t="d">
        <v>2023-03-29</v>
      </c>
    </row>
    <row r="216" spans="1:38" x14ac:dyDescent="0.3">
      <c r="A216">
        <v>2023</v>
      </c>
      <c r="B216" t="s">
        <v>125</v>
      </c>
      <c r="C216" t="s">
        <v>759</v>
      </c>
      <c r="D216" t="s">
        <v>1670</v>
      </c>
      <c r="E216" s="1" t="s">
        <v>1671</v>
      </c>
      <c r="F216" t="e">
        <f>- Berpotensi menghambat pelaksanaan kegiatan maintenance yang telah direncanakan</f>
        <v>#NAME?</v>
      </c>
      <c r="G216">
        <v>4</v>
      </c>
      <c r="H216">
        <v>4</v>
      </c>
      <c r="I216">
        <v>16</v>
      </c>
      <c r="J216" t="s">
        <v>256</v>
      </c>
      <c r="K216" t="s">
        <v>45</v>
      </c>
      <c r="L216" s="1" t="s">
        <v>1672</v>
      </c>
      <c r="M216" t="s">
        <v>1673</v>
      </c>
      <c r="N216" s="1" t="s">
        <v>1674</v>
      </c>
      <c r="O216" t="s">
        <v>68</v>
      </c>
      <c r="P216" t="s">
        <v>125</v>
      </c>
      <c r="Q216" t="s">
        <v>1675</v>
      </c>
      <c r="R216" t="s">
        <v>1676</v>
      </c>
      <c r="S216" t="s">
        <v>1654</v>
      </c>
      <c r="T216">
        <v>3</v>
      </c>
      <c r="U216">
        <v>2</v>
      </c>
      <c r="V216" t="s">
        <v>54</v>
      </c>
      <c r="X216" t="s">
        <v>595</v>
      </c>
      <c r="Y216" t="s">
        <v>1655</v>
      </c>
      <c r="AE216" t="s">
        <v>1677</v>
      </c>
      <c r="AF216" t="s">
        <v>58</v>
      </c>
      <c r="AG216">
        <v>230</v>
      </c>
      <c r="AI216">
        <v>6</v>
      </c>
      <c r="AJ216" t="s">
        <v>59</v>
      </c>
      <c r="AK216" t="s">
        <v>1657</v>
      </c>
      <c r="AL216" s="2" t="d">
        <v>2023-03-29</v>
      </c>
    </row>
    <row r="217" spans="1:38" x14ac:dyDescent="0.3">
      <c r="A217">
        <v>2023</v>
      </c>
      <c r="B217" t="s">
        <v>125</v>
      </c>
      <c r="C217" t="s">
        <v>421</v>
      </c>
      <c r="D217" t="s">
        <v>1678</v>
      </c>
      <c r="E217" t="e">
        <f>- Penanganan complaint yang kurang baik
- Tidak ada improvement</f>
        <v>#NAME?</v>
      </c>
      <c r="F217" t="e">
        <f>- customer Tidak loyal
- Brand image GMF yang kurang baik di mata pelanggan</f>
        <v>#NAME?</v>
      </c>
      <c r="G217">
        <v>3</v>
      </c>
      <c r="H217">
        <v>3</v>
      </c>
      <c r="I217">
        <v>9</v>
      </c>
      <c r="J217" t="s">
        <v>44</v>
      </c>
      <c r="K217" t="s">
        <v>45</v>
      </c>
      <c r="L217" t="e">
        <f>- Conduct &amp; Evaluate customer Survey
- complaint handling Management
- customer Advocacy
- PPR Report, complaint dan corrective action Report</f>
        <v>#NAME?</v>
      </c>
      <c r="M217" s="1" t="s">
        <v>1679</v>
      </c>
      <c r="N217" s="1" t="s">
        <v>1680</v>
      </c>
      <c r="O217" t="s">
        <v>621</v>
      </c>
      <c r="P217" t="s">
        <v>125</v>
      </c>
      <c r="Q217" t="s">
        <v>1681</v>
      </c>
      <c r="R217" t="s">
        <v>1653</v>
      </c>
      <c r="S217" t="s">
        <v>1682</v>
      </c>
      <c r="T217">
        <v>1</v>
      </c>
      <c r="U217">
        <v>1</v>
      </c>
      <c r="V217" t="s">
        <v>69</v>
      </c>
      <c r="W217" s="2" t="d">
        <v>2023-04-10</v>
      </c>
      <c r="X217" t="s">
        <v>595</v>
      </c>
      <c r="Y217" t="s">
        <v>1655</v>
      </c>
      <c r="Z217" t="s">
        <v>1655</v>
      </c>
      <c r="AA217" t="s">
        <v>57</v>
      </c>
      <c r="AD217" s="2" t="d">
        <v>2023-04-11</v>
      </c>
      <c r="AE217" t="s">
        <v>1683</v>
      </c>
      <c r="AF217" t="s">
        <v>58</v>
      </c>
      <c r="AG217">
        <v>231</v>
      </c>
      <c r="AI217">
        <v>1</v>
      </c>
      <c r="AJ217" t="s">
        <v>59</v>
      </c>
      <c r="AK217" t="s">
        <v>1657</v>
      </c>
      <c r="AL217" s="2" t="d">
        <v>2023-03-29</v>
      </c>
    </row>
    <row r="218" spans="1:38" x14ac:dyDescent="0.3">
      <c r="A218">
        <v>2023</v>
      </c>
      <c r="B218" t="s">
        <v>125</v>
      </c>
      <c r="C218" t="s">
        <v>1684</v>
      </c>
      <c r="D218" t="s">
        <v>1685</v>
      </c>
      <c r="E218" t="e">
        <f>- Tidak Adanya customer baru/ Key Account customer baru
- Strategy marketing yang kurang efektif
- Strategy sales yang kurang efektif</f>
        <v>#NAME?</v>
      </c>
      <c r="F218" t="s">
        <v>1686</v>
      </c>
      <c r="G218">
        <v>3</v>
      </c>
      <c r="H218">
        <v>2</v>
      </c>
      <c r="I218">
        <v>6</v>
      </c>
      <c r="J218" t="s">
        <v>54</v>
      </c>
      <c r="K218" t="s">
        <v>45</v>
      </c>
      <c r="L218" t="e">
        <f>- Market research dan intelligence untuk marketing blueprint
- sales &amp; marketing Strategy
- Pricing Strategy
- Product development Strategy</f>
        <v>#NAME?</v>
      </c>
      <c r="M218" s="1" t="s">
        <v>1687</v>
      </c>
      <c r="N218" t="e">
        <f>- marketing blueprint tersedia dan terlaksana
- Pricing catalogue tersedia
- marketing &amp; sales Strategy terlaksana</f>
        <v>#NAME?</v>
      </c>
      <c r="O218" t="s">
        <v>68</v>
      </c>
      <c r="P218" t="s">
        <v>125</v>
      </c>
      <c r="Q218" t="s">
        <v>1460</v>
      </c>
      <c r="R218" t="s">
        <v>1653</v>
      </c>
      <c r="S218" t="s">
        <v>125</v>
      </c>
      <c r="T218">
        <v>2</v>
      </c>
      <c r="U218">
        <v>2</v>
      </c>
      <c r="V218" t="s">
        <v>69</v>
      </c>
      <c r="X218" t="s">
        <v>595</v>
      </c>
      <c r="Y218" t="s">
        <v>1655</v>
      </c>
      <c r="AE218" t="s">
        <v>1688</v>
      </c>
      <c r="AF218" t="s">
        <v>58</v>
      </c>
      <c r="AG218">
        <v>232</v>
      </c>
      <c r="AI218">
        <v>4</v>
      </c>
      <c r="AJ218" t="s">
        <v>80</v>
      </c>
      <c r="AK218" t="s">
        <v>1657</v>
      </c>
      <c r="AL218" s="2" t="d">
        <v>2023-03-29</v>
      </c>
    </row>
    <row r="219" spans="1:38" x14ac:dyDescent="0.3">
      <c r="A219">
        <v>2023</v>
      </c>
      <c r="B219" t="s">
        <v>125</v>
      </c>
      <c r="C219" t="s">
        <v>1689</v>
      </c>
      <c r="D219" t="s">
        <v>1690</v>
      </c>
      <c r="E219" t="s">
        <v>1691</v>
      </c>
      <c r="F219" s="1" t="s">
        <v>1692</v>
      </c>
      <c r="G219">
        <v>3</v>
      </c>
      <c r="H219">
        <v>4</v>
      </c>
      <c r="I219">
        <v>12</v>
      </c>
      <c r="J219" t="s">
        <v>44</v>
      </c>
      <c r="K219" t="s">
        <v>45</v>
      </c>
      <c r="L219" t="s">
        <v>1693</v>
      </c>
      <c r="M219" s="1" t="s">
        <v>1694</v>
      </c>
      <c r="N219" s="1" t="s">
        <v>1695</v>
      </c>
      <c r="O219" t="s">
        <v>77</v>
      </c>
      <c r="P219" t="s">
        <v>125</v>
      </c>
      <c r="Q219" t="s">
        <v>1696</v>
      </c>
      <c r="R219" t="s">
        <v>1653</v>
      </c>
      <c r="S219" t="s">
        <v>1653</v>
      </c>
      <c r="T219">
        <v>3</v>
      </c>
      <c r="U219">
        <v>2</v>
      </c>
      <c r="V219" t="s">
        <v>54</v>
      </c>
      <c r="W219" s="2" t="d">
        <v>2023-04-10</v>
      </c>
      <c r="X219" t="s">
        <v>595</v>
      </c>
      <c r="Y219" t="s">
        <v>1655</v>
      </c>
      <c r="Z219" t="s">
        <v>1655</v>
      </c>
      <c r="AA219" t="s">
        <v>57</v>
      </c>
      <c r="AD219" s="2" t="d">
        <v>2023-04-11</v>
      </c>
      <c r="AE219" t="s">
        <v>1697</v>
      </c>
      <c r="AF219" t="s">
        <v>58</v>
      </c>
      <c r="AG219">
        <v>233</v>
      </c>
      <c r="AI219">
        <v>6</v>
      </c>
      <c r="AJ219" t="s">
        <v>80</v>
      </c>
      <c r="AK219" t="s">
        <v>1657</v>
      </c>
      <c r="AL219" s="2" t="d">
        <v>2023-03-29</v>
      </c>
    </row>
    <row r="220" spans="1:38" x14ac:dyDescent="0.3">
      <c r="A220">
        <v>2023</v>
      </c>
      <c r="B220" t="s">
        <v>125</v>
      </c>
      <c r="C220" t="s">
        <v>1698</v>
      </c>
      <c r="D220" t="s">
        <v>153</v>
      </c>
      <c r="E220" s="1" t="s">
        <v>1699</v>
      </c>
      <c r="F220" s="1" t="s">
        <v>1700</v>
      </c>
      <c r="G220">
        <v>5</v>
      </c>
      <c r="H220">
        <v>2</v>
      </c>
      <c r="I220">
        <v>10</v>
      </c>
      <c r="J220" t="s">
        <v>69</v>
      </c>
      <c r="K220" t="s">
        <v>45</v>
      </c>
      <c r="L220" s="1" t="s">
        <v>1701</v>
      </c>
      <c r="M220" t="e">
        <f>- Melakukan review prosedur bisnis secara rutin oleh seluruh bidang
- pelaksanaan sharing session untuk sosialisasi ke internal TP</f>
        <v>#NAME?</v>
      </c>
      <c r="N220" s="1" t="s">
        <v>1702</v>
      </c>
      <c r="O220" t="s">
        <v>68</v>
      </c>
      <c r="P220" t="s">
        <v>125</v>
      </c>
      <c r="Q220" t="s">
        <v>158</v>
      </c>
      <c r="R220" t="s">
        <v>159</v>
      </c>
      <c r="S220" t="s">
        <v>125</v>
      </c>
      <c r="T220">
        <v>4</v>
      </c>
      <c r="U220">
        <v>1</v>
      </c>
      <c r="V220" t="s">
        <v>69</v>
      </c>
      <c r="X220" t="s">
        <v>595</v>
      </c>
      <c r="Y220" t="s">
        <v>1655</v>
      </c>
      <c r="AE220" t="s">
        <v>1703</v>
      </c>
      <c r="AF220" t="s">
        <v>58</v>
      </c>
      <c r="AG220">
        <v>234</v>
      </c>
      <c r="AI220">
        <v>4</v>
      </c>
      <c r="AJ220" t="s">
        <v>80</v>
      </c>
      <c r="AK220" t="s">
        <v>1657</v>
      </c>
      <c r="AL220" s="2" t="d">
        <v>2023-03-29</v>
      </c>
    </row>
    <row r="221" spans="1:38" x14ac:dyDescent="0.3">
      <c r="A221">
        <v>2023</v>
      </c>
      <c r="B221" t="s">
        <v>125</v>
      </c>
      <c r="C221" t="s">
        <v>995</v>
      </c>
      <c r="D221" t="e">
        <f>- keterlambatan pembayaran oleh pelanggan - Cash in yang tertunda</f>
        <v>#NAME?</v>
      </c>
      <c r="E221" s="1" t="s">
        <v>1704</v>
      </c>
      <c r="F221" t="e">
        <f>- Proyeksi revenue Perusahaan Tidak mencapai Target
- Terhambatnya proses maintenance pelanggan yang berpengaruh pada TAT</f>
        <v>#NAME?</v>
      </c>
      <c r="G221">
        <v>5</v>
      </c>
      <c r="H221">
        <v>3</v>
      </c>
      <c r="I221">
        <v>15</v>
      </c>
      <c r="J221" t="s">
        <v>44</v>
      </c>
      <c r="K221" t="s">
        <v>45</v>
      </c>
      <c r="L221" s="1" t="s">
        <v>1694</v>
      </c>
      <c r="M221" s="1" t="s">
        <v>1694</v>
      </c>
      <c r="N221" s="1" t="s">
        <v>1705</v>
      </c>
      <c r="O221" t="s">
        <v>77</v>
      </c>
      <c r="P221" t="s">
        <v>125</v>
      </c>
      <c r="Q221" t="s">
        <v>1706</v>
      </c>
      <c r="R221" t="s">
        <v>89</v>
      </c>
      <c r="S221" t="s">
        <v>1653</v>
      </c>
      <c r="T221">
        <v>3</v>
      </c>
      <c r="U221">
        <v>2</v>
      </c>
      <c r="V221" t="s">
        <v>69</v>
      </c>
      <c r="W221" s="2" t="d">
        <v>2023-04-10</v>
      </c>
      <c r="X221" t="s">
        <v>595</v>
      </c>
      <c r="Y221" t="s">
        <v>1655</v>
      </c>
      <c r="Z221" t="s">
        <v>1655</v>
      </c>
      <c r="AA221" t="s">
        <v>57</v>
      </c>
      <c r="AD221" s="2" t="d">
        <v>2023-04-11</v>
      </c>
      <c r="AE221" t="s">
        <v>1707</v>
      </c>
      <c r="AF221" t="s">
        <v>58</v>
      </c>
      <c r="AG221">
        <v>235</v>
      </c>
      <c r="AI221">
        <v>6</v>
      </c>
      <c r="AJ221" t="s">
        <v>59</v>
      </c>
      <c r="AK221" t="s">
        <v>1657</v>
      </c>
      <c r="AL221" s="2" t="d">
        <v>2023-03-29</v>
      </c>
    </row>
    <row r="222" spans="1:38" x14ac:dyDescent="0.3">
      <c r="A222">
        <v>2023</v>
      </c>
      <c r="B222" t="s">
        <v>125</v>
      </c>
      <c r="C222" t="s">
        <v>488</v>
      </c>
      <c r="D222" t="s">
        <v>1708</v>
      </c>
      <c r="E222" s="1" t="s">
        <v>1709</v>
      </c>
      <c r="F222" s="1" t="s">
        <v>1710</v>
      </c>
      <c r="G222">
        <v>2</v>
      </c>
      <c r="H222">
        <v>3</v>
      </c>
      <c r="I222">
        <v>6</v>
      </c>
      <c r="J222" t="s">
        <v>54</v>
      </c>
      <c r="K222" t="s">
        <v>45</v>
      </c>
      <c r="L222" s="1" t="s">
        <v>1711</v>
      </c>
      <c r="M222" s="1" t="s">
        <v>1712</v>
      </c>
      <c r="N222" s="1" t="s">
        <v>1713</v>
      </c>
      <c r="O222" t="s">
        <v>49</v>
      </c>
      <c r="P222" t="s">
        <v>125</v>
      </c>
      <c r="Q222" t="s">
        <v>1714</v>
      </c>
      <c r="R222" t="s">
        <v>1715</v>
      </c>
      <c r="S222" t="s">
        <v>1653</v>
      </c>
      <c r="T222">
        <v>4</v>
      </c>
      <c r="U222">
        <v>1</v>
      </c>
      <c r="V222" t="s">
        <v>69</v>
      </c>
      <c r="X222" t="s">
        <v>595</v>
      </c>
      <c r="Y222" t="s">
        <v>1655</v>
      </c>
      <c r="AE222" t="s">
        <v>1716</v>
      </c>
      <c r="AF222" t="s">
        <v>58</v>
      </c>
      <c r="AG222">
        <v>236</v>
      </c>
      <c r="AI222">
        <v>4</v>
      </c>
      <c r="AJ222" t="s">
        <v>80</v>
      </c>
      <c r="AK222" t="s">
        <v>1657</v>
      </c>
      <c r="AL222" s="2" t="d">
        <v>2023-03-29</v>
      </c>
    </row>
    <row r="223" spans="1:38" x14ac:dyDescent="0.3">
      <c r="A223">
        <v>2023</v>
      </c>
      <c r="B223" t="s">
        <v>125</v>
      </c>
      <c r="C223" t="s">
        <v>367</v>
      </c>
      <c r="D223" t="s">
        <v>175</v>
      </c>
      <c r="E223" s="1" t="s">
        <v>1717</v>
      </c>
      <c r="F223" s="1" t="s">
        <v>1718</v>
      </c>
      <c r="G223">
        <v>1</v>
      </c>
      <c r="H223">
        <v>2</v>
      </c>
      <c r="I223">
        <v>2</v>
      </c>
      <c r="J223" t="s">
        <v>69</v>
      </c>
      <c r="K223" t="s">
        <v>45</v>
      </c>
      <c r="L223" t="e">
        <f>- Melakukan koordinasi dengan dinas TH untuk menjaga jumlah manpower dinas TP
- Memonitor ketersediaan jadwal training dan menjadwalkan training personil dinas TP</f>
        <v>#NAME?</v>
      </c>
      <c r="M223" t="e">
        <f>- Melakukan koordinasi dengan dinas TH untuk menjaga jumlah manpower dinas TP
- Memonitor ketersediaan jadwal training dan menjadwalkan training personil dinas TP</f>
        <v>#NAME?</v>
      </c>
      <c r="N223" t="e">
        <f>- jumlah manpower dinas TP tersedia sesuai dengan MPP
- Event training terlaksana dan diikuti oleh personil dinas TP</f>
        <v>#NAME?</v>
      </c>
      <c r="O223" t="s">
        <v>77</v>
      </c>
      <c r="P223" t="s">
        <v>125</v>
      </c>
      <c r="Q223" t="s">
        <v>1568</v>
      </c>
      <c r="R223" t="s">
        <v>134</v>
      </c>
      <c r="S223" t="s">
        <v>1653</v>
      </c>
      <c r="T223">
        <v>1</v>
      </c>
      <c r="U223">
        <v>2</v>
      </c>
      <c r="V223" t="s">
        <v>69</v>
      </c>
      <c r="X223" t="s">
        <v>595</v>
      </c>
      <c r="Y223" t="s">
        <v>1655</v>
      </c>
      <c r="AE223" t="s">
        <v>1719</v>
      </c>
      <c r="AF223" t="s">
        <v>58</v>
      </c>
      <c r="AG223">
        <v>237</v>
      </c>
      <c r="AI223">
        <v>2</v>
      </c>
      <c r="AJ223" t="s">
        <v>80</v>
      </c>
      <c r="AK223" t="s">
        <v>1657</v>
      </c>
      <c r="AL223" s="2" t="d">
        <v>2023-03-29</v>
      </c>
    </row>
    <row r="224" spans="1:38" x14ac:dyDescent="0.3">
      <c r="A224">
        <v>2023</v>
      </c>
      <c r="B224" t="s">
        <v>125</v>
      </c>
      <c r="C224" t="s">
        <v>1030</v>
      </c>
      <c r="D224" t="s">
        <v>180</v>
      </c>
      <c r="E224" s="1" t="s">
        <v>1720</v>
      </c>
      <c r="F224" s="1" t="s">
        <v>1721</v>
      </c>
      <c r="G224">
        <v>1</v>
      </c>
      <c r="H224">
        <v>2</v>
      </c>
      <c r="I224">
        <v>2</v>
      </c>
      <c r="J224" t="s">
        <v>69</v>
      </c>
      <c r="K224" t="s">
        <v>45</v>
      </c>
      <c r="L224" t="e">
        <f>- Melakukan koordinasi dengan dinas TH untuk menjaga jumlah manpower dinas TP
- Memonitor ketersediaan jadwal training dan menjadwalkan training personil dinas TP</f>
        <v>#NAME?</v>
      </c>
      <c r="M224" t="e">
        <f>- Melakukan koordinasi dengan dinas TH untuk menjaga jumlah manpower dinas TP
- Memonitor ketersediaan jadwal training dan menjadwalkan training personil dinas TP</f>
        <v>#NAME?</v>
      </c>
      <c r="N224" t="e">
        <f>- jumlah manpower dinas TP tersedia sesuai dengan MPP
- Event training terlaksana dan diikuti oleh personil dinas TP</f>
        <v>#NAME?</v>
      </c>
      <c r="O224" t="s">
        <v>77</v>
      </c>
      <c r="P224" t="s">
        <v>125</v>
      </c>
      <c r="Q224" t="s">
        <v>1568</v>
      </c>
      <c r="R224" t="s">
        <v>134</v>
      </c>
      <c r="S224" t="s">
        <v>1653</v>
      </c>
      <c r="T224">
        <v>1</v>
      </c>
      <c r="U224">
        <v>2</v>
      </c>
      <c r="V224" t="s">
        <v>69</v>
      </c>
      <c r="X224" t="s">
        <v>595</v>
      </c>
      <c r="Y224" t="s">
        <v>1655</v>
      </c>
      <c r="AE224" t="s">
        <v>1722</v>
      </c>
      <c r="AF224" t="s">
        <v>58</v>
      </c>
      <c r="AG224">
        <v>239</v>
      </c>
      <c r="AI224">
        <v>2</v>
      </c>
      <c r="AJ224" t="s">
        <v>80</v>
      </c>
      <c r="AK224" t="s">
        <v>1657</v>
      </c>
      <c r="AL224" s="2" t="d">
        <v>2023-03-29</v>
      </c>
    </row>
    <row r="225" spans="1:38" x14ac:dyDescent="0.3">
      <c r="A225">
        <v>2023</v>
      </c>
      <c r="B225" t="s">
        <v>125</v>
      </c>
      <c r="C225" t="s">
        <v>1723</v>
      </c>
      <c r="D225" t="s">
        <v>1708</v>
      </c>
      <c r="E225" s="1" t="s">
        <v>1724</v>
      </c>
      <c r="F225" s="1" t="s">
        <v>1725</v>
      </c>
      <c r="G225">
        <v>2</v>
      </c>
      <c r="H225">
        <v>2</v>
      </c>
      <c r="I225">
        <v>4</v>
      </c>
      <c r="J225" t="s">
        <v>69</v>
      </c>
      <c r="K225" t="s">
        <v>45</v>
      </c>
      <c r="L225" s="1" t="s">
        <v>1726</v>
      </c>
      <c r="M225" s="1" t="s">
        <v>1712</v>
      </c>
      <c r="N225" s="1" t="s">
        <v>1727</v>
      </c>
      <c r="O225" t="s">
        <v>77</v>
      </c>
      <c r="P225" t="s">
        <v>125</v>
      </c>
      <c r="Q225" t="s">
        <v>1728</v>
      </c>
      <c r="R225" t="s">
        <v>1653</v>
      </c>
      <c r="S225" t="s">
        <v>1653</v>
      </c>
      <c r="T225">
        <v>1</v>
      </c>
      <c r="U225">
        <v>1</v>
      </c>
      <c r="V225" t="s">
        <v>69</v>
      </c>
      <c r="X225" t="s">
        <v>595</v>
      </c>
      <c r="Y225" t="s">
        <v>1655</v>
      </c>
      <c r="AE225" t="s">
        <v>1729</v>
      </c>
      <c r="AF225" t="s">
        <v>58</v>
      </c>
      <c r="AG225">
        <v>241</v>
      </c>
      <c r="AI225">
        <v>1</v>
      </c>
      <c r="AJ225" t="s">
        <v>59</v>
      </c>
      <c r="AK225" t="s">
        <v>1657</v>
      </c>
      <c r="AL225" s="2" t="d">
        <v>2023-03-29</v>
      </c>
    </row>
    <row r="226" spans="1:38" x14ac:dyDescent="0.3">
      <c r="A226">
        <v>2023</v>
      </c>
      <c r="B226" t="s">
        <v>318</v>
      </c>
      <c r="C226" t="s">
        <v>863</v>
      </c>
      <c r="D226" t="s">
        <v>1730</v>
      </c>
      <c r="E226" t="s">
        <v>1731</v>
      </c>
      <c r="F226" t="s">
        <v>1732</v>
      </c>
      <c r="G226">
        <v>3</v>
      </c>
      <c r="H226">
        <v>2</v>
      </c>
      <c r="I226">
        <v>6</v>
      </c>
      <c r="J226" t="s">
        <v>54</v>
      </c>
      <c r="K226" t="s">
        <v>45</v>
      </c>
      <c r="L226" t="s">
        <v>1733</v>
      </c>
      <c r="M226" t="s">
        <v>1734</v>
      </c>
      <c r="N226" t="s">
        <v>1735</v>
      </c>
      <c r="O226" t="s">
        <v>326</v>
      </c>
      <c r="P226" t="s">
        <v>327</v>
      </c>
      <c r="Q226" t="s">
        <v>1645</v>
      </c>
      <c r="R226" t="s">
        <v>1620</v>
      </c>
      <c r="S226" t="s">
        <v>330</v>
      </c>
      <c r="T226">
        <v>2</v>
      </c>
      <c r="U226">
        <v>2</v>
      </c>
      <c r="V226" t="s">
        <v>69</v>
      </c>
      <c r="W226" s="2" t="d">
        <v>2023-04-03</v>
      </c>
      <c r="X226" t="s">
        <v>331</v>
      </c>
      <c r="Y226" t="s">
        <v>332</v>
      </c>
      <c r="Z226" t="s">
        <v>332</v>
      </c>
      <c r="AA226" t="s">
        <v>57</v>
      </c>
      <c r="AD226" s="2" t="d">
        <v>2023-04-05</v>
      </c>
      <c r="AE226" t="s">
        <v>1736</v>
      </c>
      <c r="AF226" t="s">
        <v>58</v>
      </c>
      <c r="AG226">
        <v>242</v>
      </c>
      <c r="AI226">
        <v>4</v>
      </c>
      <c r="AJ226" t="s">
        <v>80</v>
      </c>
      <c r="AK226" t="s">
        <v>333</v>
      </c>
    </row>
    <row r="227" spans="1:38" x14ac:dyDescent="0.3">
      <c r="A227">
        <v>2023</v>
      </c>
      <c r="B227" t="s">
        <v>318</v>
      </c>
      <c r="C227" t="s">
        <v>863</v>
      </c>
      <c r="D227" t="s">
        <v>1737</v>
      </c>
      <c r="E227" t="s">
        <v>1738</v>
      </c>
      <c r="F227" t="s">
        <v>1739</v>
      </c>
      <c r="G227">
        <v>3</v>
      </c>
      <c r="H227">
        <v>2</v>
      </c>
      <c r="I227">
        <v>6</v>
      </c>
      <c r="J227" t="s">
        <v>54</v>
      </c>
      <c r="K227" t="s">
        <v>45</v>
      </c>
      <c r="L227" t="s">
        <v>1740</v>
      </c>
      <c r="M227" t="s">
        <v>1741</v>
      </c>
      <c r="N227" t="s">
        <v>1742</v>
      </c>
      <c r="O227" t="s">
        <v>326</v>
      </c>
      <c r="P227" t="s">
        <v>327</v>
      </c>
      <c r="Q227" t="s">
        <v>1645</v>
      </c>
      <c r="R227" t="s">
        <v>1743</v>
      </c>
      <c r="S227" t="s">
        <v>330</v>
      </c>
      <c r="T227">
        <v>2</v>
      </c>
      <c r="U227">
        <v>2</v>
      </c>
      <c r="V227" t="s">
        <v>69</v>
      </c>
      <c r="W227" s="2" t="d">
        <v>2023-04-03</v>
      </c>
      <c r="X227" t="s">
        <v>331</v>
      </c>
      <c r="Y227" t="s">
        <v>332</v>
      </c>
      <c r="Z227" t="s">
        <v>332</v>
      </c>
      <c r="AA227" t="s">
        <v>57</v>
      </c>
      <c r="AD227" s="2" t="d">
        <v>2023-04-05</v>
      </c>
      <c r="AE227" t="s">
        <v>1744</v>
      </c>
      <c r="AF227" t="s">
        <v>58</v>
      </c>
      <c r="AG227">
        <v>243</v>
      </c>
      <c r="AI227">
        <v>4</v>
      </c>
      <c r="AJ227" t="s">
        <v>80</v>
      </c>
      <c r="AK227" t="s">
        <v>333</v>
      </c>
    </row>
    <row r="228" spans="1:38" x14ac:dyDescent="0.3">
      <c r="A228">
        <v>2023</v>
      </c>
      <c r="B228" t="s">
        <v>318</v>
      </c>
      <c r="C228" t="s">
        <v>863</v>
      </c>
      <c r="D228" t="s">
        <v>1745</v>
      </c>
      <c r="E228" t="s">
        <v>1746</v>
      </c>
      <c r="F228" t="s">
        <v>1747</v>
      </c>
      <c r="G228">
        <v>3</v>
      </c>
      <c r="H228">
        <v>2</v>
      </c>
      <c r="I228">
        <v>6</v>
      </c>
      <c r="J228" t="s">
        <v>54</v>
      </c>
      <c r="K228" t="s">
        <v>45</v>
      </c>
      <c r="L228" t="s">
        <v>1748</v>
      </c>
      <c r="M228" t="s">
        <v>1749</v>
      </c>
      <c r="N228" t="s">
        <v>1750</v>
      </c>
      <c r="O228" t="s">
        <v>326</v>
      </c>
      <c r="P228" t="s">
        <v>327</v>
      </c>
      <c r="Q228" t="s">
        <v>1645</v>
      </c>
      <c r="R228" t="s">
        <v>1620</v>
      </c>
      <c r="S228" t="s">
        <v>330</v>
      </c>
      <c r="T228">
        <v>2</v>
      </c>
      <c r="U228">
        <v>1</v>
      </c>
      <c r="V228" t="s">
        <v>69</v>
      </c>
      <c r="W228" s="2" t="d">
        <v>2023-04-03</v>
      </c>
      <c r="X228" t="s">
        <v>331</v>
      </c>
      <c r="Y228" t="s">
        <v>332</v>
      </c>
      <c r="Z228" t="s">
        <v>332</v>
      </c>
      <c r="AA228" t="s">
        <v>57</v>
      </c>
      <c r="AD228" s="2" t="d">
        <v>2023-04-05</v>
      </c>
      <c r="AE228" t="s">
        <v>1751</v>
      </c>
      <c r="AF228" t="s">
        <v>58</v>
      </c>
      <c r="AG228">
        <v>244</v>
      </c>
      <c r="AI228">
        <v>2</v>
      </c>
      <c r="AJ228" t="s">
        <v>80</v>
      </c>
      <c r="AK228" t="s">
        <v>333</v>
      </c>
    </row>
    <row r="229" spans="1:38" x14ac:dyDescent="0.3">
      <c r="A229">
        <v>2023</v>
      </c>
      <c r="B229" t="s">
        <v>318</v>
      </c>
      <c r="C229" t="s">
        <v>1752</v>
      </c>
      <c r="D229" t="s">
        <v>1753</v>
      </c>
      <c r="E229" t="s">
        <v>1754</v>
      </c>
      <c r="F229" t="s">
        <v>1755</v>
      </c>
      <c r="G229">
        <v>3</v>
      </c>
      <c r="H229">
        <v>2</v>
      </c>
      <c r="I229">
        <v>6</v>
      </c>
      <c r="J229" t="s">
        <v>54</v>
      </c>
      <c r="K229" t="s">
        <v>45</v>
      </c>
      <c r="L229" t="s">
        <v>1756</v>
      </c>
      <c r="M229" t="s">
        <v>1757</v>
      </c>
      <c r="N229" t="s">
        <v>1758</v>
      </c>
      <c r="O229" t="s">
        <v>326</v>
      </c>
      <c r="P229" t="s">
        <v>327</v>
      </c>
      <c r="Q229" t="s">
        <v>1759</v>
      </c>
      <c r="R229" t="s">
        <v>1760</v>
      </c>
      <c r="S229" t="s">
        <v>330</v>
      </c>
      <c r="T229">
        <v>2</v>
      </c>
      <c r="U229">
        <v>1</v>
      </c>
      <c r="V229" t="s">
        <v>69</v>
      </c>
      <c r="W229" s="2" t="d">
        <v>2023-04-03</v>
      </c>
      <c r="X229" t="s">
        <v>331</v>
      </c>
      <c r="Y229" t="s">
        <v>332</v>
      </c>
      <c r="Z229" t="s">
        <v>332</v>
      </c>
      <c r="AA229" t="s">
        <v>57</v>
      </c>
      <c r="AD229" s="2" t="d">
        <v>2023-04-05</v>
      </c>
      <c r="AE229" t="s">
        <v>1761</v>
      </c>
      <c r="AF229" t="s">
        <v>58</v>
      </c>
      <c r="AG229">
        <v>245</v>
      </c>
      <c r="AI229">
        <v>2</v>
      </c>
      <c r="AJ229" t="s">
        <v>80</v>
      </c>
      <c r="AK229" t="s">
        <v>333</v>
      </c>
    </row>
    <row r="230" spans="1:38" x14ac:dyDescent="0.3">
      <c r="A230">
        <v>2023</v>
      </c>
      <c r="B230" t="s">
        <v>318</v>
      </c>
      <c r="C230" t="s">
        <v>1752</v>
      </c>
      <c r="D230" t="s">
        <v>1762</v>
      </c>
      <c r="E230" t="s">
        <v>1763</v>
      </c>
      <c r="F230" t="s">
        <v>1764</v>
      </c>
      <c r="G230">
        <v>3</v>
      </c>
      <c r="H230">
        <v>2</v>
      </c>
      <c r="I230">
        <v>6</v>
      </c>
      <c r="J230" t="s">
        <v>54</v>
      </c>
      <c r="K230" t="s">
        <v>45</v>
      </c>
      <c r="L230" t="s">
        <v>323</v>
      </c>
      <c r="M230" t="s">
        <v>1765</v>
      </c>
      <c r="N230" t="s">
        <v>1766</v>
      </c>
      <c r="O230" t="s">
        <v>326</v>
      </c>
      <c r="P230" t="s">
        <v>327</v>
      </c>
      <c r="Q230" t="s">
        <v>1759</v>
      </c>
      <c r="R230" t="s">
        <v>1767</v>
      </c>
      <c r="S230" t="s">
        <v>330</v>
      </c>
      <c r="T230">
        <v>2</v>
      </c>
      <c r="U230">
        <v>2</v>
      </c>
      <c r="V230" t="s">
        <v>69</v>
      </c>
      <c r="W230" s="2" t="d">
        <v>2023-04-03</v>
      </c>
      <c r="X230" t="s">
        <v>331</v>
      </c>
      <c r="Y230" t="s">
        <v>332</v>
      </c>
      <c r="Z230" t="s">
        <v>332</v>
      </c>
      <c r="AA230" t="s">
        <v>57</v>
      </c>
      <c r="AD230" s="2" t="d">
        <v>2023-04-05</v>
      </c>
      <c r="AE230" t="s">
        <v>1768</v>
      </c>
      <c r="AF230" t="s">
        <v>58</v>
      </c>
      <c r="AG230">
        <v>246</v>
      </c>
      <c r="AI230">
        <v>4</v>
      </c>
      <c r="AJ230" t="s">
        <v>80</v>
      </c>
      <c r="AK230" t="s">
        <v>333</v>
      </c>
    </row>
    <row r="231" spans="1:38" x14ac:dyDescent="0.3">
      <c r="A231">
        <v>2023</v>
      </c>
      <c r="B231" t="s">
        <v>318</v>
      </c>
      <c r="C231" t="s">
        <v>1752</v>
      </c>
      <c r="D231" t="s">
        <v>1769</v>
      </c>
      <c r="E231" t="s">
        <v>1770</v>
      </c>
      <c r="F231" t="s">
        <v>1771</v>
      </c>
      <c r="G231">
        <v>3</v>
      </c>
      <c r="H231">
        <v>2</v>
      </c>
      <c r="I231">
        <v>6</v>
      </c>
      <c r="J231" t="s">
        <v>54</v>
      </c>
      <c r="K231" t="s">
        <v>45</v>
      </c>
      <c r="L231" t="s">
        <v>1772</v>
      </c>
      <c r="M231" t="s">
        <v>1773</v>
      </c>
      <c r="N231" t="s">
        <v>1774</v>
      </c>
      <c r="O231" t="s">
        <v>68</v>
      </c>
      <c r="P231" t="s">
        <v>327</v>
      </c>
      <c r="Q231" t="s">
        <v>1759</v>
      </c>
      <c r="R231" t="s">
        <v>1775</v>
      </c>
      <c r="S231" t="s">
        <v>330</v>
      </c>
      <c r="T231">
        <v>2</v>
      </c>
      <c r="U231">
        <v>1</v>
      </c>
      <c r="V231" t="s">
        <v>69</v>
      </c>
      <c r="W231" s="2" t="d">
        <v>2023-04-03</v>
      </c>
      <c r="X231" t="s">
        <v>331</v>
      </c>
      <c r="Y231" t="s">
        <v>332</v>
      </c>
      <c r="Z231" t="s">
        <v>332</v>
      </c>
      <c r="AA231" t="s">
        <v>57</v>
      </c>
      <c r="AD231" s="2" t="d">
        <v>2023-04-05</v>
      </c>
      <c r="AE231" t="s">
        <v>1776</v>
      </c>
      <c r="AF231" t="s">
        <v>58</v>
      </c>
      <c r="AG231">
        <v>247</v>
      </c>
      <c r="AI231">
        <v>2</v>
      </c>
      <c r="AJ231" t="s">
        <v>80</v>
      </c>
      <c r="AK231" t="s">
        <v>333</v>
      </c>
    </row>
    <row r="232" spans="1:38" x14ac:dyDescent="0.3">
      <c r="A232">
        <v>2023</v>
      </c>
      <c r="B232" t="s">
        <v>318</v>
      </c>
      <c r="C232" t="s">
        <v>1752</v>
      </c>
      <c r="D232" t="s">
        <v>1777</v>
      </c>
      <c r="E232" t="s">
        <v>1778</v>
      </c>
      <c r="F232" t="s">
        <v>1779</v>
      </c>
      <c r="G232">
        <v>3</v>
      </c>
      <c r="H232">
        <v>2</v>
      </c>
      <c r="I232">
        <v>6</v>
      </c>
      <c r="J232" t="s">
        <v>54</v>
      </c>
      <c r="K232" t="s">
        <v>45</v>
      </c>
      <c r="L232" t="s">
        <v>1780</v>
      </c>
      <c r="M232" t="s">
        <v>1781</v>
      </c>
      <c r="N232" t="s">
        <v>1782</v>
      </c>
      <c r="O232" t="s">
        <v>1783</v>
      </c>
      <c r="P232" t="s">
        <v>327</v>
      </c>
      <c r="Q232" t="s">
        <v>1784</v>
      </c>
      <c r="R232" t="s">
        <v>1785</v>
      </c>
      <c r="S232" t="s">
        <v>330</v>
      </c>
      <c r="T232">
        <v>2</v>
      </c>
      <c r="U232">
        <v>1</v>
      </c>
      <c r="V232" t="s">
        <v>69</v>
      </c>
      <c r="W232" s="2" t="d">
        <v>2023-04-03</v>
      </c>
      <c r="X232" t="s">
        <v>331</v>
      </c>
      <c r="Y232" t="s">
        <v>332</v>
      </c>
      <c r="Z232" t="s">
        <v>332</v>
      </c>
      <c r="AA232" t="s">
        <v>57</v>
      </c>
      <c r="AD232" s="2" t="d">
        <v>2023-04-05</v>
      </c>
      <c r="AE232" t="s">
        <v>1786</v>
      </c>
      <c r="AF232" t="s">
        <v>58</v>
      </c>
      <c r="AG232">
        <v>248</v>
      </c>
      <c r="AI232">
        <v>2</v>
      </c>
      <c r="AJ232" t="s">
        <v>80</v>
      </c>
      <c r="AK232" t="s">
        <v>333</v>
      </c>
    </row>
    <row r="233" spans="1:38" x14ac:dyDescent="0.3">
      <c r="A233">
        <v>2023</v>
      </c>
      <c r="B233" t="s">
        <v>318</v>
      </c>
      <c r="C233" t="s">
        <v>1752</v>
      </c>
      <c r="D233" t="s">
        <v>1787</v>
      </c>
      <c r="E233" t="s">
        <v>1788</v>
      </c>
      <c r="F233" t="s">
        <v>1789</v>
      </c>
      <c r="G233">
        <v>3</v>
      </c>
      <c r="H233">
        <v>2</v>
      </c>
      <c r="I233">
        <v>6</v>
      </c>
      <c r="J233" t="s">
        <v>54</v>
      </c>
      <c r="K233" t="s">
        <v>1431</v>
      </c>
      <c r="L233" t="s">
        <v>323</v>
      </c>
      <c r="M233" t="s">
        <v>1790</v>
      </c>
      <c r="N233" t="s">
        <v>1791</v>
      </c>
      <c r="O233" t="s">
        <v>68</v>
      </c>
      <c r="P233" t="s">
        <v>327</v>
      </c>
      <c r="Q233" t="s">
        <v>1792</v>
      </c>
      <c r="R233" t="s">
        <v>411</v>
      </c>
      <c r="S233" t="s">
        <v>330</v>
      </c>
      <c r="T233">
        <v>2</v>
      </c>
      <c r="U233">
        <v>1</v>
      </c>
      <c r="V233" t="s">
        <v>69</v>
      </c>
      <c r="W233" s="2" t="d">
        <v>2023-04-03</v>
      </c>
      <c r="X233" t="s">
        <v>331</v>
      </c>
      <c r="Y233" t="s">
        <v>332</v>
      </c>
      <c r="Z233" t="s">
        <v>332</v>
      </c>
      <c r="AA233" t="s">
        <v>57</v>
      </c>
      <c r="AD233" s="2" t="d">
        <v>2023-04-05</v>
      </c>
      <c r="AE233" t="s">
        <v>1793</v>
      </c>
      <c r="AF233" t="s">
        <v>58</v>
      </c>
      <c r="AG233">
        <v>249</v>
      </c>
      <c r="AI233">
        <v>2</v>
      </c>
      <c r="AJ233" t="s">
        <v>80</v>
      </c>
      <c r="AK233" t="s">
        <v>333</v>
      </c>
    </row>
    <row r="234" spans="1:38" x14ac:dyDescent="0.3">
      <c r="A234">
        <v>2023</v>
      </c>
      <c r="B234" t="s">
        <v>318</v>
      </c>
      <c r="C234" t="s">
        <v>1794</v>
      </c>
      <c r="D234" t="s">
        <v>883</v>
      </c>
      <c r="E234" t="s">
        <v>1795</v>
      </c>
      <c r="F234" t="s">
        <v>1796</v>
      </c>
      <c r="G234">
        <v>3</v>
      </c>
      <c r="H234">
        <v>2</v>
      </c>
      <c r="I234">
        <v>6</v>
      </c>
      <c r="J234" t="s">
        <v>54</v>
      </c>
      <c r="K234" t="s">
        <v>45</v>
      </c>
      <c r="L234" t="s">
        <v>323</v>
      </c>
      <c r="M234" t="s">
        <v>1797</v>
      </c>
      <c r="N234" t="s">
        <v>1798</v>
      </c>
      <c r="O234" t="s">
        <v>400</v>
      </c>
      <c r="P234" t="s">
        <v>327</v>
      </c>
      <c r="Q234" t="s">
        <v>1590</v>
      </c>
      <c r="R234" t="s">
        <v>453</v>
      </c>
      <c r="S234" t="s">
        <v>330</v>
      </c>
      <c r="T234">
        <v>2</v>
      </c>
      <c r="U234">
        <v>1</v>
      </c>
      <c r="V234" t="s">
        <v>69</v>
      </c>
      <c r="W234" s="2" t="d">
        <v>2023-04-03</v>
      </c>
      <c r="X234" t="s">
        <v>331</v>
      </c>
      <c r="Y234" t="s">
        <v>332</v>
      </c>
      <c r="Z234" t="s">
        <v>332</v>
      </c>
      <c r="AA234" t="s">
        <v>57</v>
      </c>
      <c r="AD234" s="2" t="d">
        <v>2023-04-05</v>
      </c>
      <c r="AE234" t="s">
        <v>1799</v>
      </c>
      <c r="AF234" t="s">
        <v>58</v>
      </c>
      <c r="AG234">
        <v>250</v>
      </c>
      <c r="AI234">
        <v>2</v>
      </c>
      <c r="AJ234" t="s">
        <v>80</v>
      </c>
      <c r="AK234" t="s">
        <v>333</v>
      </c>
    </row>
    <row r="235" spans="1:38" x14ac:dyDescent="0.3">
      <c r="A235">
        <v>2023</v>
      </c>
      <c r="B235" t="s">
        <v>318</v>
      </c>
      <c r="C235" t="s">
        <v>889</v>
      </c>
      <c r="D235" t="s">
        <v>1800</v>
      </c>
      <c r="E235" t="s">
        <v>1801</v>
      </c>
      <c r="F235" t="s">
        <v>337</v>
      </c>
      <c r="G235">
        <v>3</v>
      </c>
      <c r="H235">
        <v>2</v>
      </c>
      <c r="I235">
        <v>6</v>
      </c>
      <c r="J235" t="s">
        <v>54</v>
      </c>
      <c r="K235" t="s">
        <v>45</v>
      </c>
      <c r="L235" t="s">
        <v>1802</v>
      </c>
      <c r="M235" t="s">
        <v>1803</v>
      </c>
      <c r="N235" t="s">
        <v>1804</v>
      </c>
      <c r="O235" t="s">
        <v>326</v>
      </c>
      <c r="P235" t="s">
        <v>327</v>
      </c>
      <c r="Q235" t="s">
        <v>1805</v>
      </c>
      <c r="R235" t="s">
        <v>1759</v>
      </c>
      <c r="S235" t="s">
        <v>330</v>
      </c>
      <c r="T235">
        <v>2</v>
      </c>
      <c r="U235">
        <v>1</v>
      </c>
      <c r="V235" t="s">
        <v>69</v>
      </c>
      <c r="W235" s="2" t="d">
        <v>2023-04-03</v>
      </c>
      <c r="X235" t="s">
        <v>331</v>
      </c>
      <c r="Y235" t="s">
        <v>332</v>
      </c>
      <c r="Z235" t="s">
        <v>332</v>
      </c>
      <c r="AA235" t="s">
        <v>57</v>
      </c>
      <c r="AD235" s="2" t="d">
        <v>2023-04-05</v>
      </c>
      <c r="AE235" t="s">
        <v>1806</v>
      </c>
      <c r="AF235" t="s">
        <v>58</v>
      </c>
      <c r="AG235">
        <v>251</v>
      </c>
      <c r="AI235">
        <v>2</v>
      </c>
      <c r="AJ235" t="s">
        <v>80</v>
      </c>
      <c r="AK235" t="s">
        <v>333</v>
      </c>
    </row>
    <row r="236" spans="1:38" x14ac:dyDescent="0.3">
      <c r="A236">
        <v>2023</v>
      </c>
      <c r="B236" t="s">
        <v>318</v>
      </c>
      <c r="C236" t="s">
        <v>1807</v>
      </c>
      <c r="D236" t="s">
        <v>1808</v>
      </c>
      <c r="E236" t="s">
        <v>1809</v>
      </c>
      <c r="F236" t="s">
        <v>1810</v>
      </c>
      <c r="G236">
        <v>2</v>
      </c>
      <c r="H236">
        <v>3</v>
      </c>
      <c r="I236">
        <v>6</v>
      </c>
      <c r="J236" t="s">
        <v>54</v>
      </c>
      <c r="K236" t="s">
        <v>45</v>
      </c>
      <c r="L236" t="s">
        <v>1811</v>
      </c>
      <c r="M236" t="s">
        <v>1812</v>
      </c>
      <c r="N236" t="s">
        <v>1813</v>
      </c>
      <c r="O236" t="s">
        <v>326</v>
      </c>
      <c r="P236" t="s">
        <v>327</v>
      </c>
      <c r="Q236" t="s">
        <v>350</v>
      </c>
      <c r="R236" t="s">
        <v>1814</v>
      </c>
      <c r="S236" t="s">
        <v>330</v>
      </c>
      <c r="T236">
        <v>2</v>
      </c>
      <c r="U236">
        <v>1</v>
      </c>
      <c r="V236" t="s">
        <v>69</v>
      </c>
      <c r="W236" s="2" t="d">
        <v>2023-04-03</v>
      </c>
      <c r="X236" t="s">
        <v>331</v>
      </c>
      <c r="Y236" t="s">
        <v>332</v>
      </c>
      <c r="Z236" t="s">
        <v>332</v>
      </c>
      <c r="AA236" t="s">
        <v>57</v>
      </c>
      <c r="AD236" s="2" t="d">
        <v>2023-04-05</v>
      </c>
      <c r="AE236" t="s">
        <v>1815</v>
      </c>
      <c r="AF236" t="s">
        <v>58</v>
      </c>
      <c r="AG236">
        <v>252</v>
      </c>
      <c r="AI236">
        <v>2</v>
      </c>
      <c r="AJ236" t="s">
        <v>80</v>
      </c>
      <c r="AK236" t="s">
        <v>333</v>
      </c>
    </row>
    <row r="237" spans="1:38" x14ac:dyDescent="0.3">
      <c r="A237">
        <v>2023</v>
      </c>
      <c r="B237" t="s">
        <v>318</v>
      </c>
      <c r="C237" t="s">
        <v>174</v>
      </c>
      <c r="D237" t="s">
        <v>1816</v>
      </c>
      <c r="E237" t="s">
        <v>1817</v>
      </c>
      <c r="F237" t="s">
        <v>1818</v>
      </c>
      <c r="G237">
        <v>3</v>
      </c>
      <c r="H237">
        <v>2</v>
      </c>
      <c r="I237">
        <v>6</v>
      </c>
      <c r="J237" t="s">
        <v>54</v>
      </c>
      <c r="K237" t="s">
        <v>1431</v>
      </c>
      <c r="L237" t="s">
        <v>1819</v>
      </c>
      <c r="M237" t="s">
        <v>1820</v>
      </c>
      <c r="N237" t="s">
        <v>1821</v>
      </c>
      <c r="O237" t="s">
        <v>326</v>
      </c>
      <c r="P237" t="s">
        <v>327</v>
      </c>
      <c r="Q237" t="s">
        <v>1759</v>
      </c>
      <c r="R237" t="s">
        <v>1620</v>
      </c>
      <c r="S237" t="s">
        <v>330</v>
      </c>
      <c r="T237">
        <v>2</v>
      </c>
      <c r="U237">
        <v>1</v>
      </c>
      <c r="V237" t="s">
        <v>69</v>
      </c>
      <c r="W237" s="2" t="d">
        <v>2023-04-03</v>
      </c>
      <c r="X237" t="s">
        <v>331</v>
      </c>
      <c r="Y237" t="s">
        <v>332</v>
      </c>
      <c r="Z237" t="s">
        <v>332</v>
      </c>
      <c r="AA237" t="s">
        <v>57</v>
      </c>
      <c r="AD237" s="2" t="d">
        <v>2023-04-05</v>
      </c>
      <c r="AE237" t="s">
        <v>1822</v>
      </c>
      <c r="AF237" t="s">
        <v>58</v>
      </c>
      <c r="AG237">
        <v>253</v>
      </c>
      <c r="AI237">
        <v>2</v>
      </c>
      <c r="AJ237" t="s">
        <v>80</v>
      </c>
      <c r="AK237" t="s">
        <v>333</v>
      </c>
    </row>
    <row r="238" spans="1:38" x14ac:dyDescent="0.3">
      <c r="A238">
        <v>2023</v>
      </c>
      <c r="B238" t="s">
        <v>318</v>
      </c>
      <c r="C238" t="s">
        <v>174</v>
      </c>
      <c r="D238" t="s">
        <v>1823</v>
      </c>
      <c r="E238" t="s">
        <v>1824</v>
      </c>
      <c r="F238" t="s">
        <v>1825</v>
      </c>
      <c r="G238">
        <v>3</v>
      </c>
      <c r="H238">
        <v>2</v>
      </c>
      <c r="I238">
        <v>6</v>
      </c>
      <c r="J238" t="s">
        <v>54</v>
      </c>
      <c r="K238" t="s">
        <v>45</v>
      </c>
      <c r="L238" t="s">
        <v>323</v>
      </c>
      <c r="M238" t="s">
        <v>1826</v>
      </c>
      <c r="N238" t="s">
        <v>1827</v>
      </c>
      <c r="O238" t="s">
        <v>326</v>
      </c>
      <c r="P238" t="s">
        <v>327</v>
      </c>
      <c r="Q238" t="s">
        <v>1568</v>
      </c>
      <c r="R238" t="s">
        <v>1743</v>
      </c>
      <c r="S238" t="s">
        <v>330</v>
      </c>
      <c r="T238">
        <v>2</v>
      </c>
      <c r="U238">
        <v>1</v>
      </c>
      <c r="V238" t="s">
        <v>69</v>
      </c>
      <c r="W238" s="2" t="d">
        <v>2023-04-03</v>
      </c>
      <c r="X238" t="s">
        <v>331</v>
      </c>
      <c r="Y238" t="s">
        <v>332</v>
      </c>
      <c r="Z238" t="s">
        <v>332</v>
      </c>
      <c r="AA238" t="s">
        <v>57</v>
      </c>
      <c r="AD238" s="2" t="d">
        <v>2023-04-05</v>
      </c>
      <c r="AE238" t="s">
        <v>1828</v>
      </c>
      <c r="AF238" t="s">
        <v>58</v>
      </c>
      <c r="AG238">
        <v>254</v>
      </c>
      <c r="AI238">
        <v>2</v>
      </c>
      <c r="AJ238" t="s">
        <v>80</v>
      </c>
      <c r="AK238" t="s">
        <v>333</v>
      </c>
    </row>
    <row r="239" spans="1:38" x14ac:dyDescent="0.3">
      <c r="A239">
        <v>2023</v>
      </c>
      <c r="B239" t="s">
        <v>318</v>
      </c>
      <c r="C239" t="s">
        <v>1829</v>
      </c>
      <c r="D239" t="s">
        <v>1830</v>
      </c>
      <c r="E239" t="s">
        <v>1831</v>
      </c>
      <c r="F239" t="s">
        <v>1832</v>
      </c>
      <c r="G239">
        <v>3</v>
      </c>
      <c r="H239">
        <v>2</v>
      </c>
      <c r="I239">
        <v>6</v>
      </c>
      <c r="J239" t="s">
        <v>54</v>
      </c>
      <c r="K239" t="s">
        <v>45</v>
      </c>
      <c r="L239" t="s">
        <v>1833</v>
      </c>
      <c r="M239" t="s">
        <v>1834</v>
      </c>
      <c r="N239" t="s">
        <v>1835</v>
      </c>
      <c r="O239" t="s">
        <v>326</v>
      </c>
      <c r="P239" t="s">
        <v>327</v>
      </c>
      <c r="Q239" t="s">
        <v>1759</v>
      </c>
      <c r="R239" t="s">
        <v>1805</v>
      </c>
      <c r="S239" t="s">
        <v>330</v>
      </c>
      <c r="T239">
        <v>2</v>
      </c>
      <c r="U239">
        <v>1</v>
      </c>
      <c r="V239" t="s">
        <v>69</v>
      </c>
      <c r="W239" s="2" t="d">
        <v>2023-04-03</v>
      </c>
      <c r="X239" t="s">
        <v>331</v>
      </c>
      <c r="Y239" t="s">
        <v>332</v>
      </c>
      <c r="Z239" t="s">
        <v>332</v>
      </c>
      <c r="AA239" t="s">
        <v>57</v>
      </c>
      <c r="AD239" s="2" t="d">
        <v>2023-04-05</v>
      </c>
      <c r="AE239" t="s">
        <v>1836</v>
      </c>
      <c r="AF239" t="s">
        <v>58</v>
      </c>
      <c r="AG239">
        <v>255</v>
      </c>
      <c r="AI239">
        <v>2</v>
      </c>
      <c r="AJ239" t="s">
        <v>80</v>
      </c>
      <c r="AK239" t="s">
        <v>333</v>
      </c>
    </row>
    <row r="240" spans="1:38" x14ac:dyDescent="0.3">
      <c r="A240">
        <v>2023</v>
      </c>
      <c r="B240" t="s">
        <v>318</v>
      </c>
      <c r="C240" t="s">
        <v>921</v>
      </c>
      <c r="D240" t="s">
        <v>1837</v>
      </c>
      <c r="E240" t="s">
        <v>1838</v>
      </c>
      <c r="F240" t="s">
        <v>1839</v>
      </c>
      <c r="G240">
        <v>3</v>
      </c>
      <c r="H240">
        <v>2</v>
      </c>
      <c r="I240">
        <v>6</v>
      </c>
      <c r="J240" t="s">
        <v>54</v>
      </c>
      <c r="K240" t="s">
        <v>45</v>
      </c>
      <c r="L240" t="s">
        <v>1840</v>
      </c>
      <c r="M240" t="s">
        <v>1841</v>
      </c>
      <c r="N240" t="s">
        <v>1842</v>
      </c>
      <c r="O240" t="s">
        <v>992</v>
      </c>
      <c r="P240" t="s">
        <v>327</v>
      </c>
      <c r="Q240" t="s">
        <v>1843</v>
      </c>
      <c r="R240" t="s">
        <v>1021</v>
      </c>
      <c r="S240" t="s">
        <v>330</v>
      </c>
      <c r="T240">
        <v>2</v>
      </c>
      <c r="U240">
        <v>1</v>
      </c>
      <c r="V240" t="s">
        <v>69</v>
      </c>
      <c r="W240" s="2" t="d">
        <v>2023-04-03</v>
      </c>
      <c r="X240" t="s">
        <v>331</v>
      </c>
      <c r="Y240" t="s">
        <v>332</v>
      </c>
      <c r="Z240" t="s">
        <v>332</v>
      </c>
      <c r="AA240" t="s">
        <v>57</v>
      </c>
      <c r="AD240" s="2" t="d">
        <v>2023-04-05</v>
      </c>
      <c r="AE240" t="s">
        <v>1844</v>
      </c>
      <c r="AF240" t="s">
        <v>58</v>
      </c>
      <c r="AG240">
        <v>256</v>
      </c>
      <c r="AI240">
        <v>2</v>
      </c>
      <c r="AJ240" t="s">
        <v>80</v>
      </c>
      <c r="AK240" t="s">
        <v>333</v>
      </c>
    </row>
    <row r="241" spans="1:39" x14ac:dyDescent="0.3">
      <c r="A241">
        <v>2023</v>
      </c>
      <c r="B241" t="s">
        <v>704</v>
      </c>
      <c r="C241" t="s">
        <v>381</v>
      </c>
      <c r="D241" t="s">
        <v>1845</v>
      </c>
      <c r="E241" s="1" t="s">
        <v>1846</v>
      </c>
      <c r="F241" s="1" t="s">
        <v>1847</v>
      </c>
      <c r="G241">
        <v>3</v>
      </c>
      <c r="H241">
        <v>3</v>
      </c>
      <c r="I241">
        <v>9</v>
      </c>
      <c r="J241" t="s">
        <v>44</v>
      </c>
      <c r="K241" t="s">
        <v>45</v>
      </c>
      <c r="L241" s="1" t="s">
        <v>1848</v>
      </c>
      <c r="M241" s="1" t="s">
        <v>709</v>
      </c>
      <c r="N241" s="1" t="s">
        <v>710</v>
      </c>
      <c r="O241" t="s">
        <v>77</v>
      </c>
      <c r="P241" t="s">
        <v>704</v>
      </c>
      <c r="Q241" t="s">
        <v>1849</v>
      </c>
      <c r="R241" t="s">
        <v>1850</v>
      </c>
      <c r="S241" t="s">
        <v>1851</v>
      </c>
      <c r="T241">
        <v>3</v>
      </c>
      <c r="U241">
        <v>2</v>
      </c>
      <c r="V241" t="s">
        <v>54</v>
      </c>
      <c r="W241" s="2" t="d">
        <v>2023-04-06</v>
      </c>
      <c r="X241" t="s">
        <v>595</v>
      </c>
      <c r="Y241" t="s">
        <v>713</v>
      </c>
      <c r="Z241" t="s">
        <v>713</v>
      </c>
      <c r="AA241" t="s">
        <v>57</v>
      </c>
      <c r="AD241" s="2" t="d">
        <v>2023-04-06</v>
      </c>
      <c r="AE241" t="s">
        <v>1852</v>
      </c>
      <c r="AF241" t="s">
        <v>58</v>
      </c>
      <c r="AG241">
        <v>257</v>
      </c>
      <c r="AI241">
        <v>6</v>
      </c>
      <c r="AJ241" t="s">
        <v>80</v>
      </c>
      <c r="AK241" t="s">
        <v>714</v>
      </c>
      <c r="AL241" s="2" t="d">
        <v>2023-01-09</v>
      </c>
      <c r="AM241" t="s">
        <v>713</v>
      </c>
    </row>
    <row r="242" spans="1:39" x14ac:dyDescent="0.3">
      <c r="A242">
        <v>2023</v>
      </c>
      <c r="B242" t="s">
        <v>704</v>
      </c>
      <c r="C242" t="s">
        <v>381</v>
      </c>
      <c r="D242" t="s">
        <v>1853</v>
      </c>
      <c r="E242" s="1" t="s">
        <v>1854</v>
      </c>
      <c r="F242" s="1" t="s">
        <v>1855</v>
      </c>
      <c r="G242">
        <v>3</v>
      </c>
      <c r="H242">
        <v>3</v>
      </c>
      <c r="I242">
        <v>9</v>
      </c>
      <c r="J242" t="s">
        <v>44</v>
      </c>
      <c r="K242" t="s">
        <v>45</v>
      </c>
      <c r="L242" s="1" t="s">
        <v>1848</v>
      </c>
      <c r="M242" s="1" t="s">
        <v>709</v>
      </c>
      <c r="N242" s="1" t="s">
        <v>710</v>
      </c>
      <c r="O242" t="s">
        <v>77</v>
      </c>
      <c r="P242" t="s">
        <v>704</v>
      </c>
      <c r="Q242" t="s">
        <v>1849</v>
      </c>
      <c r="R242" t="s">
        <v>1856</v>
      </c>
      <c r="S242" t="s">
        <v>1857</v>
      </c>
      <c r="T242">
        <v>3</v>
      </c>
      <c r="U242">
        <v>2</v>
      </c>
      <c r="V242" t="s">
        <v>54</v>
      </c>
      <c r="W242" s="2" t="d">
        <v>2023-04-06</v>
      </c>
      <c r="X242" t="s">
        <v>595</v>
      </c>
      <c r="Y242" t="s">
        <v>713</v>
      </c>
      <c r="Z242" t="s">
        <v>713</v>
      </c>
      <c r="AA242" t="s">
        <v>57</v>
      </c>
      <c r="AD242" s="2" t="d">
        <v>2023-04-06</v>
      </c>
      <c r="AE242" t="s">
        <v>1858</v>
      </c>
      <c r="AF242" t="s">
        <v>58</v>
      </c>
      <c r="AG242">
        <v>258</v>
      </c>
      <c r="AI242">
        <v>6</v>
      </c>
      <c r="AJ242" t="s">
        <v>80</v>
      </c>
      <c r="AK242" t="s">
        <v>714</v>
      </c>
      <c r="AL242" s="2" t="d">
        <v>2023-01-09</v>
      </c>
      <c r="AM242" t="s">
        <v>713</v>
      </c>
    </row>
    <row r="243" spans="1:39" x14ac:dyDescent="0.3">
      <c r="A243">
        <v>2023</v>
      </c>
      <c r="B243" t="s">
        <v>704</v>
      </c>
      <c r="C243" t="s">
        <v>435</v>
      </c>
      <c r="D243" t="s">
        <v>1859</v>
      </c>
      <c r="E243" s="1" t="s">
        <v>1860</v>
      </c>
      <c r="F243" s="1" t="s">
        <v>1861</v>
      </c>
      <c r="G243">
        <v>3</v>
      </c>
      <c r="H243">
        <v>3</v>
      </c>
      <c r="I243">
        <v>9</v>
      </c>
      <c r="J243" t="s">
        <v>44</v>
      </c>
      <c r="K243" t="s">
        <v>45</v>
      </c>
      <c r="L243" s="1" t="s">
        <v>1862</v>
      </c>
      <c r="M243" s="1" t="s">
        <v>1863</v>
      </c>
      <c r="N243" s="1" t="s">
        <v>1864</v>
      </c>
      <c r="O243" t="s">
        <v>77</v>
      </c>
      <c r="P243" t="s">
        <v>704</v>
      </c>
      <c r="Q243" t="s">
        <v>1865</v>
      </c>
      <c r="R243" t="s">
        <v>1849</v>
      </c>
      <c r="S243" t="s">
        <v>1866</v>
      </c>
      <c r="T243">
        <v>3</v>
      </c>
      <c r="U243">
        <v>2</v>
      </c>
      <c r="V243" t="s">
        <v>54</v>
      </c>
      <c r="W243" s="2" t="d">
        <v>2023-04-06</v>
      </c>
      <c r="X243" t="s">
        <v>595</v>
      </c>
      <c r="Y243" t="s">
        <v>713</v>
      </c>
      <c r="Z243" t="s">
        <v>713</v>
      </c>
      <c r="AA243" t="s">
        <v>57</v>
      </c>
      <c r="AD243" s="2" t="d">
        <v>2023-04-06</v>
      </c>
      <c r="AE243" t="s">
        <v>1867</v>
      </c>
      <c r="AF243" t="s">
        <v>58</v>
      </c>
      <c r="AG243">
        <v>259</v>
      </c>
      <c r="AI243">
        <v>6</v>
      </c>
      <c r="AJ243" t="s">
        <v>80</v>
      </c>
      <c r="AK243" t="s">
        <v>714</v>
      </c>
      <c r="AL243" s="2" t="d">
        <v>2023-01-09</v>
      </c>
      <c r="AM243" t="s">
        <v>713</v>
      </c>
    </row>
    <row r="244" spans="1:39" x14ac:dyDescent="0.3">
      <c r="A244">
        <v>2023</v>
      </c>
      <c r="B244" t="s">
        <v>704</v>
      </c>
      <c r="C244" t="s">
        <v>1868</v>
      </c>
      <c r="D244" t="s">
        <v>1869</v>
      </c>
      <c r="E244" t="s">
        <v>1870</v>
      </c>
      <c r="F244" t="s">
        <v>1871</v>
      </c>
      <c r="G244">
        <v>5</v>
      </c>
      <c r="H244">
        <v>3</v>
      </c>
      <c r="I244">
        <v>15</v>
      </c>
      <c r="J244" t="s">
        <v>44</v>
      </c>
      <c r="K244" t="s">
        <v>45</v>
      </c>
      <c r="L244" s="1" t="s">
        <v>1872</v>
      </c>
      <c r="M244" s="1" t="s">
        <v>809</v>
      </c>
      <c r="N244" s="1" t="s">
        <v>810</v>
      </c>
      <c r="O244" t="s">
        <v>77</v>
      </c>
      <c r="P244" t="s">
        <v>704</v>
      </c>
      <c r="Q244" t="s">
        <v>1865</v>
      </c>
      <c r="R244" t="s">
        <v>1849</v>
      </c>
      <c r="S244" t="s">
        <v>202</v>
      </c>
      <c r="T244">
        <v>4</v>
      </c>
      <c r="U244">
        <v>2</v>
      </c>
      <c r="V244" t="s">
        <v>54</v>
      </c>
      <c r="W244" s="2" t="d">
        <v>2023-04-06</v>
      </c>
      <c r="X244" t="s">
        <v>595</v>
      </c>
      <c r="Y244" t="s">
        <v>713</v>
      </c>
      <c r="Z244" t="s">
        <v>713</v>
      </c>
      <c r="AA244" t="s">
        <v>57</v>
      </c>
      <c r="AD244" s="2" t="d">
        <v>2023-04-06</v>
      </c>
      <c r="AE244" t="s">
        <v>1873</v>
      </c>
      <c r="AF244" t="s">
        <v>58</v>
      </c>
      <c r="AG244">
        <v>260</v>
      </c>
      <c r="AI244">
        <v>8</v>
      </c>
      <c r="AJ244" t="s">
        <v>59</v>
      </c>
      <c r="AK244" t="s">
        <v>714</v>
      </c>
      <c r="AL244" s="2" t="d">
        <v>2023-01-09</v>
      </c>
    </row>
    <row r="245" spans="1:39" x14ac:dyDescent="0.3">
      <c r="A245">
        <v>2023</v>
      </c>
      <c r="B245" t="s">
        <v>704</v>
      </c>
      <c r="C245" t="s">
        <v>1868</v>
      </c>
      <c r="D245" t="s">
        <v>1874</v>
      </c>
      <c r="E245" t="s">
        <v>1875</v>
      </c>
      <c r="F245" t="s">
        <v>1876</v>
      </c>
      <c r="G245">
        <v>5</v>
      </c>
      <c r="H245">
        <v>3</v>
      </c>
      <c r="I245">
        <v>15</v>
      </c>
      <c r="J245" t="s">
        <v>44</v>
      </c>
      <c r="K245" t="s">
        <v>45</v>
      </c>
      <c r="L245" s="1" t="s">
        <v>1872</v>
      </c>
      <c r="M245" s="1" t="s">
        <v>809</v>
      </c>
      <c r="N245" s="1" t="s">
        <v>810</v>
      </c>
      <c r="O245" t="s">
        <v>77</v>
      </c>
      <c r="P245" t="s">
        <v>704</v>
      </c>
      <c r="Q245" t="s">
        <v>1865</v>
      </c>
      <c r="R245" t="s">
        <v>1849</v>
      </c>
      <c r="S245" t="s">
        <v>202</v>
      </c>
      <c r="T245">
        <v>4</v>
      </c>
      <c r="U245">
        <v>2</v>
      </c>
      <c r="V245" t="s">
        <v>54</v>
      </c>
      <c r="W245" s="2" t="d">
        <v>2023-04-06</v>
      </c>
      <c r="X245" t="s">
        <v>595</v>
      </c>
      <c r="Y245" t="s">
        <v>713</v>
      </c>
      <c r="Z245" t="s">
        <v>713</v>
      </c>
      <c r="AA245" t="s">
        <v>57</v>
      </c>
      <c r="AD245" s="2" t="d">
        <v>2023-04-06</v>
      </c>
      <c r="AE245" t="s">
        <v>1877</v>
      </c>
      <c r="AF245" t="s">
        <v>58</v>
      </c>
      <c r="AG245">
        <v>261</v>
      </c>
      <c r="AI245">
        <v>8</v>
      </c>
      <c r="AJ245" t="s">
        <v>59</v>
      </c>
      <c r="AK245" t="s">
        <v>714</v>
      </c>
      <c r="AL245" s="2" t="d">
        <v>2023-01-09</v>
      </c>
      <c r="AM245" t="s">
        <v>713</v>
      </c>
    </row>
    <row r="246" spans="1:39" x14ac:dyDescent="0.3">
      <c r="A246">
        <v>2023</v>
      </c>
      <c r="B246" t="s">
        <v>704</v>
      </c>
      <c r="C246" t="s">
        <v>413</v>
      </c>
      <c r="D246" t="s">
        <v>1878</v>
      </c>
      <c r="E246" t="s">
        <v>1879</v>
      </c>
      <c r="F246" s="1" t="s">
        <v>1880</v>
      </c>
      <c r="G246">
        <v>4</v>
      </c>
      <c r="H246">
        <v>3</v>
      </c>
      <c r="I246">
        <v>12</v>
      </c>
      <c r="J246" t="s">
        <v>44</v>
      </c>
      <c r="K246" t="s">
        <v>45</v>
      </c>
      <c r="L246" s="1" t="s">
        <v>1881</v>
      </c>
      <c r="M246" s="1" t="s">
        <v>1882</v>
      </c>
      <c r="N246" s="1" t="s">
        <v>1883</v>
      </c>
      <c r="O246" t="s">
        <v>1884</v>
      </c>
      <c r="P246" t="s">
        <v>704</v>
      </c>
      <c r="Q246" t="s">
        <v>1885</v>
      </c>
      <c r="R246" t="s">
        <v>1849</v>
      </c>
      <c r="S246" t="s">
        <v>674</v>
      </c>
      <c r="T246">
        <v>3</v>
      </c>
      <c r="U246">
        <v>2</v>
      </c>
      <c r="V246" t="s">
        <v>54</v>
      </c>
      <c r="W246" s="2" t="d">
        <v>2023-04-06</v>
      </c>
      <c r="X246" t="s">
        <v>595</v>
      </c>
      <c r="Y246" t="s">
        <v>713</v>
      </c>
      <c r="Z246" t="s">
        <v>713</v>
      </c>
      <c r="AA246" t="s">
        <v>57</v>
      </c>
      <c r="AD246" s="2" t="d">
        <v>2023-04-06</v>
      </c>
      <c r="AE246" t="s">
        <v>1886</v>
      </c>
      <c r="AF246" t="s">
        <v>58</v>
      </c>
      <c r="AG246">
        <v>262</v>
      </c>
      <c r="AI246">
        <v>6</v>
      </c>
      <c r="AJ246" t="s">
        <v>59</v>
      </c>
      <c r="AK246" t="s">
        <v>714</v>
      </c>
      <c r="AL246" s="2" t="d">
        <v>2023-01-09</v>
      </c>
      <c r="AM246" t="s">
        <v>713</v>
      </c>
    </row>
    <row r="247" spans="1:39" x14ac:dyDescent="0.3">
      <c r="A247">
        <v>2023</v>
      </c>
      <c r="B247" t="s">
        <v>704</v>
      </c>
      <c r="C247" t="s">
        <v>413</v>
      </c>
      <c r="D247" t="s">
        <v>1887</v>
      </c>
      <c r="E247" s="1" t="s">
        <v>1888</v>
      </c>
      <c r="F247" s="1" t="s">
        <v>1889</v>
      </c>
      <c r="G247">
        <v>2</v>
      </c>
      <c r="H247">
        <v>1</v>
      </c>
      <c r="I247">
        <v>2</v>
      </c>
      <c r="J247" t="s">
        <v>69</v>
      </c>
      <c r="K247" t="s">
        <v>45</v>
      </c>
      <c r="L247" t="s">
        <v>1890</v>
      </c>
      <c r="M247" s="1" t="s">
        <v>1891</v>
      </c>
      <c r="N247" t="s">
        <v>1892</v>
      </c>
      <c r="O247" t="s">
        <v>1420</v>
      </c>
      <c r="P247" t="s">
        <v>704</v>
      </c>
      <c r="Q247" t="s">
        <v>1893</v>
      </c>
      <c r="R247" t="s">
        <v>125</v>
      </c>
      <c r="S247" t="s">
        <v>674</v>
      </c>
      <c r="T247">
        <v>1</v>
      </c>
      <c r="U247">
        <v>1</v>
      </c>
      <c r="V247" t="s">
        <v>69</v>
      </c>
      <c r="W247" s="2" t="d">
        <v>2023-04-06</v>
      </c>
      <c r="X247" t="s">
        <v>595</v>
      </c>
      <c r="Y247" t="s">
        <v>713</v>
      </c>
      <c r="Z247" t="s">
        <v>713</v>
      </c>
      <c r="AA247" t="s">
        <v>57</v>
      </c>
      <c r="AD247" s="2" t="d">
        <v>2023-04-06</v>
      </c>
      <c r="AE247" t="s">
        <v>1894</v>
      </c>
      <c r="AF247" t="s">
        <v>58</v>
      </c>
      <c r="AG247">
        <v>263</v>
      </c>
      <c r="AI247">
        <v>1</v>
      </c>
      <c r="AJ247" t="s">
        <v>80</v>
      </c>
      <c r="AK247" t="s">
        <v>714</v>
      </c>
      <c r="AL247" s="2" t="d">
        <v>2023-01-09</v>
      </c>
      <c r="AM247" t="s">
        <v>713</v>
      </c>
    </row>
    <row r="248" spans="1:39" x14ac:dyDescent="0.3">
      <c r="A248">
        <v>2023</v>
      </c>
      <c r="B248" t="s">
        <v>704</v>
      </c>
      <c r="C248" t="s">
        <v>413</v>
      </c>
      <c r="D248" t="s">
        <v>1895</v>
      </c>
      <c r="E248" s="1" t="s">
        <v>1896</v>
      </c>
      <c r="F248" s="1" t="s">
        <v>1897</v>
      </c>
      <c r="G248">
        <v>2</v>
      </c>
      <c r="H248">
        <v>1</v>
      </c>
      <c r="I248">
        <v>2</v>
      </c>
      <c r="J248" t="s">
        <v>69</v>
      </c>
      <c r="K248" t="s">
        <v>45</v>
      </c>
      <c r="L248" s="1" t="s">
        <v>1898</v>
      </c>
      <c r="M248" s="1" t="s">
        <v>1899</v>
      </c>
      <c r="N248" s="1" t="s">
        <v>1900</v>
      </c>
      <c r="O248" t="s">
        <v>1420</v>
      </c>
      <c r="P248" t="s">
        <v>704</v>
      </c>
      <c r="Q248" t="s">
        <v>1849</v>
      </c>
      <c r="R248" t="s">
        <v>586</v>
      </c>
      <c r="S248" t="s">
        <v>674</v>
      </c>
      <c r="T248">
        <v>1</v>
      </c>
      <c r="U248">
        <v>1</v>
      </c>
      <c r="V248" t="s">
        <v>69</v>
      </c>
      <c r="W248" s="2" t="d">
        <v>2023-04-06</v>
      </c>
      <c r="X248" t="s">
        <v>595</v>
      </c>
      <c r="Y248" t="s">
        <v>713</v>
      </c>
      <c r="Z248" t="s">
        <v>713</v>
      </c>
      <c r="AA248" t="s">
        <v>57</v>
      </c>
      <c r="AD248" s="2" t="d">
        <v>2023-04-06</v>
      </c>
      <c r="AE248" t="s">
        <v>1901</v>
      </c>
      <c r="AF248" t="s">
        <v>58</v>
      </c>
      <c r="AG248">
        <v>264</v>
      </c>
      <c r="AI248">
        <v>1</v>
      </c>
      <c r="AJ248" t="s">
        <v>80</v>
      </c>
      <c r="AK248" t="s">
        <v>714</v>
      </c>
      <c r="AL248" s="2" t="d">
        <v>2023-01-09</v>
      </c>
      <c r="AM248" t="s">
        <v>713</v>
      </c>
    </row>
    <row r="249" spans="1:39" x14ac:dyDescent="0.3">
      <c r="A249">
        <v>2023</v>
      </c>
      <c r="B249" t="s">
        <v>704</v>
      </c>
      <c r="C249" t="s">
        <v>413</v>
      </c>
      <c r="D249" t="s">
        <v>1902</v>
      </c>
      <c r="E249" s="1" t="s">
        <v>1903</v>
      </c>
      <c r="F249" s="1" t="s">
        <v>1897</v>
      </c>
      <c r="G249">
        <v>2</v>
      </c>
      <c r="H249">
        <v>1</v>
      </c>
      <c r="I249">
        <v>2</v>
      </c>
      <c r="J249" t="s">
        <v>69</v>
      </c>
      <c r="K249" t="s">
        <v>45</v>
      </c>
      <c r="L249" s="1" t="s">
        <v>1898</v>
      </c>
      <c r="M249" s="1" t="s">
        <v>1904</v>
      </c>
      <c r="N249" s="1" t="s">
        <v>1905</v>
      </c>
      <c r="O249" t="s">
        <v>1906</v>
      </c>
      <c r="P249" t="s">
        <v>704</v>
      </c>
      <c r="Q249" t="s">
        <v>1849</v>
      </c>
      <c r="R249" t="s">
        <v>586</v>
      </c>
      <c r="S249" t="s">
        <v>674</v>
      </c>
      <c r="T249">
        <v>1</v>
      </c>
      <c r="U249">
        <v>1</v>
      </c>
      <c r="V249" t="s">
        <v>69</v>
      </c>
      <c r="W249" s="2" t="d">
        <v>2023-04-06</v>
      </c>
      <c r="X249" t="s">
        <v>595</v>
      </c>
      <c r="Y249" t="s">
        <v>713</v>
      </c>
      <c r="Z249" t="s">
        <v>713</v>
      </c>
      <c r="AA249" t="s">
        <v>57</v>
      </c>
      <c r="AD249" s="2" t="d">
        <v>2023-04-06</v>
      </c>
      <c r="AE249" t="s">
        <v>1907</v>
      </c>
      <c r="AF249" t="s">
        <v>58</v>
      </c>
      <c r="AG249">
        <v>265</v>
      </c>
      <c r="AI249">
        <v>1</v>
      </c>
      <c r="AJ249" t="s">
        <v>80</v>
      </c>
      <c r="AK249" t="s">
        <v>714</v>
      </c>
      <c r="AL249" s="2" t="d">
        <v>2023-01-09</v>
      </c>
      <c r="AM249" t="s">
        <v>713</v>
      </c>
    </row>
    <row r="250" spans="1:39" x14ac:dyDescent="0.3">
      <c r="A250">
        <v>2023</v>
      </c>
      <c r="B250" t="s">
        <v>704</v>
      </c>
      <c r="C250" t="s">
        <v>977</v>
      </c>
      <c r="D250" t="s">
        <v>1908</v>
      </c>
      <c r="E250" s="1" t="s">
        <v>1909</v>
      </c>
      <c r="F250" s="1" t="s">
        <v>1910</v>
      </c>
      <c r="G250">
        <v>2</v>
      </c>
      <c r="H250">
        <v>1</v>
      </c>
      <c r="I250">
        <v>2</v>
      </c>
      <c r="J250" t="s">
        <v>69</v>
      </c>
      <c r="K250" t="s">
        <v>45</v>
      </c>
      <c r="L250" t="s">
        <v>458</v>
      </c>
      <c r="M250" s="1" t="s">
        <v>1911</v>
      </c>
      <c r="N250" s="1" t="s">
        <v>1912</v>
      </c>
      <c r="O250" t="s">
        <v>68</v>
      </c>
      <c r="P250" t="s">
        <v>704</v>
      </c>
      <c r="Q250" t="s">
        <v>1913</v>
      </c>
      <c r="R250" t="s">
        <v>1914</v>
      </c>
      <c r="S250" t="s">
        <v>53</v>
      </c>
      <c r="T250">
        <v>1</v>
      </c>
      <c r="U250">
        <v>1</v>
      </c>
      <c r="V250" t="s">
        <v>69</v>
      </c>
      <c r="W250" s="2" t="d">
        <v>2023-04-06</v>
      </c>
      <c r="X250" t="s">
        <v>595</v>
      </c>
      <c r="Y250" t="s">
        <v>713</v>
      </c>
      <c r="Z250" t="s">
        <v>713</v>
      </c>
      <c r="AA250" t="s">
        <v>57</v>
      </c>
      <c r="AD250" s="2" t="d">
        <v>2023-04-06</v>
      </c>
      <c r="AE250" t="s">
        <v>1915</v>
      </c>
      <c r="AF250" t="s">
        <v>58</v>
      </c>
      <c r="AG250">
        <v>266</v>
      </c>
      <c r="AI250">
        <v>1</v>
      </c>
      <c r="AJ250" t="s">
        <v>80</v>
      </c>
      <c r="AK250" t="s">
        <v>714</v>
      </c>
      <c r="AL250" s="2" t="d">
        <v>2023-01-09</v>
      </c>
      <c r="AM250" t="s">
        <v>713</v>
      </c>
    </row>
    <row r="251" spans="1:39" x14ac:dyDescent="0.3">
      <c r="A251">
        <v>2023</v>
      </c>
      <c r="B251" t="s">
        <v>704</v>
      </c>
      <c r="C251" t="s">
        <v>481</v>
      </c>
      <c r="D251" t="s">
        <v>1916</v>
      </c>
      <c r="E251" s="1" t="s">
        <v>1917</v>
      </c>
      <c r="F251" s="1" t="s">
        <v>484</v>
      </c>
      <c r="G251">
        <v>1</v>
      </c>
      <c r="H251">
        <v>1</v>
      </c>
      <c r="I251">
        <v>1</v>
      </c>
      <c r="J251" t="s">
        <v>69</v>
      </c>
      <c r="K251" t="s">
        <v>45</v>
      </c>
      <c r="L251" s="1" t="s">
        <v>1918</v>
      </c>
      <c r="M251" s="1" t="s">
        <v>1919</v>
      </c>
      <c r="N251" s="1" t="s">
        <v>1920</v>
      </c>
      <c r="O251" t="s">
        <v>77</v>
      </c>
      <c r="P251" t="s">
        <v>704</v>
      </c>
      <c r="Q251" t="s">
        <v>1913</v>
      </c>
      <c r="R251" t="s">
        <v>411</v>
      </c>
      <c r="S251" t="s">
        <v>674</v>
      </c>
      <c r="T251">
        <v>1</v>
      </c>
      <c r="U251">
        <v>1</v>
      </c>
      <c r="V251" t="s">
        <v>69</v>
      </c>
      <c r="W251" s="2" t="d">
        <v>2023-04-06</v>
      </c>
      <c r="X251" t="s">
        <v>595</v>
      </c>
      <c r="Y251" t="s">
        <v>713</v>
      </c>
      <c r="Z251" t="s">
        <v>713</v>
      </c>
      <c r="AA251" t="s">
        <v>57</v>
      </c>
      <c r="AD251" s="2" t="d">
        <v>2023-04-06</v>
      </c>
      <c r="AE251" t="s">
        <v>1921</v>
      </c>
      <c r="AF251" t="s">
        <v>58</v>
      </c>
      <c r="AG251">
        <v>267</v>
      </c>
      <c r="AI251">
        <v>1</v>
      </c>
      <c r="AJ251" t="s">
        <v>80</v>
      </c>
      <c r="AK251" t="s">
        <v>714</v>
      </c>
      <c r="AL251" s="2" t="d">
        <v>2023-01-09</v>
      </c>
      <c r="AM251" t="s">
        <v>713</v>
      </c>
    </row>
    <row r="252" spans="1:39" x14ac:dyDescent="0.3">
      <c r="A252">
        <v>2023</v>
      </c>
      <c r="B252" t="s">
        <v>704</v>
      </c>
      <c r="C252" t="s">
        <v>783</v>
      </c>
      <c r="D252" t="s">
        <v>1922</v>
      </c>
      <c r="E252" s="1" t="s">
        <v>1923</v>
      </c>
      <c r="F252" s="1" t="s">
        <v>1924</v>
      </c>
      <c r="G252">
        <v>1</v>
      </c>
      <c r="H252">
        <v>1</v>
      </c>
      <c r="I252">
        <v>1</v>
      </c>
      <c r="J252" t="s">
        <v>69</v>
      </c>
      <c r="K252" t="s">
        <v>45</v>
      </c>
      <c r="L252" t="s">
        <v>458</v>
      </c>
      <c r="M252" s="1" t="s">
        <v>1925</v>
      </c>
      <c r="N252" s="1" t="s">
        <v>1926</v>
      </c>
      <c r="O252" t="s">
        <v>1927</v>
      </c>
      <c r="P252" t="s">
        <v>704</v>
      </c>
      <c r="Q252" t="s">
        <v>1849</v>
      </c>
      <c r="R252" t="s">
        <v>1849</v>
      </c>
      <c r="S252" t="s">
        <v>125</v>
      </c>
      <c r="T252">
        <v>1</v>
      </c>
      <c r="U252">
        <v>1</v>
      </c>
      <c r="V252" t="s">
        <v>69</v>
      </c>
      <c r="W252" s="2" t="d">
        <v>2023-04-06</v>
      </c>
      <c r="X252" t="s">
        <v>595</v>
      </c>
      <c r="Y252" t="s">
        <v>713</v>
      </c>
      <c r="Z252" t="s">
        <v>713</v>
      </c>
      <c r="AA252" t="s">
        <v>57</v>
      </c>
      <c r="AD252" s="2" t="d">
        <v>2023-04-06</v>
      </c>
      <c r="AE252" t="s">
        <v>1928</v>
      </c>
      <c r="AF252" t="s">
        <v>58</v>
      </c>
      <c r="AG252">
        <v>268</v>
      </c>
      <c r="AI252">
        <v>1</v>
      </c>
      <c r="AJ252" t="s">
        <v>80</v>
      </c>
      <c r="AK252" t="s">
        <v>714</v>
      </c>
      <c r="AL252" s="2" t="d">
        <v>2023-01-09</v>
      </c>
      <c r="AM252" t="s">
        <v>713</v>
      </c>
    </row>
    <row r="253" spans="1:39" x14ac:dyDescent="0.3">
      <c r="A253">
        <v>2023</v>
      </c>
      <c r="B253" t="s">
        <v>704</v>
      </c>
      <c r="C253" t="s">
        <v>1242</v>
      </c>
      <c r="D253" t="s">
        <v>1929</v>
      </c>
      <c r="E253" s="1" t="s">
        <v>1930</v>
      </c>
      <c r="F253" s="1" t="s">
        <v>1931</v>
      </c>
      <c r="G253">
        <v>1</v>
      </c>
      <c r="H253">
        <v>2</v>
      </c>
      <c r="I253">
        <v>2</v>
      </c>
      <c r="J253" t="s">
        <v>69</v>
      </c>
      <c r="K253" t="s">
        <v>45</v>
      </c>
      <c r="L253" t="s">
        <v>458</v>
      </c>
      <c r="M253" s="1" t="s">
        <v>1932</v>
      </c>
      <c r="N253" s="1" t="s">
        <v>1933</v>
      </c>
      <c r="O253" t="s">
        <v>1934</v>
      </c>
      <c r="P253" t="s">
        <v>704</v>
      </c>
      <c r="Q253" t="s">
        <v>1935</v>
      </c>
      <c r="R253" t="s">
        <v>191</v>
      </c>
      <c r="S253" t="s">
        <v>53</v>
      </c>
      <c r="T253">
        <v>1</v>
      </c>
      <c r="U253">
        <v>1</v>
      </c>
      <c r="V253" t="s">
        <v>69</v>
      </c>
      <c r="W253" s="2" t="d">
        <v>2023-04-06</v>
      </c>
      <c r="X253" t="s">
        <v>595</v>
      </c>
      <c r="Y253" t="s">
        <v>713</v>
      </c>
      <c r="Z253" t="s">
        <v>713</v>
      </c>
      <c r="AA253" t="s">
        <v>57</v>
      </c>
      <c r="AD253" s="2" t="d">
        <v>2023-04-06</v>
      </c>
      <c r="AE253" t="s">
        <v>1936</v>
      </c>
      <c r="AF253" t="s">
        <v>58</v>
      </c>
      <c r="AG253">
        <v>269</v>
      </c>
      <c r="AI253">
        <v>1</v>
      </c>
      <c r="AJ253" t="s">
        <v>80</v>
      </c>
      <c r="AK253" t="s">
        <v>714</v>
      </c>
      <c r="AL253" s="2" t="d">
        <v>2023-01-09</v>
      </c>
    </row>
    <row r="254" spans="1:39" x14ac:dyDescent="0.3">
      <c r="A254">
        <v>2023</v>
      </c>
      <c r="B254" t="s">
        <v>704</v>
      </c>
      <c r="C254" t="s">
        <v>367</v>
      </c>
      <c r="D254" t="s">
        <v>1937</v>
      </c>
      <c r="E254" s="1" t="s">
        <v>1938</v>
      </c>
      <c r="F254" s="1" t="s">
        <v>1939</v>
      </c>
      <c r="G254">
        <v>1</v>
      </c>
      <c r="H254">
        <v>2</v>
      </c>
      <c r="I254">
        <v>2</v>
      </c>
      <c r="J254" t="s">
        <v>69</v>
      </c>
      <c r="K254" t="s">
        <v>45</v>
      </c>
      <c r="L254" s="1" t="s">
        <v>1940</v>
      </c>
      <c r="M254" s="1" t="s">
        <v>1940</v>
      </c>
      <c r="N254" s="1" t="s">
        <v>1941</v>
      </c>
      <c r="O254" t="s">
        <v>1942</v>
      </c>
      <c r="P254" t="s">
        <v>704</v>
      </c>
      <c r="Q254" t="s">
        <v>1849</v>
      </c>
      <c r="R254" t="s">
        <v>134</v>
      </c>
      <c r="S254" t="s">
        <v>52</v>
      </c>
      <c r="T254">
        <v>1</v>
      </c>
      <c r="U254">
        <v>1</v>
      </c>
      <c r="V254" t="s">
        <v>69</v>
      </c>
      <c r="W254" s="2" t="d">
        <v>2023-04-06</v>
      </c>
      <c r="X254" t="s">
        <v>595</v>
      </c>
      <c r="Y254" t="s">
        <v>713</v>
      </c>
      <c r="Z254" t="s">
        <v>713</v>
      </c>
      <c r="AA254" t="s">
        <v>57</v>
      </c>
      <c r="AD254" s="2" t="d">
        <v>2023-04-06</v>
      </c>
      <c r="AE254" t="s">
        <v>1943</v>
      </c>
      <c r="AF254" t="s">
        <v>58</v>
      </c>
      <c r="AG254">
        <v>270</v>
      </c>
      <c r="AI254">
        <v>1</v>
      </c>
      <c r="AJ254" t="s">
        <v>80</v>
      </c>
      <c r="AK254" t="s">
        <v>714</v>
      </c>
      <c r="AL254" s="2" t="d">
        <v>2023-01-09</v>
      </c>
      <c r="AM254" t="s">
        <v>713</v>
      </c>
    </row>
    <row r="255" spans="1:39" x14ac:dyDescent="0.3">
      <c r="A255">
        <v>2023</v>
      </c>
      <c r="B255" t="s">
        <v>704</v>
      </c>
      <c r="C255" t="s">
        <v>367</v>
      </c>
      <c r="D255" t="s">
        <v>1944</v>
      </c>
      <c r="E255" s="1" t="s">
        <v>1945</v>
      </c>
      <c r="F255" s="1" t="s">
        <v>1946</v>
      </c>
      <c r="G255">
        <v>1</v>
      </c>
      <c r="H255">
        <v>2</v>
      </c>
      <c r="I255">
        <v>2</v>
      </c>
      <c r="J255" t="s">
        <v>69</v>
      </c>
      <c r="K255" t="s">
        <v>45</v>
      </c>
      <c r="L255" s="1" t="s">
        <v>1947</v>
      </c>
      <c r="M255" s="1" t="s">
        <v>1947</v>
      </c>
      <c r="N255" s="1" t="s">
        <v>1948</v>
      </c>
      <c r="O255" t="s">
        <v>1934</v>
      </c>
      <c r="P255" t="s">
        <v>704</v>
      </c>
      <c r="Q255" t="s">
        <v>1949</v>
      </c>
      <c r="R255" t="s">
        <v>134</v>
      </c>
      <c r="S255" t="s">
        <v>52</v>
      </c>
      <c r="T255">
        <v>1</v>
      </c>
      <c r="U255">
        <v>1</v>
      </c>
      <c r="V255" t="s">
        <v>69</v>
      </c>
      <c r="X255" t="s">
        <v>595</v>
      </c>
      <c r="Y255" t="s">
        <v>713</v>
      </c>
      <c r="AE255" t="s">
        <v>1950</v>
      </c>
      <c r="AF255" t="s">
        <v>58</v>
      </c>
      <c r="AG255">
        <v>271</v>
      </c>
      <c r="AI255">
        <v>1</v>
      </c>
      <c r="AJ255" t="s">
        <v>80</v>
      </c>
      <c r="AK255" t="s">
        <v>714</v>
      </c>
      <c r="AL255" s="2" t="d">
        <v>2023-01-09</v>
      </c>
      <c r="AM255" t="s">
        <v>713</v>
      </c>
    </row>
    <row r="256" spans="1:39" x14ac:dyDescent="0.3">
      <c r="A256">
        <v>2023</v>
      </c>
      <c r="B256" t="s">
        <v>704</v>
      </c>
      <c r="C256" t="s">
        <v>1030</v>
      </c>
      <c r="D256" t="s">
        <v>1951</v>
      </c>
      <c r="E256" s="1" t="s">
        <v>1952</v>
      </c>
      <c r="F256" s="1" t="s">
        <v>1953</v>
      </c>
      <c r="G256">
        <v>1</v>
      </c>
      <c r="H256">
        <v>2</v>
      </c>
      <c r="I256">
        <v>2</v>
      </c>
      <c r="J256" t="s">
        <v>69</v>
      </c>
      <c r="K256" t="s">
        <v>45</v>
      </c>
      <c r="L256" t="s">
        <v>458</v>
      </c>
      <c r="M256" s="1" t="s">
        <v>1954</v>
      </c>
      <c r="N256" s="1" t="s">
        <v>1955</v>
      </c>
      <c r="O256" t="s">
        <v>1956</v>
      </c>
      <c r="P256" t="s">
        <v>704</v>
      </c>
      <c r="Q256" t="s">
        <v>1949</v>
      </c>
      <c r="R256" t="s">
        <v>134</v>
      </c>
      <c r="S256" t="s">
        <v>52</v>
      </c>
      <c r="T256">
        <v>1</v>
      </c>
      <c r="U256">
        <v>1</v>
      </c>
      <c r="V256" t="s">
        <v>69</v>
      </c>
      <c r="W256" s="2" t="d">
        <v>2023-04-06</v>
      </c>
      <c r="X256" t="s">
        <v>595</v>
      </c>
      <c r="Y256" t="s">
        <v>713</v>
      </c>
      <c r="Z256" t="s">
        <v>713</v>
      </c>
      <c r="AA256" t="s">
        <v>57</v>
      </c>
      <c r="AD256" s="2" t="d">
        <v>2023-04-06</v>
      </c>
      <c r="AE256" t="s">
        <v>1957</v>
      </c>
      <c r="AF256" t="s">
        <v>58</v>
      </c>
      <c r="AG256">
        <v>272</v>
      </c>
      <c r="AI256">
        <v>1</v>
      </c>
      <c r="AJ256" t="s">
        <v>80</v>
      </c>
      <c r="AK256" t="s">
        <v>714</v>
      </c>
      <c r="AL256" s="2" t="d">
        <v>2023-01-09</v>
      </c>
    </row>
    <row r="257" spans="1:39" x14ac:dyDescent="0.3">
      <c r="A257">
        <v>2023</v>
      </c>
      <c r="B257" t="s">
        <v>704</v>
      </c>
      <c r="C257" t="s">
        <v>1958</v>
      </c>
      <c r="D257" t="s">
        <v>1959</v>
      </c>
      <c r="E257" s="1" t="s">
        <v>1960</v>
      </c>
      <c r="F257" s="1" t="s">
        <v>1961</v>
      </c>
      <c r="G257">
        <v>1</v>
      </c>
      <c r="H257">
        <v>2</v>
      </c>
      <c r="I257">
        <v>2</v>
      </c>
      <c r="J257" t="s">
        <v>69</v>
      </c>
      <c r="K257" t="s">
        <v>45</v>
      </c>
      <c r="L257" t="s">
        <v>458</v>
      </c>
      <c r="M257" s="1" t="s">
        <v>1962</v>
      </c>
      <c r="N257" s="1" t="s">
        <v>1963</v>
      </c>
      <c r="O257" t="s">
        <v>1964</v>
      </c>
      <c r="P257" t="s">
        <v>704</v>
      </c>
      <c r="Q257" t="s">
        <v>1949</v>
      </c>
      <c r="R257" t="s">
        <v>191</v>
      </c>
      <c r="S257" t="s">
        <v>202</v>
      </c>
      <c r="T257">
        <v>1</v>
      </c>
      <c r="U257">
        <v>1</v>
      </c>
      <c r="V257" t="s">
        <v>69</v>
      </c>
      <c r="W257" s="2" t="d">
        <v>2023-04-06</v>
      </c>
      <c r="X257" t="s">
        <v>595</v>
      </c>
      <c r="Y257" t="s">
        <v>713</v>
      </c>
      <c r="Z257" t="s">
        <v>713</v>
      </c>
      <c r="AA257" t="s">
        <v>57</v>
      </c>
      <c r="AD257" s="2" t="d">
        <v>2023-04-06</v>
      </c>
      <c r="AE257" t="s">
        <v>1965</v>
      </c>
      <c r="AF257" t="s">
        <v>58</v>
      </c>
      <c r="AG257">
        <v>273</v>
      </c>
      <c r="AI257">
        <v>1</v>
      </c>
      <c r="AJ257" t="s">
        <v>80</v>
      </c>
      <c r="AL257" s="2" t="d">
        <v>2023-01-09</v>
      </c>
      <c r="AM257" t="s">
        <v>713</v>
      </c>
    </row>
    <row r="258" spans="1:39" x14ac:dyDescent="0.3">
      <c r="A258">
        <v>2023</v>
      </c>
      <c r="B258" t="s">
        <v>666</v>
      </c>
      <c r="C258" t="s">
        <v>1601</v>
      </c>
      <c r="D258" t="s">
        <v>1874</v>
      </c>
      <c r="E258" s="1" t="s">
        <v>1966</v>
      </c>
      <c r="F258" t="s">
        <v>1967</v>
      </c>
      <c r="G258">
        <v>4</v>
      </c>
      <c r="H258">
        <v>2</v>
      </c>
      <c r="I258">
        <v>8</v>
      </c>
      <c r="J258" t="s">
        <v>54</v>
      </c>
      <c r="K258" t="s">
        <v>45</v>
      </c>
      <c r="L258" t="e">
        <f>- Peningkatan peran supervisor di tiap area kerja
- Peningkatan kompetensi junior personel sehingga memiliki kemampuan minimum supervisor
- Weekly surveillance</f>
        <v>#NAME?</v>
      </c>
      <c r="M258" t="s">
        <v>1968</v>
      </c>
      <c r="N258" t="s">
        <v>1969</v>
      </c>
      <c r="O258" t="s">
        <v>671</v>
      </c>
      <c r="P258" t="s">
        <v>672</v>
      </c>
      <c r="Q258" t="s">
        <v>673</v>
      </c>
      <c r="R258" t="s">
        <v>812</v>
      </c>
      <c r="S258" t="s">
        <v>674</v>
      </c>
      <c r="T258">
        <v>3</v>
      </c>
      <c r="U258">
        <v>2</v>
      </c>
      <c r="V258" t="s">
        <v>54</v>
      </c>
      <c r="X258" t="s">
        <v>595</v>
      </c>
      <c r="Y258" t="s">
        <v>675</v>
      </c>
      <c r="AE258" t="s">
        <v>1970</v>
      </c>
      <c r="AF258" t="s">
        <v>58</v>
      </c>
      <c r="AG258">
        <v>274</v>
      </c>
      <c r="AI258">
        <v>6</v>
      </c>
      <c r="AJ258" t="s">
        <v>80</v>
      </c>
      <c r="AK258" t="s">
        <v>676</v>
      </c>
      <c r="AL258" s="2" t="d">
        <v>2023-04-17</v>
      </c>
    </row>
    <row r="259" spans="1:39" x14ac:dyDescent="0.3">
      <c r="A259">
        <v>2023</v>
      </c>
      <c r="B259" t="s">
        <v>666</v>
      </c>
      <c r="C259" t="s">
        <v>1601</v>
      </c>
      <c r="D259" t="s">
        <v>1971</v>
      </c>
      <c r="E259" t="s">
        <v>1972</v>
      </c>
      <c r="F259" t="s">
        <v>1973</v>
      </c>
      <c r="G259">
        <v>3</v>
      </c>
      <c r="H259">
        <v>2</v>
      </c>
      <c r="I259">
        <v>6</v>
      </c>
      <c r="J259" t="s">
        <v>54</v>
      </c>
      <c r="K259" t="s">
        <v>45</v>
      </c>
      <c r="L259" t="e">
        <f>- Monitoring dengan Material department untuk forecasting Pembelian Material
- Antisipasi Plan untuk project-project pengganti ketika ada yang cancel
- Pengajuan Material CSP</f>
        <v>#NAME?</v>
      </c>
      <c r="M259" t="e">
        <f>- Material-Material yang membutuhkan MOQ akan ditawarkan ke customer untuk sisanya</f>
        <v>#NAME?</v>
      </c>
      <c r="N259" t="s">
        <v>1974</v>
      </c>
      <c r="O259" t="s">
        <v>1975</v>
      </c>
      <c r="P259" t="s">
        <v>672</v>
      </c>
      <c r="Q259" t="s">
        <v>673</v>
      </c>
      <c r="R259" t="s">
        <v>812</v>
      </c>
      <c r="S259" t="s">
        <v>674</v>
      </c>
      <c r="T259">
        <v>3</v>
      </c>
      <c r="U259">
        <v>2</v>
      </c>
      <c r="V259" t="s">
        <v>54</v>
      </c>
      <c r="X259" t="s">
        <v>595</v>
      </c>
      <c r="Y259" t="s">
        <v>675</v>
      </c>
      <c r="AE259" t="s">
        <v>1976</v>
      </c>
      <c r="AF259" t="s">
        <v>58</v>
      </c>
      <c r="AG259">
        <v>275</v>
      </c>
      <c r="AI259">
        <v>6</v>
      </c>
      <c r="AJ259" t="s">
        <v>80</v>
      </c>
      <c r="AK259" t="s">
        <v>676</v>
      </c>
      <c r="AL259" s="2" t="d">
        <v>2023-04-17</v>
      </c>
    </row>
    <row r="260" spans="1:39" x14ac:dyDescent="0.3">
      <c r="A260">
        <v>2023</v>
      </c>
      <c r="B260" t="s">
        <v>666</v>
      </c>
      <c r="C260" t="s">
        <v>1977</v>
      </c>
      <c r="D260" t="s">
        <v>1978</v>
      </c>
      <c r="E260" s="1" t="s">
        <v>1979</v>
      </c>
      <c r="F260" s="1" t="s">
        <v>1980</v>
      </c>
      <c r="G260">
        <v>3</v>
      </c>
      <c r="H260">
        <v>2</v>
      </c>
      <c r="I260">
        <v>6</v>
      </c>
      <c r="J260" t="s">
        <v>54</v>
      </c>
      <c r="K260" t="s">
        <v>45</v>
      </c>
      <c r="L260" t="e">
        <f>- Melakukan Post project review after maintenance
- Menerima dan menindak lanjuti komplain customer dengan baik</f>
        <v>#NAME?</v>
      </c>
      <c r="M260" t="s">
        <v>1981</v>
      </c>
      <c r="N260" t="s">
        <v>1982</v>
      </c>
      <c r="O260" t="s">
        <v>341</v>
      </c>
      <c r="P260" t="s">
        <v>672</v>
      </c>
      <c r="Q260" t="s">
        <v>673</v>
      </c>
      <c r="R260" t="s">
        <v>1983</v>
      </c>
      <c r="S260" t="s">
        <v>672</v>
      </c>
      <c r="T260">
        <v>3</v>
      </c>
      <c r="U260">
        <v>2</v>
      </c>
      <c r="V260" t="s">
        <v>69</v>
      </c>
      <c r="X260" t="s">
        <v>595</v>
      </c>
      <c r="Y260" t="s">
        <v>675</v>
      </c>
      <c r="AE260" t="s">
        <v>1984</v>
      </c>
      <c r="AF260" t="s">
        <v>58</v>
      </c>
      <c r="AG260">
        <v>276</v>
      </c>
      <c r="AI260">
        <v>6</v>
      </c>
      <c r="AJ260" t="s">
        <v>80</v>
      </c>
      <c r="AK260" t="s">
        <v>676</v>
      </c>
      <c r="AL260" s="2" t="d">
        <v>2023-04-17</v>
      </c>
    </row>
    <row r="261" spans="1:39" x14ac:dyDescent="0.3">
      <c r="A261">
        <v>2023</v>
      </c>
      <c r="B261" t="s">
        <v>666</v>
      </c>
      <c r="C261" t="s">
        <v>1977</v>
      </c>
      <c r="D261" t="s">
        <v>1985</v>
      </c>
      <c r="E261" s="1" t="s">
        <v>1986</v>
      </c>
      <c r="F261" t="s">
        <v>1987</v>
      </c>
      <c r="G261">
        <v>3</v>
      </c>
      <c r="H261">
        <v>3</v>
      </c>
      <c r="I261">
        <v>9</v>
      </c>
      <c r="J261" t="s">
        <v>44</v>
      </c>
      <c r="K261" t="s">
        <v>45</v>
      </c>
      <c r="L261" t="e">
        <f>- TAT Level
- Melakukan Evaluasi dan corrective action terhadap penyebab TAT Delay</f>
        <v>#NAME?</v>
      </c>
      <c r="M261" t="s">
        <v>1988</v>
      </c>
      <c r="N261" t="s">
        <v>1982</v>
      </c>
      <c r="O261" t="s">
        <v>341</v>
      </c>
      <c r="P261" t="s">
        <v>672</v>
      </c>
      <c r="Q261" t="s">
        <v>673</v>
      </c>
      <c r="R261" t="s">
        <v>125</v>
      </c>
      <c r="S261" t="s">
        <v>672</v>
      </c>
      <c r="T261">
        <v>3</v>
      </c>
      <c r="U261">
        <v>2</v>
      </c>
      <c r="V261" t="s">
        <v>54</v>
      </c>
      <c r="X261" t="s">
        <v>595</v>
      </c>
      <c r="Y261" t="s">
        <v>675</v>
      </c>
      <c r="AE261" t="s">
        <v>1989</v>
      </c>
      <c r="AF261" t="s">
        <v>58</v>
      </c>
      <c r="AG261">
        <v>277</v>
      </c>
      <c r="AI261">
        <v>6</v>
      </c>
      <c r="AJ261" t="s">
        <v>80</v>
      </c>
      <c r="AK261" t="s">
        <v>676</v>
      </c>
      <c r="AL261" s="2" t="d">
        <v>2023-04-17</v>
      </c>
    </row>
    <row r="262" spans="1:39" x14ac:dyDescent="0.3">
      <c r="A262">
        <v>2023</v>
      </c>
      <c r="B262" t="s">
        <v>666</v>
      </c>
      <c r="C262" t="s">
        <v>1977</v>
      </c>
      <c r="D262" t="s">
        <v>1990</v>
      </c>
      <c r="E262" s="1" t="s">
        <v>1991</v>
      </c>
      <c r="F262" s="1" t="s">
        <v>1992</v>
      </c>
      <c r="G262">
        <v>3</v>
      </c>
      <c r="H262">
        <v>2</v>
      </c>
      <c r="I262">
        <v>6</v>
      </c>
      <c r="J262" t="s">
        <v>54</v>
      </c>
      <c r="K262" t="s">
        <v>45</v>
      </c>
      <c r="L262" t="s">
        <v>1993</v>
      </c>
      <c r="M262" t="e">
        <f>- Melakukan continous training kepada semua personil</f>
        <v>#NAME?</v>
      </c>
      <c r="N262" s="1" t="s">
        <v>1994</v>
      </c>
      <c r="O262" t="s">
        <v>1995</v>
      </c>
      <c r="P262" t="s">
        <v>673</v>
      </c>
      <c r="Q262" t="s">
        <v>673</v>
      </c>
      <c r="R262" t="s">
        <v>1996</v>
      </c>
      <c r="S262" t="s">
        <v>672</v>
      </c>
      <c r="T262">
        <v>2</v>
      </c>
      <c r="U262">
        <v>2</v>
      </c>
      <c r="V262" t="s">
        <v>69</v>
      </c>
      <c r="X262" t="s">
        <v>595</v>
      </c>
      <c r="Y262" t="s">
        <v>675</v>
      </c>
      <c r="AE262" t="s">
        <v>1997</v>
      </c>
      <c r="AF262" t="s">
        <v>58</v>
      </c>
      <c r="AG262">
        <v>278</v>
      </c>
      <c r="AI262">
        <v>4</v>
      </c>
      <c r="AJ262" t="s">
        <v>80</v>
      </c>
      <c r="AK262" t="s">
        <v>676</v>
      </c>
      <c r="AL262" s="2" t="d">
        <v>2023-04-17</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RR2023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Glenny Chudra</cp:lastModifiedBy>
  <dcterms:created xsi:type="dcterms:W3CDTF">2023-05-11T07:19:13Z</dcterms:created>
  <dcterms:modified xsi:type="dcterms:W3CDTF">2023-05-11T07:19:14Z</dcterms:modified>
</cp:coreProperties>
</file>