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.TI\projectCables\"/>
    </mc:Choice>
  </mc:AlternateContent>
  <xr:revisionPtr revIDLastSave="0" documentId="13_ncr:1_{4ED352DD-A88A-463E-BF1E-5711DC7E2220}" xr6:coauthVersionLast="45" xr6:coauthVersionMax="45" xr10:uidLastSave="{00000000-0000-0000-0000-000000000000}"/>
  <bookViews>
    <workbookView xWindow="1170" yWindow="1815" windowWidth="24495" windowHeight="11235" xr2:uid="{88E85388-BDE9-4706-881A-F8A928CDF8B4}"/>
  </bookViews>
  <sheets>
    <sheet name="Лист1" sheetId="1" r:id="rId1"/>
    <sheet name="Параметры" sheetId="3" r:id="rId2"/>
    <sheet name="ТНПА" sheetId="2" r:id="rId3"/>
  </sheets>
  <definedNames>
    <definedName name="_xlnm._FilterDatabase" localSheetId="0" hidden="1">Лист1!$BV$7:$DB$10</definedName>
    <definedName name="Параметры">Параметры!$B$2:$B$39</definedName>
    <definedName name="ТНПА">ТНПА!$A$1:$A$14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31" i="1" l="1"/>
  <c r="BV35" i="1"/>
  <c r="BV34" i="1"/>
  <c r="BV23" i="1"/>
  <c r="BV16" i="1"/>
  <c r="BV28" i="1"/>
  <c r="BV27" i="1"/>
  <c r="BV26" i="1"/>
  <c r="BV20" i="1"/>
  <c r="BV19" i="1"/>
  <c r="C12" i="3" l="1"/>
  <c r="BV12" i="1"/>
  <c r="BV13" i="1"/>
  <c r="BV11" i="1"/>
  <c r="C11" i="3"/>
  <c r="C10" i="3"/>
  <c r="C9" i="3"/>
  <c r="C8" i="3"/>
  <c r="C7" i="3"/>
  <c r="C3" i="3"/>
  <c r="C4" i="3"/>
  <c r="C5" i="3"/>
  <c r="C6" i="3"/>
  <c r="C2" i="3"/>
  <c r="HF7" i="1" l="1"/>
  <c r="HB7" i="1"/>
  <c r="GV7" i="1"/>
  <c r="GU7" i="1"/>
  <c r="GI7" i="1"/>
  <c r="GF7" i="1"/>
  <c r="GC7" i="1"/>
  <c r="FZ7" i="1"/>
  <c r="FX7" i="1"/>
  <c r="FQ7" i="1"/>
  <c r="FK7" i="1"/>
  <c r="FH7" i="1"/>
  <c r="FN7" i="1" s="1"/>
  <c r="FO7" i="1" s="1"/>
  <c r="FE7" i="1"/>
  <c r="FC7" i="1"/>
  <c r="GN1" i="1"/>
  <c r="FI7" i="1" l="1"/>
</calcChain>
</file>

<file path=xl/sharedStrings.xml><?xml version="1.0" encoding="utf-8"?>
<sst xmlns="http://schemas.openxmlformats.org/spreadsheetml/2006/main" count="323" uniqueCount="120">
  <si>
    <t/>
  </si>
  <si>
    <t>×</t>
  </si>
  <si>
    <t>ок</t>
  </si>
  <si>
    <t>а</t>
  </si>
  <si>
    <r>
      <t>Число жил и сечение, мм</t>
    </r>
    <r>
      <rPr>
        <vertAlign val="superscript"/>
        <sz val="10"/>
        <rFont val="Times New Roman"/>
        <family val="1"/>
        <charset val="204"/>
      </rPr>
      <t>2</t>
    </r>
  </si>
  <si>
    <t>Число и диаметр проволок в жиле, мм</t>
  </si>
  <si>
    <t>Данные жилы</t>
  </si>
  <si>
    <t>Изоляция</t>
  </si>
  <si>
    <t>Диаметр корделя, мм</t>
  </si>
  <si>
    <t>Диаметр по скрутке изоли- рованных жил, мм</t>
  </si>
  <si>
    <t>Нить п/э</t>
  </si>
  <si>
    <t>Лента ПЭТ</t>
  </si>
  <si>
    <t xml:space="preserve">Обмотка сердечника полотном иглопробивным термоскрепленым </t>
  </si>
  <si>
    <t>Обмотка лентой ПВХ</t>
  </si>
  <si>
    <t>Обмотка лентой ПЭ</t>
  </si>
  <si>
    <t>Внутренняя оболочка</t>
  </si>
  <si>
    <t>ЛЭС</t>
  </si>
  <si>
    <t>Броня из стальных оцинкованных лент</t>
  </si>
  <si>
    <t>Экран из медных лент</t>
  </si>
  <si>
    <t>Расход материалов (без учёта отходов), кг/км</t>
  </si>
  <si>
    <t xml:space="preserve">Расчётная масса кабеля </t>
  </si>
  <si>
    <r>
      <t>Фактическое выходное сечение, мм</t>
    </r>
    <r>
      <rPr>
        <sz val="11"/>
        <rFont val="Arial"/>
        <family val="2"/>
        <charset val="204"/>
      </rPr>
      <t>²</t>
    </r>
  </si>
  <si>
    <t>Высота секторной жилы/Диаметр круглой жилы, мм</t>
  </si>
  <si>
    <t>Ширина сектора, мм</t>
  </si>
  <si>
    <t>r</t>
  </si>
  <si>
    <t>Прорисованное сечение, мм</t>
  </si>
  <si>
    <t>Периметр, мм</t>
  </si>
  <si>
    <t>радиальная толщина, мм</t>
  </si>
  <si>
    <t>наружные размеры, мм</t>
  </si>
  <si>
    <t>кол., шт.</t>
  </si>
  <si>
    <t>номинальный наружный размер, мм</t>
  </si>
  <si>
    <r>
      <t>толщина×</t>
    </r>
    <r>
      <rPr>
        <sz val="11"/>
        <rFont val="Times New Roman"/>
        <family val="1"/>
      </rPr>
      <t>ширина, мм</t>
    </r>
  </si>
  <si>
    <t>Величина перекрытия, %</t>
  </si>
  <si>
    <t>кол. лент, шт</t>
  </si>
  <si>
    <r>
      <t>толщина ×</t>
    </r>
    <r>
      <rPr>
        <sz val="10"/>
        <rFont val="Times New Roman"/>
        <family val="1"/>
      </rPr>
      <t xml:space="preserve"> ширина, мм</t>
    </r>
  </si>
  <si>
    <t>перекрытие, %</t>
  </si>
  <si>
    <t>наружный размер, мм</t>
  </si>
  <si>
    <t>Радиальная толщина, мм</t>
  </si>
  <si>
    <t>Наружный размер, мм</t>
  </si>
  <si>
    <t>толщина, мм.</t>
  </si>
  <si>
    <t>ширина, мм.</t>
  </si>
  <si>
    <t>величина перекрытия, %</t>
  </si>
  <si>
    <t>диаметр по ленте, мм.</t>
  </si>
  <si>
    <t>толщина×ширина, мм</t>
  </si>
  <si>
    <t>величина зазора, %</t>
  </si>
  <si>
    <t>ном. наружный размер, мм</t>
  </si>
  <si>
    <r>
      <t xml:space="preserve">толщина × </t>
    </r>
    <r>
      <rPr>
        <sz val="10"/>
        <rFont val="Times New Roman"/>
        <family val="1"/>
      </rPr>
      <t>ширина, мм</t>
    </r>
  </si>
  <si>
    <t>Ном. наружный размер, мм.</t>
  </si>
  <si>
    <t>Алюминий</t>
  </si>
  <si>
    <t>Медь</t>
  </si>
  <si>
    <t>Кабельный пластикат И40-13А</t>
  </si>
  <si>
    <t>Кабельный пластикат ПВХ (втор. перераб.)</t>
  </si>
  <si>
    <t>Нить п/э техническая многокруточная структуры 111 текс х2х3</t>
  </si>
  <si>
    <t>Полотно иглопробивное термоскрепленое</t>
  </si>
  <si>
    <t>Лента ПВХ</t>
  </si>
  <si>
    <t>Лента ПЭ</t>
  </si>
  <si>
    <t>Кабельный пластикат НГП 30-32</t>
  </si>
  <si>
    <t>Стеклолента ЛЭС</t>
  </si>
  <si>
    <t>Лента оцинкованная</t>
  </si>
  <si>
    <t>Медная лента</t>
  </si>
  <si>
    <t>Кабельный пластикат ОМ-40</t>
  </si>
  <si>
    <t>мин.</t>
  </si>
  <si>
    <t>ном.</t>
  </si>
  <si>
    <t>ВВГ</t>
  </si>
  <si>
    <t>_ПВХ плавтикат оболочка</t>
  </si>
  <si>
    <t>Кабель ВВГ 1*1,5-35 (ож) - 0,66 ГОСТ 16442-82</t>
  </si>
  <si>
    <t>заготовка опрессованная В 1,5-35ок - 0,66 ГОСТ 16442-82</t>
  </si>
  <si>
    <t>Кабель ВВГ 1*1,5 (ож) - 0,66 ГОСТ 16442-82</t>
  </si>
  <si>
    <t>Кабель ВВГ 1*2,5 (ож) - 0,66 ГОСТ 16442-82</t>
  </si>
  <si>
    <t>Кабель ВВГ 1*4 (ож) - 0,66 ГОСТ 16442-82</t>
  </si>
  <si>
    <t>Кабель ВВГ 1*6 (ож) - 0,66 ГОСТ 16442-82</t>
  </si>
  <si>
    <t>Кабель ВВГ 1*10 (ож) - 0,66 ГОСТ 16442-82</t>
  </si>
  <si>
    <t>Кабель ВВГ 1*16 (ож) - 0,66 ГОСТ 16442-82</t>
  </si>
  <si>
    <t>Кабель ВВГ 1*25 (ож) - 0,66 ГОСТ 16442-82</t>
  </si>
  <si>
    <t>Кабель ВВГ 1*35 (ож) - 0,66 ГОСТ 16442-82</t>
  </si>
  <si>
    <t>Кабель АВВГ 1*2,5 (ож) - 0,66 ГОСТ 16442-82</t>
  </si>
  <si>
    <t>Кабель АВВГ 1*4 (ож) - 0,66 ГОСТ 16442-82</t>
  </si>
  <si>
    <t>Кабель АВВГ 1*6 (ож) - 0,66 ГОСТ 16442-82</t>
  </si>
  <si>
    <t>Кабель АВВГ 1*10 (ож) - 0,66 ГОСТ 16442-82</t>
  </si>
  <si>
    <t>Кабель АВВГ 1*16 (ож) - 0,66 ГОСТ 16442-82</t>
  </si>
  <si>
    <t>Кабель АВВГ 1*25 (ож) - 0,66 ГОСТ 16442-82</t>
  </si>
  <si>
    <t>Кабель АВВГ 1*35 (ож) - 0,66 ГОСТ 16442-82</t>
  </si>
  <si>
    <t>Кабель АВВГ 1*50 (ож) - 0,66 ГОСТ 16442-82</t>
  </si>
  <si>
    <t>_ПВХ плавтикат изоляция</t>
  </si>
  <si>
    <t>проволока М 1,5-35</t>
  </si>
  <si>
    <t>_катанка медная</t>
  </si>
  <si>
    <t>id формулы</t>
  </si>
  <si>
    <t>+</t>
  </si>
  <si>
    <t>Генератор ПФ</t>
  </si>
  <si>
    <t>Параметры</t>
  </si>
  <si>
    <t>ТНПА</t>
  </si>
  <si>
    <t>ГОСТ 16442-82</t>
  </si>
  <si>
    <t>id</t>
  </si>
  <si>
    <t>Наименование</t>
  </si>
  <si>
    <t>Ном.</t>
  </si>
  <si>
    <t>Мин.</t>
  </si>
  <si>
    <t>Макс.</t>
  </si>
  <si>
    <t>Текст.</t>
  </si>
  <si>
    <t>Ед.изм.</t>
  </si>
  <si>
    <t>fx</t>
  </si>
  <si>
    <t>ТУ 1234567-2020</t>
  </si>
  <si>
    <t>Техническое соглашение №13</t>
  </si>
  <si>
    <t>Сырьё создаваемые  вручную константы</t>
  </si>
  <si>
    <t>ПФ константы создаваемые вручную, т.е. их создавать заново не нужно</t>
  </si>
  <si>
    <t>Номинальное сечение жилы</t>
  </si>
  <si>
    <t>Номинальное напряжение</t>
  </si>
  <si>
    <t>Количество жил</t>
  </si>
  <si>
    <t>Тип жилы</t>
  </si>
  <si>
    <t>Конструкция жилы</t>
  </si>
  <si>
    <t>Тип сырья</t>
  </si>
  <si>
    <t>Плотность</t>
  </si>
  <si>
    <t>Внутренний диаметр</t>
  </si>
  <si>
    <t>Наружный диаметр</t>
  </si>
  <si>
    <t>Радиальная толщина оболочки</t>
  </si>
  <si>
    <t>Радиальная толщина изоляции</t>
  </si>
  <si>
    <t>ххх</t>
  </si>
  <si>
    <t>мм.</t>
  </si>
  <si>
    <t>да</t>
  </si>
  <si>
    <t>из ТНПА</t>
  </si>
  <si>
    <t>ПВХ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</si>
</sst>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Arial"/>
      <family val="2"/>
      <charset val="204"/>
    </font>
    <font>
      <sz val="9"/>
      <name val="Times New Roman"/>
      <family val="1"/>
      <charset val="204"/>
    </font>
    <font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4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2" fontId="1" fillId="0" borderId="3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right" vertical="top"/>
    </xf>
    <xf numFmtId="2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/>
    <xf numFmtId="2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2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top"/>
    </xf>
    <xf numFmtId="2" fontId="1" fillId="0" borderId="5" xfId="0" applyNumberFormat="1" applyFont="1" applyBorder="1" applyAlignment="1">
      <alignment horizontal="right" vertical="top"/>
    </xf>
    <xf numFmtId="1" fontId="1" fillId="0" borderId="3" xfId="0" applyNumberFormat="1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top"/>
    </xf>
    <xf numFmtId="2" fontId="1" fillId="0" borderId="9" xfId="0" applyNumberFormat="1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2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2" borderId="0" xfId="0" applyFont="1" applyFill="1" applyBorder="1" applyAlignment="1"/>
    <xf numFmtId="0" fontId="1" fillId="3" borderId="0" xfId="0" applyFont="1" applyFill="1" applyBorder="1" applyAlignment="1">
      <alignment vertical="top"/>
    </xf>
    <xf numFmtId="1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1" fillId="0" borderId="8" xfId="0" quotePrefix="1" applyFont="1" applyBorder="1" applyAlignment="1">
      <alignment horizontal="center" vertical="top"/>
    </xf>
    <xf numFmtId="0" fontId="1" fillId="0" borderId="8" xfId="0" quotePrefix="1" applyFont="1" applyBorder="1" applyAlignment="1">
      <alignment horizontal="left" vertical="top"/>
    </xf>
    <xf numFmtId="0" fontId="1" fillId="0" borderId="7" xfId="0" quotePrefix="1" applyFont="1" applyBorder="1" applyAlignment="1">
      <alignment horizontal="center" vertical="top"/>
    </xf>
    <xf numFmtId="0" fontId="1" fillId="4" borderId="7" xfId="0" quotePrefix="1" applyFont="1" applyFill="1" applyBorder="1" applyAlignment="1">
      <alignment horizontal="center" vertical="top"/>
    </xf>
    <xf numFmtId="0" fontId="0" fillId="0" borderId="0" xfId="0" applyAlignment="1"/>
    <xf numFmtId="0" fontId="1" fillId="0" borderId="4" xfId="0" quotePrefix="1" applyFont="1" applyBorder="1" applyAlignment="1">
      <alignment horizontal="center" vertical="top"/>
    </xf>
    <xf numFmtId="0" fontId="1" fillId="0" borderId="4" xfId="0" quotePrefix="1" applyFont="1" applyBorder="1" applyAlignment="1">
      <alignment horizontal="left" vertical="top"/>
    </xf>
    <xf numFmtId="0" fontId="1" fillId="0" borderId="13" xfId="0" quotePrefix="1" applyFont="1" applyBorder="1" applyAlignment="1">
      <alignment horizontal="center" vertical="top"/>
    </xf>
    <xf numFmtId="0" fontId="1" fillId="4" borderId="13" xfId="0" quotePrefix="1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14" xfId="0" applyFont="1" applyBorder="1" applyAlignment="1">
      <alignment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vertical="center"/>
    </xf>
    <xf numFmtId="2" fontId="1" fillId="0" borderId="13" xfId="0" applyNumberFormat="1" applyFont="1" applyBorder="1" applyAlignment="1">
      <alignment vertical="center"/>
    </xf>
    <xf numFmtId="0" fontId="1" fillId="0" borderId="0" xfId="0" quotePrefix="1" applyFont="1" applyAlignment="1">
      <alignment vertical="top"/>
    </xf>
    <xf numFmtId="0" fontId="1" fillId="0" borderId="14" xfId="0" quotePrefix="1" applyFont="1" applyBorder="1" applyAlignment="1">
      <alignment vertical="top"/>
    </xf>
    <xf numFmtId="0" fontId="1" fillId="0" borderId="23" xfId="0" quotePrefix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4" borderId="23" xfId="0" applyFont="1" applyFill="1" applyBorder="1" applyAlignment="1">
      <alignment horizontal="center" vertical="top"/>
    </xf>
    <xf numFmtId="0" fontId="8" fillId="0" borderId="23" xfId="0" applyFont="1" applyBorder="1" applyAlignment="1">
      <alignment horizontal="right"/>
    </xf>
    <xf numFmtId="0" fontId="8" fillId="0" borderId="24" xfId="0" applyFont="1" applyBorder="1" applyAlignment="1">
      <alignment horizontal="right"/>
    </xf>
    <xf numFmtId="0" fontId="5" fillId="0" borderId="23" xfId="0" quotePrefix="1" applyFont="1" applyBorder="1" applyAlignment="1">
      <alignment vertical="top"/>
    </xf>
    <xf numFmtId="0" fontId="0" fillId="0" borderId="0" xfId="0" applyBorder="1" applyAlignment="1"/>
    <xf numFmtId="0" fontId="2" fillId="2" borderId="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vertical="top"/>
    </xf>
    <xf numFmtId="0" fontId="8" fillId="0" borderId="14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5" fillId="0" borderId="0" xfId="0" quotePrefix="1" applyFont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16" fontId="2" fillId="0" borderId="0" xfId="0" applyNumberFormat="1" applyFont="1" applyBorder="1" applyAlignment="1">
      <alignment vertical="top"/>
    </xf>
    <xf numFmtId="0" fontId="0" fillId="4" borderId="0" xfId="0" applyFill="1" applyAlignment="1"/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quotePrefix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6" xfId="0" quotePrefix="1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0" fontId="1" fillId="0" borderId="7" xfId="0" quotePrefix="1" applyFont="1" applyBorder="1" applyAlignment="1">
      <alignment horizontal="center" vertical="top"/>
    </xf>
    <xf numFmtId="0" fontId="1" fillId="0" borderId="8" xfId="0" quotePrefix="1" applyFont="1" applyBorder="1" applyAlignment="1">
      <alignment horizontal="center" vertical="top"/>
    </xf>
    <xf numFmtId="0" fontId="1" fillId="0" borderId="13" xfId="0" quotePrefix="1" applyFont="1" applyBorder="1" applyAlignment="1">
      <alignment horizontal="center" vertical="top"/>
    </xf>
    <xf numFmtId="0" fontId="1" fillId="0" borderId="4" xfId="0" quotePrefix="1" applyFon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</cellXfs>
  <cellStyles count="1">
    <cellStyle name="Обычный" xfId="0" builtinId="0"/>
  </cellStyles>
  <dxfs count="36"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190500</xdr:colOff>
      <xdr:row>7</xdr:row>
      <xdr:rowOff>66675</xdr:rowOff>
    </xdr:from>
    <xdr:to>
      <xdr:col>73</xdr:col>
      <xdr:colOff>9525</xdr:colOff>
      <xdr:row>7</xdr:row>
      <xdr:rowOff>123825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70C76AE9-D06B-4E51-BB78-837943E35A1E}"/>
            </a:ext>
          </a:extLst>
        </xdr:cNvPr>
        <xdr:cNvCxnSpPr/>
      </xdr:nvCxnSpPr>
      <xdr:spPr>
        <a:xfrm>
          <a:off x="3190875" y="1400175"/>
          <a:ext cx="3019425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104775</xdr:colOff>
      <xdr:row>8</xdr:row>
      <xdr:rowOff>104775</xdr:rowOff>
    </xdr:from>
    <xdr:to>
      <xdr:col>72</xdr:col>
      <xdr:colOff>171450</xdr:colOff>
      <xdr:row>15</xdr:row>
      <xdr:rowOff>66675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E8AE64F5-5ABD-4813-9B9B-868DD676BCC3}"/>
            </a:ext>
          </a:extLst>
        </xdr:cNvPr>
        <xdr:cNvCxnSpPr/>
      </xdr:nvCxnSpPr>
      <xdr:spPr>
        <a:xfrm>
          <a:off x="1905000" y="1628775"/>
          <a:ext cx="42672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47625</xdr:colOff>
      <xdr:row>9</xdr:row>
      <xdr:rowOff>142875</xdr:rowOff>
    </xdr:from>
    <xdr:to>
      <xdr:col>72</xdr:col>
      <xdr:colOff>180975</xdr:colOff>
      <xdr:row>22</xdr:row>
      <xdr:rowOff>38100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AE2592D1-16D5-41C1-AD85-C121709B05ED}"/>
            </a:ext>
          </a:extLst>
        </xdr:cNvPr>
        <xdr:cNvCxnSpPr/>
      </xdr:nvCxnSpPr>
      <xdr:spPr>
        <a:xfrm>
          <a:off x="2047875" y="1857375"/>
          <a:ext cx="4133850" cy="2371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28575</xdr:colOff>
      <xdr:row>10</xdr:row>
      <xdr:rowOff>133350</xdr:rowOff>
    </xdr:from>
    <xdr:to>
      <xdr:col>72</xdr:col>
      <xdr:colOff>190500</xdr:colOff>
      <xdr:row>30</xdr:row>
      <xdr:rowOff>57150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373F0E7D-FA86-4F34-9CF7-E9B3279F5FC3}"/>
            </a:ext>
          </a:extLst>
        </xdr:cNvPr>
        <xdr:cNvCxnSpPr/>
      </xdr:nvCxnSpPr>
      <xdr:spPr>
        <a:xfrm>
          <a:off x="2028825" y="2038350"/>
          <a:ext cx="4162425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B9A5-2D90-49FE-AD77-AFD425E5E253}">
  <dimension ref="AQ1:HG55"/>
  <sheetViews>
    <sheetView tabSelected="1" workbookViewId="0">
      <selection activeCell="AT17" sqref="AT17"/>
    </sheetView>
  </sheetViews>
  <sheetFormatPr defaultRowHeight="15" x14ac:dyDescent="0.25"/>
  <cols>
    <col min="1" max="42" width="2.7109375" style="64" customWidth="1"/>
    <col min="43" max="43" width="2.7109375" style="86" customWidth="1"/>
    <col min="44" max="73" width="3" style="86" customWidth="1"/>
    <col min="74" max="74" width="2.7109375" style="86" customWidth="1"/>
    <col min="75" max="125" width="3" style="86" customWidth="1"/>
    <col min="126" max="126" width="11.140625" style="64" bestFit="1" customWidth="1"/>
    <col min="127" max="127" width="1.85546875" style="64" bestFit="1" customWidth="1"/>
    <col min="128" max="128" width="2" style="64" bestFit="1" customWidth="1"/>
    <col min="129" max="129" width="3.5703125" style="64" bestFit="1" customWidth="1"/>
    <col min="130" max="130" width="2.85546875" style="64" bestFit="1" customWidth="1"/>
    <col min="131" max="131" width="1.85546875" style="64" bestFit="1" customWidth="1"/>
    <col min="132" max="132" width="2" style="64" bestFit="1" customWidth="1"/>
    <col min="133" max="133" width="4.42578125" style="64" bestFit="1" customWidth="1"/>
    <col min="134" max="134" width="4.85546875" style="64" bestFit="1" customWidth="1"/>
    <col min="135" max="135" width="4.42578125" style="64" bestFit="1" customWidth="1"/>
    <col min="136" max="139" width="9.140625" style="64"/>
    <col min="140" max="140" width="4.42578125" style="64" bestFit="1" customWidth="1"/>
    <col min="141" max="142" width="4" style="64" bestFit="1" customWidth="1"/>
    <col min="143" max="144" width="9.140625" style="64"/>
    <col min="145" max="145" width="4.85546875" style="64" bestFit="1" customWidth="1"/>
    <col min="146" max="147" width="9.140625" style="64"/>
    <col min="148" max="148" width="3.140625" style="64" bestFit="1" customWidth="1"/>
    <col min="149" max="149" width="4" style="64" bestFit="1" customWidth="1"/>
    <col min="150" max="150" width="1.85546875" style="64" bestFit="1" customWidth="1"/>
    <col min="151" max="151" width="4.85546875" style="64" bestFit="1" customWidth="1"/>
    <col min="152" max="152" width="1.85546875" style="64" bestFit="1" customWidth="1"/>
    <col min="153" max="153" width="4" style="64" bestFit="1" customWidth="1"/>
    <col min="154" max="154" width="9.140625" style="64"/>
    <col min="155" max="156" width="1.85546875" style="64" bestFit="1" customWidth="1"/>
    <col min="157" max="157" width="4.85546875" style="64" bestFit="1" customWidth="1"/>
    <col min="158" max="162" width="1.85546875" style="64" bestFit="1" customWidth="1"/>
    <col min="163" max="163" width="4.85546875" style="64" bestFit="1" customWidth="1"/>
    <col min="164" max="168" width="1.85546875" style="64" bestFit="1" customWidth="1"/>
    <col min="169" max="169" width="4.85546875" style="64" bestFit="1" customWidth="1"/>
    <col min="170" max="174" width="1.85546875" style="64" bestFit="1" customWidth="1"/>
    <col min="175" max="175" width="4.85546875" style="64" bestFit="1" customWidth="1"/>
    <col min="176" max="177" width="3.140625" style="64" bestFit="1" customWidth="1"/>
    <col min="178" max="178" width="4" style="64" bestFit="1" customWidth="1"/>
    <col min="179" max="179" width="1.85546875" style="64" bestFit="1" customWidth="1"/>
    <col min="180" max="180" width="3.140625" style="64" bestFit="1" customWidth="1"/>
    <col min="181" max="182" width="1.85546875" style="64" bestFit="1" customWidth="1"/>
    <col min="183" max="183" width="4.85546875" style="64" bestFit="1" customWidth="1"/>
    <col min="184" max="184" width="1.85546875" style="64" bestFit="1" customWidth="1"/>
    <col min="185" max="185" width="4" style="64" bestFit="1" customWidth="1"/>
    <col min="186" max="188" width="1.85546875" style="64" bestFit="1" customWidth="1"/>
    <col min="189" max="189" width="4.85546875" style="64" bestFit="1" customWidth="1"/>
    <col min="190" max="190" width="1.85546875" style="64" bestFit="1" customWidth="1"/>
    <col min="191" max="191" width="3.140625" style="64" bestFit="1" customWidth="1"/>
    <col min="192" max="192" width="9.140625" style="64"/>
    <col min="193" max="194" width="1.85546875" style="64" bestFit="1" customWidth="1"/>
    <col min="195" max="195" width="4.85546875" style="64" bestFit="1" customWidth="1"/>
    <col min="196" max="197" width="3.140625" style="64" bestFit="1" customWidth="1"/>
    <col min="198" max="198" width="4" style="64" bestFit="1" customWidth="1"/>
    <col min="199" max="199" width="4" style="64" customWidth="1"/>
    <col min="200" max="200" width="4" style="105" customWidth="1"/>
    <col min="201" max="202" width="5.7109375" style="64" bestFit="1" customWidth="1"/>
    <col min="203" max="203" width="4.85546875" style="64" bestFit="1" customWidth="1"/>
    <col min="204" max="205" width="4" style="64" bestFit="1" customWidth="1"/>
    <col min="206" max="206" width="4.85546875" style="64" bestFit="1" customWidth="1"/>
    <col min="207" max="207" width="5.7109375" style="64" bestFit="1" customWidth="1"/>
    <col min="208" max="16384" width="9.140625" style="64"/>
  </cols>
  <sheetData>
    <row r="1" spans="43:215" x14ac:dyDescent="0.25">
      <c r="AQ1" s="166"/>
      <c r="AR1" s="166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149"/>
      <c r="DW1" s="136" t="s">
        <v>4</v>
      </c>
      <c r="DX1" s="137"/>
      <c r="DY1" s="137"/>
      <c r="DZ1" s="138"/>
      <c r="EA1" s="136" t="s">
        <v>5</v>
      </c>
      <c r="EB1" s="137"/>
      <c r="EC1" s="138"/>
      <c r="ED1" s="111" t="s">
        <v>6</v>
      </c>
      <c r="EE1" s="111"/>
      <c r="EF1" s="111"/>
      <c r="EG1" s="111"/>
      <c r="EH1" s="111"/>
      <c r="EI1" s="111"/>
      <c r="EJ1" s="159" t="s">
        <v>7</v>
      </c>
      <c r="EK1" s="160"/>
      <c r="EL1" s="160"/>
      <c r="EM1" s="160"/>
      <c r="EN1" s="160"/>
      <c r="EO1" s="160"/>
      <c r="EP1" s="60"/>
      <c r="EQ1" s="61"/>
      <c r="ER1" s="120" t="s">
        <v>8</v>
      </c>
      <c r="ES1" s="119" t="s">
        <v>9</v>
      </c>
      <c r="ET1" s="147" t="s">
        <v>10</v>
      </c>
      <c r="EU1" s="149"/>
      <c r="EV1" s="147" t="s">
        <v>11</v>
      </c>
      <c r="EW1" s="148"/>
      <c r="EX1" s="148"/>
      <c r="EY1" s="148"/>
      <c r="EZ1" s="148"/>
      <c r="FA1" s="149"/>
      <c r="FB1" s="136" t="s">
        <v>12</v>
      </c>
      <c r="FC1" s="137"/>
      <c r="FD1" s="137"/>
      <c r="FE1" s="137"/>
      <c r="FF1" s="137"/>
      <c r="FG1" s="138"/>
      <c r="FH1" s="136" t="s">
        <v>13</v>
      </c>
      <c r="FI1" s="137"/>
      <c r="FJ1" s="137"/>
      <c r="FK1" s="137"/>
      <c r="FL1" s="137"/>
      <c r="FM1" s="138"/>
      <c r="FN1" s="136" t="s">
        <v>14</v>
      </c>
      <c r="FO1" s="137"/>
      <c r="FP1" s="137"/>
      <c r="FQ1" s="137"/>
      <c r="FR1" s="137"/>
      <c r="FS1" s="138"/>
      <c r="FT1" s="147" t="s">
        <v>15</v>
      </c>
      <c r="FU1" s="148"/>
      <c r="FV1" s="149"/>
      <c r="FW1" s="119" t="s">
        <v>16</v>
      </c>
      <c r="FX1" s="119"/>
      <c r="FY1" s="119"/>
      <c r="FZ1" s="119"/>
      <c r="GA1" s="119"/>
      <c r="GB1" s="119" t="s">
        <v>17</v>
      </c>
      <c r="GC1" s="158"/>
      <c r="GD1" s="158"/>
      <c r="GE1" s="158"/>
      <c r="GF1" s="158"/>
      <c r="GG1" s="158"/>
      <c r="GH1" s="136" t="s">
        <v>18</v>
      </c>
      <c r="GI1" s="137"/>
      <c r="GJ1" s="137"/>
      <c r="GK1" s="137"/>
      <c r="GL1" s="137"/>
      <c r="GM1" s="138"/>
      <c r="GN1" s="158" t="str">
        <f>IF(GB7&gt;0,"Защитный шланг","Наружная оболочка")</f>
        <v>Наружная оболочка</v>
      </c>
      <c r="GO1" s="158"/>
      <c r="GP1" s="158"/>
      <c r="GQ1" s="62"/>
      <c r="GR1" s="63"/>
      <c r="GS1" s="136" t="s">
        <v>19</v>
      </c>
      <c r="GT1" s="137"/>
      <c r="GU1" s="137"/>
      <c r="GV1" s="137"/>
      <c r="GW1" s="137"/>
      <c r="GX1" s="137"/>
      <c r="GY1" s="137"/>
      <c r="GZ1" s="137"/>
      <c r="HA1" s="137"/>
      <c r="HB1" s="137"/>
      <c r="HC1" s="137"/>
      <c r="HD1" s="137"/>
      <c r="HE1" s="137"/>
      <c r="HF1" s="138"/>
      <c r="HG1" s="120" t="s">
        <v>20</v>
      </c>
    </row>
    <row r="2" spans="43:215" x14ac:dyDescent="0.25">
      <c r="AQ2" s="166"/>
      <c r="AR2" s="166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152"/>
      <c r="DW2" s="139"/>
      <c r="DX2" s="140"/>
      <c r="DY2" s="140"/>
      <c r="DZ2" s="141"/>
      <c r="EA2" s="139"/>
      <c r="EB2" s="140"/>
      <c r="EC2" s="141"/>
      <c r="ED2" s="111" t="s">
        <v>21</v>
      </c>
      <c r="EE2" s="111" t="s">
        <v>22</v>
      </c>
      <c r="EF2" s="111" t="s">
        <v>23</v>
      </c>
      <c r="EG2" s="111" t="s">
        <v>24</v>
      </c>
      <c r="EH2" s="111" t="s">
        <v>25</v>
      </c>
      <c r="EI2" s="111" t="s">
        <v>26</v>
      </c>
      <c r="EJ2" s="161"/>
      <c r="EK2" s="162"/>
      <c r="EL2" s="162"/>
      <c r="EM2" s="162"/>
      <c r="EN2" s="162"/>
      <c r="EO2" s="162"/>
      <c r="EP2" s="65"/>
      <c r="EQ2" s="66"/>
      <c r="ER2" s="121"/>
      <c r="ES2" s="158"/>
      <c r="ET2" s="163"/>
      <c r="EU2" s="164"/>
      <c r="EV2" s="150"/>
      <c r="EW2" s="151"/>
      <c r="EX2" s="151"/>
      <c r="EY2" s="151"/>
      <c r="EZ2" s="151"/>
      <c r="FA2" s="152"/>
      <c r="FB2" s="156"/>
      <c r="FC2" s="118"/>
      <c r="FD2" s="118"/>
      <c r="FE2" s="118"/>
      <c r="FF2" s="118"/>
      <c r="FG2" s="157"/>
      <c r="FH2" s="156"/>
      <c r="FI2" s="118"/>
      <c r="FJ2" s="118"/>
      <c r="FK2" s="118"/>
      <c r="FL2" s="118"/>
      <c r="FM2" s="157"/>
      <c r="FN2" s="156"/>
      <c r="FO2" s="118"/>
      <c r="FP2" s="118"/>
      <c r="FQ2" s="118"/>
      <c r="FR2" s="118"/>
      <c r="FS2" s="157"/>
      <c r="FT2" s="150"/>
      <c r="FU2" s="151"/>
      <c r="FV2" s="152"/>
      <c r="FW2" s="119"/>
      <c r="FX2" s="119"/>
      <c r="FY2" s="119"/>
      <c r="FZ2" s="119"/>
      <c r="GA2" s="119"/>
      <c r="GB2" s="158"/>
      <c r="GC2" s="158"/>
      <c r="GD2" s="158"/>
      <c r="GE2" s="158"/>
      <c r="GF2" s="158"/>
      <c r="GG2" s="158"/>
      <c r="GH2" s="156"/>
      <c r="GI2" s="118"/>
      <c r="GJ2" s="118"/>
      <c r="GK2" s="118"/>
      <c r="GL2" s="118"/>
      <c r="GM2" s="157"/>
      <c r="GN2" s="158"/>
      <c r="GO2" s="158"/>
      <c r="GP2" s="158"/>
      <c r="GQ2" s="67"/>
      <c r="GR2" s="68"/>
      <c r="GS2" s="156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57"/>
      <c r="HG2" s="121"/>
    </row>
    <row r="3" spans="43:215" x14ac:dyDescent="0.25">
      <c r="AQ3" s="166"/>
      <c r="AR3" s="166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152"/>
      <c r="DW3" s="139"/>
      <c r="DX3" s="140"/>
      <c r="DY3" s="140"/>
      <c r="DZ3" s="141"/>
      <c r="EA3" s="139"/>
      <c r="EB3" s="140"/>
      <c r="EC3" s="141"/>
      <c r="ED3" s="111"/>
      <c r="EE3" s="111"/>
      <c r="EF3" s="111"/>
      <c r="EG3" s="111"/>
      <c r="EH3" s="111"/>
      <c r="EI3" s="111"/>
      <c r="EJ3" s="130" t="s">
        <v>27</v>
      </c>
      <c r="EK3" s="131"/>
      <c r="EL3" s="165" t="s">
        <v>28</v>
      </c>
      <c r="EM3" s="165"/>
      <c r="EN3" s="165"/>
      <c r="EO3" s="165"/>
      <c r="EP3" s="165"/>
      <c r="EQ3" s="165"/>
      <c r="ER3" s="121"/>
      <c r="ES3" s="158"/>
      <c r="ET3" s="125" t="s">
        <v>29</v>
      </c>
      <c r="EU3" s="125" t="s">
        <v>30</v>
      </c>
      <c r="EV3" s="125" t="s">
        <v>29</v>
      </c>
      <c r="EW3" s="147" t="s">
        <v>31</v>
      </c>
      <c r="EX3" s="148"/>
      <c r="EY3" s="149"/>
      <c r="EZ3" s="120" t="s">
        <v>32</v>
      </c>
      <c r="FA3" s="125" t="s">
        <v>30</v>
      </c>
      <c r="FB3" s="120" t="s">
        <v>33</v>
      </c>
      <c r="FC3" s="136" t="s">
        <v>34</v>
      </c>
      <c r="FD3" s="137"/>
      <c r="FE3" s="138"/>
      <c r="FF3" s="120" t="s">
        <v>35</v>
      </c>
      <c r="FG3" s="119" t="s">
        <v>36</v>
      </c>
      <c r="FH3" s="120" t="s">
        <v>33</v>
      </c>
      <c r="FI3" s="136" t="s">
        <v>34</v>
      </c>
      <c r="FJ3" s="137"/>
      <c r="FK3" s="138"/>
      <c r="FL3" s="120" t="s">
        <v>35</v>
      </c>
      <c r="FM3" s="119" t="s">
        <v>36</v>
      </c>
      <c r="FN3" s="120" t="s">
        <v>33</v>
      </c>
      <c r="FO3" s="136" t="s">
        <v>34</v>
      </c>
      <c r="FP3" s="137"/>
      <c r="FQ3" s="138"/>
      <c r="FR3" s="120" t="s">
        <v>35</v>
      </c>
      <c r="FS3" s="119" t="s">
        <v>36</v>
      </c>
      <c r="FT3" s="143" t="s">
        <v>37</v>
      </c>
      <c r="FU3" s="144"/>
      <c r="FV3" s="143" t="s">
        <v>38</v>
      </c>
      <c r="FW3" s="120" t="s">
        <v>29</v>
      </c>
      <c r="FX3" s="120" t="s">
        <v>39</v>
      </c>
      <c r="FY3" s="120" t="s">
        <v>40</v>
      </c>
      <c r="FZ3" s="120" t="s">
        <v>41</v>
      </c>
      <c r="GA3" s="120" t="s">
        <v>42</v>
      </c>
      <c r="GB3" s="120" t="s">
        <v>29</v>
      </c>
      <c r="GC3" s="136" t="s">
        <v>43</v>
      </c>
      <c r="GD3" s="137"/>
      <c r="GE3" s="138"/>
      <c r="GF3" s="142" t="s">
        <v>44</v>
      </c>
      <c r="GG3" s="119" t="s">
        <v>45</v>
      </c>
      <c r="GH3" s="120" t="s">
        <v>33</v>
      </c>
      <c r="GI3" s="136" t="s">
        <v>46</v>
      </c>
      <c r="GJ3" s="137"/>
      <c r="GK3" s="138"/>
      <c r="GL3" s="120" t="s">
        <v>35</v>
      </c>
      <c r="GM3" s="119" t="s">
        <v>45</v>
      </c>
      <c r="GN3" s="130" t="s">
        <v>27</v>
      </c>
      <c r="GO3" s="131"/>
      <c r="GP3" s="119" t="s">
        <v>47</v>
      </c>
      <c r="GQ3" s="43"/>
      <c r="GR3" s="69"/>
      <c r="GS3" s="120" t="s">
        <v>48</v>
      </c>
      <c r="GT3" s="120" t="s">
        <v>49</v>
      </c>
      <c r="GU3" s="120" t="s">
        <v>50</v>
      </c>
      <c r="GV3" s="120" t="s">
        <v>51</v>
      </c>
      <c r="GW3" s="128" t="s">
        <v>52</v>
      </c>
      <c r="GX3" s="120" t="s">
        <v>11</v>
      </c>
      <c r="GY3" s="120" t="s">
        <v>53</v>
      </c>
      <c r="GZ3" s="120" t="s">
        <v>54</v>
      </c>
      <c r="HA3" s="120" t="s">
        <v>55</v>
      </c>
      <c r="HB3" s="120" t="s">
        <v>56</v>
      </c>
      <c r="HC3" s="120" t="s">
        <v>57</v>
      </c>
      <c r="HD3" s="120" t="s">
        <v>58</v>
      </c>
      <c r="HE3" s="123" t="s">
        <v>59</v>
      </c>
      <c r="HF3" s="120" t="s">
        <v>60</v>
      </c>
      <c r="HG3" s="121"/>
    </row>
    <row r="4" spans="43:215" x14ac:dyDescent="0.25">
      <c r="AQ4" s="166"/>
      <c r="AR4" s="166"/>
      <c r="AS4" s="59"/>
      <c r="AT4" s="57" t="s">
        <v>103</v>
      </c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152"/>
      <c r="DW4" s="139"/>
      <c r="DX4" s="140"/>
      <c r="DY4" s="140"/>
      <c r="DZ4" s="141"/>
      <c r="EA4" s="139"/>
      <c r="EB4" s="140"/>
      <c r="EC4" s="141"/>
      <c r="ED4" s="111"/>
      <c r="EE4" s="111"/>
      <c r="EF4" s="111"/>
      <c r="EG4" s="111"/>
      <c r="EH4" s="111"/>
      <c r="EI4" s="111"/>
      <c r="EJ4" s="132"/>
      <c r="EK4" s="133"/>
      <c r="EL4" s="165"/>
      <c r="EM4" s="165"/>
      <c r="EN4" s="165"/>
      <c r="EO4" s="165"/>
      <c r="EP4" s="165"/>
      <c r="EQ4" s="165"/>
      <c r="ER4" s="121"/>
      <c r="ES4" s="158"/>
      <c r="ET4" s="126"/>
      <c r="EU4" s="126"/>
      <c r="EV4" s="126"/>
      <c r="EW4" s="150"/>
      <c r="EX4" s="151"/>
      <c r="EY4" s="152"/>
      <c r="EZ4" s="121"/>
      <c r="FA4" s="126"/>
      <c r="FB4" s="121"/>
      <c r="FC4" s="139"/>
      <c r="FD4" s="140"/>
      <c r="FE4" s="141"/>
      <c r="FF4" s="121"/>
      <c r="FG4" s="119"/>
      <c r="FH4" s="121"/>
      <c r="FI4" s="139"/>
      <c r="FJ4" s="140"/>
      <c r="FK4" s="141"/>
      <c r="FL4" s="121"/>
      <c r="FM4" s="119"/>
      <c r="FN4" s="121"/>
      <c r="FO4" s="139"/>
      <c r="FP4" s="140"/>
      <c r="FQ4" s="141"/>
      <c r="FR4" s="121"/>
      <c r="FS4" s="119"/>
      <c r="FT4" s="145"/>
      <c r="FU4" s="146"/>
      <c r="FV4" s="145"/>
      <c r="FW4" s="121"/>
      <c r="FX4" s="121"/>
      <c r="FY4" s="121"/>
      <c r="FZ4" s="121"/>
      <c r="GA4" s="121"/>
      <c r="GB4" s="121"/>
      <c r="GC4" s="139"/>
      <c r="GD4" s="140"/>
      <c r="GE4" s="141"/>
      <c r="GF4" s="122"/>
      <c r="GG4" s="119"/>
      <c r="GH4" s="121"/>
      <c r="GI4" s="139"/>
      <c r="GJ4" s="140"/>
      <c r="GK4" s="141"/>
      <c r="GL4" s="121"/>
      <c r="GM4" s="119"/>
      <c r="GN4" s="132"/>
      <c r="GO4" s="133"/>
      <c r="GP4" s="119"/>
      <c r="GQ4" s="44"/>
      <c r="GR4" s="70"/>
      <c r="GS4" s="121"/>
      <c r="GT4" s="121"/>
      <c r="GU4" s="121"/>
      <c r="GV4" s="121"/>
      <c r="GW4" s="129"/>
      <c r="GX4" s="121"/>
      <c r="GY4" s="121"/>
      <c r="GZ4" s="121"/>
      <c r="HA4" s="121"/>
      <c r="HB4" s="121"/>
      <c r="HC4" s="122"/>
      <c r="HD4" s="121"/>
      <c r="HE4" s="124"/>
      <c r="HF4" s="121"/>
      <c r="HG4" s="121"/>
    </row>
    <row r="5" spans="43:215" x14ac:dyDescent="0.25">
      <c r="AQ5" s="166"/>
      <c r="AR5" s="166"/>
      <c r="AS5" s="59"/>
      <c r="AT5" s="57" t="s">
        <v>102</v>
      </c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152"/>
      <c r="DW5" s="139"/>
      <c r="DX5" s="140"/>
      <c r="DY5" s="140"/>
      <c r="DZ5" s="141"/>
      <c r="EA5" s="139"/>
      <c r="EB5" s="140"/>
      <c r="EC5" s="141"/>
      <c r="ED5" s="111"/>
      <c r="EE5" s="111"/>
      <c r="EF5" s="111"/>
      <c r="EG5" s="111"/>
      <c r="EH5" s="111"/>
      <c r="EI5" s="111"/>
      <c r="EJ5" s="134"/>
      <c r="EK5" s="135"/>
      <c r="EL5" s="165"/>
      <c r="EM5" s="165"/>
      <c r="EN5" s="165"/>
      <c r="EO5" s="165"/>
      <c r="EP5" s="165"/>
      <c r="EQ5" s="165"/>
      <c r="ER5" s="121"/>
      <c r="ES5" s="158"/>
      <c r="ET5" s="126"/>
      <c r="EU5" s="126"/>
      <c r="EV5" s="126"/>
      <c r="EW5" s="150"/>
      <c r="EX5" s="151"/>
      <c r="EY5" s="152"/>
      <c r="EZ5" s="121"/>
      <c r="FA5" s="126"/>
      <c r="FB5" s="121"/>
      <c r="FC5" s="139"/>
      <c r="FD5" s="140"/>
      <c r="FE5" s="141"/>
      <c r="FF5" s="121"/>
      <c r="FG5" s="119"/>
      <c r="FH5" s="121"/>
      <c r="FI5" s="139"/>
      <c r="FJ5" s="140"/>
      <c r="FK5" s="141"/>
      <c r="FL5" s="121"/>
      <c r="FM5" s="119"/>
      <c r="FN5" s="121"/>
      <c r="FO5" s="139"/>
      <c r="FP5" s="140"/>
      <c r="FQ5" s="141"/>
      <c r="FR5" s="121"/>
      <c r="FS5" s="119"/>
      <c r="FT5" s="125" t="s">
        <v>61</v>
      </c>
      <c r="FU5" s="125" t="s">
        <v>62</v>
      </c>
      <c r="FV5" s="125" t="s">
        <v>62</v>
      </c>
      <c r="FW5" s="121"/>
      <c r="FX5" s="121"/>
      <c r="FY5" s="121"/>
      <c r="FZ5" s="121"/>
      <c r="GA5" s="121"/>
      <c r="GB5" s="121"/>
      <c r="GC5" s="139"/>
      <c r="GD5" s="140"/>
      <c r="GE5" s="141"/>
      <c r="GF5" s="122"/>
      <c r="GG5" s="119"/>
      <c r="GH5" s="121"/>
      <c r="GI5" s="139"/>
      <c r="GJ5" s="140"/>
      <c r="GK5" s="141"/>
      <c r="GL5" s="121"/>
      <c r="GM5" s="119"/>
      <c r="GN5" s="134"/>
      <c r="GO5" s="135"/>
      <c r="GP5" s="119"/>
      <c r="GQ5" s="44"/>
      <c r="GR5" s="70"/>
      <c r="GS5" s="121"/>
      <c r="GT5" s="121"/>
      <c r="GU5" s="121"/>
      <c r="GV5" s="121"/>
      <c r="GW5" s="129"/>
      <c r="GX5" s="121"/>
      <c r="GY5" s="121"/>
      <c r="GZ5" s="121"/>
      <c r="HA5" s="121"/>
      <c r="HB5" s="121"/>
      <c r="HC5" s="122"/>
      <c r="HD5" s="121"/>
      <c r="HE5" s="124"/>
      <c r="HF5" s="121"/>
      <c r="HG5" s="121"/>
    </row>
    <row r="6" spans="43:215" x14ac:dyDescent="0.25">
      <c r="AQ6" s="166"/>
      <c r="AR6" s="166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152"/>
      <c r="DW6" s="139"/>
      <c r="DX6" s="140"/>
      <c r="DY6" s="140"/>
      <c r="DZ6" s="141"/>
      <c r="EA6" s="139"/>
      <c r="EB6" s="140"/>
      <c r="EC6" s="141"/>
      <c r="ED6" s="111"/>
      <c r="EE6" s="111"/>
      <c r="EF6" s="111"/>
      <c r="EG6" s="111"/>
      <c r="EH6" s="111"/>
      <c r="EI6" s="111"/>
      <c r="EJ6" s="115" t="s">
        <v>61</v>
      </c>
      <c r="EK6" s="117" t="s">
        <v>62</v>
      </c>
      <c r="EL6" s="119" t="s">
        <v>61</v>
      </c>
      <c r="EM6" s="119"/>
      <c r="EN6" s="119"/>
      <c r="EO6" s="119" t="s">
        <v>62</v>
      </c>
      <c r="EP6" s="119"/>
      <c r="EQ6" s="119"/>
      <c r="ER6" s="121"/>
      <c r="ES6" s="158"/>
      <c r="ET6" s="126"/>
      <c r="EU6" s="126"/>
      <c r="EV6" s="126"/>
      <c r="EW6" s="150"/>
      <c r="EX6" s="151"/>
      <c r="EY6" s="152"/>
      <c r="EZ6" s="121"/>
      <c r="FA6" s="126"/>
      <c r="FB6" s="121"/>
      <c r="FC6" s="139"/>
      <c r="FD6" s="140"/>
      <c r="FE6" s="141"/>
      <c r="FF6" s="121"/>
      <c r="FG6" s="119"/>
      <c r="FH6" s="121"/>
      <c r="FI6" s="139"/>
      <c r="FJ6" s="140"/>
      <c r="FK6" s="141"/>
      <c r="FL6" s="121"/>
      <c r="FM6" s="119"/>
      <c r="FN6" s="121"/>
      <c r="FO6" s="139"/>
      <c r="FP6" s="140"/>
      <c r="FQ6" s="141"/>
      <c r="FR6" s="121"/>
      <c r="FS6" s="119"/>
      <c r="FT6" s="126"/>
      <c r="FU6" s="126"/>
      <c r="FV6" s="126"/>
      <c r="FW6" s="121"/>
      <c r="FX6" s="121"/>
      <c r="FY6" s="121"/>
      <c r="FZ6" s="121"/>
      <c r="GA6" s="121"/>
      <c r="GB6" s="121"/>
      <c r="GC6" s="139"/>
      <c r="GD6" s="140"/>
      <c r="GE6" s="141"/>
      <c r="GF6" s="122"/>
      <c r="GG6" s="119"/>
      <c r="GH6" s="121"/>
      <c r="GI6" s="139"/>
      <c r="GJ6" s="140"/>
      <c r="GK6" s="141"/>
      <c r="GL6" s="121"/>
      <c r="GM6" s="119"/>
      <c r="GN6" s="115" t="s">
        <v>61</v>
      </c>
      <c r="GO6" s="117" t="s">
        <v>62</v>
      </c>
      <c r="GP6" s="119"/>
      <c r="GQ6" s="44"/>
      <c r="GR6" s="70"/>
      <c r="GS6" s="121"/>
      <c r="GT6" s="121"/>
      <c r="GU6" s="121"/>
      <c r="GV6" s="121"/>
      <c r="GW6" s="129"/>
      <c r="GX6" s="121"/>
      <c r="GY6" s="121"/>
      <c r="GZ6" s="121"/>
      <c r="HA6" s="121"/>
      <c r="HB6" s="121"/>
      <c r="HC6" s="122"/>
      <c r="HD6" s="121"/>
      <c r="HE6" s="124"/>
      <c r="HF6" s="121"/>
      <c r="HG6" s="121"/>
    </row>
    <row r="7" spans="43:215" x14ac:dyDescent="0.25">
      <c r="AQ7" s="54" t="s">
        <v>87</v>
      </c>
      <c r="AR7" s="47" t="s">
        <v>63</v>
      </c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64"/>
      <c r="BS7" s="53"/>
      <c r="BT7" s="53"/>
      <c r="BU7" s="53"/>
      <c r="BV7" s="108" t="s">
        <v>89</v>
      </c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10"/>
      <c r="DC7" s="53"/>
      <c r="DD7" s="53"/>
      <c r="DE7" s="53"/>
      <c r="DF7" s="53" t="s">
        <v>88</v>
      </c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45"/>
      <c r="DW7" s="71"/>
      <c r="DX7" s="42"/>
      <c r="DY7" s="72"/>
      <c r="DZ7" s="73"/>
      <c r="EA7" s="74"/>
      <c r="EB7" s="42"/>
      <c r="EC7" s="75"/>
      <c r="ED7" s="111"/>
      <c r="EE7" s="111"/>
      <c r="EF7" s="111"/>
      <c r="EG7" s="111"/>
      <c r="EH7" s="111"/>
      <c r="EI7" s="111"/>
      <c r="EJ7" s="116"/>
      <c r="EK7" s="118"/>
      <c r="EL7" s="119"/>
      <c r="EM7" s="119"/>
      <c r="EN7" s="119"/>
      <c r="EO7" s="119"/>
      <c r="EP7" s="119"/>
      <c r="EQ7" s="119"/>
      <c r="ER7" s="116"/>
      <c r="ES7" s="158"/>
      <c r="ET7" s="76">
        <v>0</v>
      </c>
      <c r="EU7" s="127"/>
      <c r="EV7" s="76">
        <v>2</v>
      </c>
      <c r="EW7" s="153"/>
      <c r="EX7" s="154"/>
      <c r="EY7" s="155"/>
      <c r="EZ7" s="116"/>
      <c r="FA7" s="127"/>
      <c r="FB7" s="76">
        <v>0</v>
      </c>
      <c r="FC7" s="74">
        <f>IF(FB7=0,0,0.5)</f>
        <v>0</v>
      </c>
      <c r="FD7" s="42"/>
      <c r="FE7" s="75">
        <f>IF(FB7=0,0,60)</f>
        <v>0</v>
      </c>
      <c r="FF7" s="41"/>
      <c r="FG7" s="119"/>
      <c r="FH7" s="41">
        <f>FB7</f>
        <v>0</v>
      </c>
      <c r="FI7" s="74">
        <f>IF(FH7=0,0,0.5)</f>
        <v>0</v>
      </c>
      <c r="FJ7" s="42"/>
      <c r="FK7" s="75">
        <f>IF(FB7=0,0,60)</f>
        <v>0</v>
      </c>
      <c r="FL7" s="41"/>
      <c r="FM7" s="119"/>
      <c r="FN7" s="41">
        <f>FH7</f>
        <v>0</v>
      </c>
      <c r="FO7" s="74">
        <f>IF(FN7=0,0,0.5)</f>
        <v>0</v>
      </c>
      <c r="FP7" s="42"/>
      <c r="FQ7" s="75">
        <f>IF(FB7=0,0,60)</f>
        <v>0</v>
      </c>
      <c r="FR7" s="41"/>
      <c r="FS7" s="119"/>
      <c r="FT7" s="127"/>
      <c r="FU7" s="127"/>
      <c r="FV7" s="127"/>
      <c r="FW7" s="41">
        <v>0</v>
      </c>
      <c r="FX7" s="41">
        <f>IF(FW7&gt;0,0.2,0)</f>
        <v>0</v>
      </c>
      <c r="FY7" s="121"/>
      <c r="FZ7" s="41">
        <f>IF(FW7&gt;0,30,0)</f>
        <v>0</v>
      </c>
      <c r="GA7" s="121"/>
      <c r="GB7" s="76">
        <v>0</v>
      </c>
      <c r="GC7" s="77">
        <f>IF(GB7=0,0,0.25)</f>
        <v>0</v>
      </c>
      <c r="GD7" s="78"/>
      <c r="GE7" s="79"/>
      <c r="GF7" s="80">
        <f>IF(GB7=0,0,35)</f>
        <v>0</v>
      </c>
      <c r="GG7" s="119"/>
      <c r="GH7" s="76">
        <v>0</v>
      </c>
      <c r="GI7" s="71">
        <f>IF(GH7&gt;0,0.1,0)</f>
        <v>0</v>
      </c>
      <c r="GJ7" s="42"/>
      <c r="GK7" s="73"/>
      <c r="GL7" s="76">
        <v>35</v>
      </c>
      <c r="GM7" s="119"/>
      <c r="GN7" s="116"/>
      <c r="GO7" s="118"/>
      <c r="GP7" s="119"/>
      <c r="GQ7" s="81"/>
      <c r="GR7" s="82"/>
      <c r="GS7" s="83">
        <v>2.7</v>
      </c>
      <c r="GT7" s="83">
        <v>8.89</v>
      </c>
      <c r="GU7" s="83" t="e">
        <f>IF(GU3="Кабельный пластикат И40-13А",#REF!,IF(GU3="Изоляция LE4423/LE4472",#REF!,IF(GU3="Кабельный пластикат Лоусгран ППИ 30-35",HI1,"ошибка")))</f>
        <v>#REF!</v>
      </c>
      <c r="GV7" s="83" t="e">
        <f>IF(GV3="Кабельный пластикат ПВХ (втор. перераб.)",#REF!,IF(GV3="Кабельный пластикат ПВХ нг-LS (втор. перераб.)",#REF!,IF(GV3="Кабельный пластикат НГП (втор. перераб.)",HK1,IF(GV3="Композиция безгалогенная марки Винтес 3020",HK2,IF(GV3="Кабельный пластикат ПВХ ХЛ(втор. перераб.)",HK3,"ошибка")))))</f>
        <v>#REF!</v>
      </c>
      <c r="GW7" s="84">
        <v>0.69</v>
      </c>
      <c r="GX7" s="83">
        <v>1.4</v>
      </c>
      <c r="GY7" s="83">
        <v>0.32</v>
      </c>
      <c r="GZ7" s="83">
        <v>1.4870000000000001</v>
      </c>
      <c r="HA7" s="83">
        <v>0.89</v>
      </c>
      <c r="HB7" s="83" t="e">
        <f>IF(HB3="Кабельный пластикат ОМ-40",#REF!,IF(HB3="Кабельный пластикат НГП 30-32",#REF!,IF(HB3="Резиноподобный наполнитель WK 75/25",HM1,IF(HB3="Кабельный полиэтилен 102-10 КУ ВС",HM2,IF(HB3="Кабельный пластикат ППО 30-35",HM3,IF(HB3="Кабельный пластикат ППВ 28",HM4,IF(HB3="Кабельный пластикат НГП 40-32 (-50C)",HM5,IF(HB3="Кабельный пластикат Лоусгран 3110 АЭС",HM6,"ошибка"))))))))</f>
        <v>#REF!</v>
      </c>
      <c r="HC7" s="83">
        <v>1.1499999999999999</v>
      </c>
      <c r="HD7" s="83">
        <v>7.8</v>
      </c>
      <c r="HE7" s="85">
        <v>8.89</v>
      </c>
      <c r="HF7" s="83" t="e">
        <f>IF(HF3="Кабельный пластикат ОМ-40",#REF!,IF(HF3="Кабельный пластикат НГП 30-32",#REF!,IF(HF3="Кабельный полиэтилен 102-10 КУ ВС",HO1,IF(HF3="Кабельный пластикат ППО 30-35",HO2,IF(HF3="Кабельный пластикат НГП 40-32 (-50C)",HO3,IF(HF3="Полиэтилен BORSTAR HE6062",HO4,IF(HF3="Кабельный пластикат Лоусгран 2110 АЭС",HO5,"ошибка")))))))</f>
        <v>#REF!</v>
      </c>
      <c r="HG7" s="116"/>
    </row>
    <row r="8" spans="43:215" x14ac:dyDescent="0.25">
      <c r="AR8" s="54" t="s">
        <v>87</v>
      </c>
      <c r="AS8" s="52" t="s">
        <v>65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112" t="s">
        <v>65</v>
      </c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4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45"/>
      <c r="DW8" s="42"/>
      <c r="DX8" s="42"/>
      <c r="DY8" s="72"/>
      <c r="DZ8" s="73"/>
      <c r="EA8" s="38"/>
      <c r="EB8" s="42"/>
      <c r="EC8" s="75"/>
      <c r="ED8" s="46"/>
      <c r="EE8" s="46"/>
      <c r="EF8" s="46"/>
      <c r="EG8" s="46"/>
      <c r="EH8" s="46"/>
      <c r="EI8" s="46"/>
      <c r="EJ8" s="88"/>
      <c r="EK8" s="88"/>
      <c r="EL8" s="89"/>
      <c r="EM8" s="90"/>
      <c r="EN8" s="22"/>
      <c r="EO8" s="89"/>
      <c r="EP8" s="90"/>
      <c r="EQ8" s="22"/>
      <c r="ER8" s="81"/>
      <c r="ES8" s="65"/>
      <c r="ET8" s="76"/>
      <c r="EU8" s="91"/>
      <c r="EV8" s="76"/>
      <c r="EW8" s="92"/>
      <c r="EX8" s="93"/>
      <c r="EY8" s="94"/>
      <c r="EZ8" s="81"/>
      <c r="FA8" s="91"/>
      <c r="FB8" s="95"/>
      <c r="FC8" s="96"/>
      <c r="FD8" s="47"/>
      <c r="FE8" s="97"/>
      <c r="FF8" s="73"/>
      <c r="FG8" s="22"/>
      <c r="FH8" s="98"/>
      <c r="FI8" s="96"/>
      <c r="FJ8" s="47"/>
      <c r="FK8" s="97"/>
      <c r="FL8" s="73"/>
      <c r="FM8" s="22"/>
      <c r="FN8" s="98"/>
      <c r="FO8" s="96"/>
      <c r="FP8" s="47"/>
      <c r="FQ8" s="97"/>
      <c r="FR8" s="73"/>
      <c r="FS8" s="22"/>
      <c r="FT8" s="91"/>
      <c r="FU8" s="91"/>
      <c r="FV8" s="91"/>
      <c r="FW8" s="41"/>
      <c r="FX8" s="41"/>
      <c r="FY8" s="44"/>
      <c r="FZ8" s="41"/>
      <c r="GA8" s="44"/>
      <c r="GB8" s="76"/>
      <c r="GC8" s="77"/>
      <c r="GD8" s="78"/>
      <c r="GE8" s="79"/>
      <c r="GF8" s="80"/>
      <c r="GG8" s="14"/>
      <c r="GH8" s="76"/>
      <c r="GI8" s="71"/>
      <c r="GJ8" s="42"/>
      <c r="GK8" s="73"/>
      <c r="GL8" s="76"/>
      <c r="GM8" s="14"/>
      <c r="GN8" s="81"/>
      <c r="GO8" s="88"/>
      <c r="GP8" s="14"/>
      <c r="GQ8" s="81"/>
      <c r="GR8" s="82"/>
      <c r="GS8" s="83"/>
      <c r="GT8" s="83"/>
      <c r="GU8" s="83"/>
      <c r="GV8" s="83"/>
      <c r="GW8" s="99"/>
      <c r="GX8" s="83"/>
      <c r="GY8" s="83"/>
      <c r="GZ8" s="100"/>
      <c r="HA8" s="100"/>
      <c r="HB8" s="100"/>
      <c r="HC8" s="100"/>
      <c r="HD8" s="100"/>
      <c r="HE8" s="101"/>
      <c r="HF8" s="100"/>
      <c r="HG8" s="51"/>
    </row>
    <row r="9" spans="43:215" x14ac:dyDescent="0.25">
      <c r="AR9" s="47"/>
      <c r="AS9" s="55" t="s">
        <v>64</v>
      </c>
      <c r="AT9" s="103"/>
      <c r="AU9" s="103"/>
      <c r="AV9" s="103"/>
      <c r="AW9" s="103"/>
      <c r="AX9" s="103"/>
      <c r="AY9" s="103"/>
      <c r="AZ9" s="103"/>
      <c r="BA9" s="53"/>
      <c r="BB9" s="53" t="s">
        <v>86</v>
      </c>
      <c r="BC9" s="53"/>
      <c r="BD9" s="53"/>
      <c r="BE9" s="53"/>
      <c r="BF9" s="53"/>
      <c r="BG9" s="53"/>
      <c r="BH9" s="53"/>
      <c r="BI9" s="53"/>
      <c r="BJ9" s="53"/>
      <c r="BK9" s="53"/>
      <c r="BL9" s="53"/>
      <c r="BN9" s="53"/>
      <c r="BO9" s="53"/>
      <c r="BP9" s="53"/>
      <c r="BQ9" s="53"/>
      <c r="BR9" s="53"/>
      <c r="BS9" s="53"/>
      <c r="BT9" s="53"/>
      <c r="BU9" s="53"/>
      <c r="BV9" s="106" t="s">
        <v>90</v>
      </c>
      <c r="BW9" s="106"/>
      <c r="BX9" s="106"/>
      <c r="BY9" s="107" t="s">
        <v>91</v>
      </c>
      <c r="BZ9" s="107"/>
      <c r="CA9" s="107"/>
      <c r="CB9" s="107"/>
      <c r="CC9" s="107"/>
      <c r="CD9" s="107"/>
      <c r="CE9" s="108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10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W9" s="42"/>
      <c r="DX9" s="42"/>
      <c r="DY9" s="72"/>
      <c r="DZ9" s="73"/>
      <c r="EA9" s="38"/>
      <c r="EB9" s="42"/>
      <c r="EC9" s="75"/>
      <c r="ED9" s="46"/>
      <c r="EE9" s="46"/>
      <c r="EF9" s="46"/>
      <c r="EG9" s="46"/>
      <c r="EH9" s="46"/>
      <c r="EI9" s="46"/>
      <c r="EJ9" s="88"/>
      <c r="EK9" s="88"/>
      <c r="EL9" s="89"/>
      <c r="EM9" s="90"/>
      <c r="EN9" s="22"/>
      <c r="EO9" s="89"/>
      <c r="EP9" s="90"/>
      <c r="EQ9" s="22"/>
      <c r="ER9" s="81"/>
      <c r="ES9" s="65"/>
      <c r="ET9" s="76"/>
      <c r="EU9" s="91"/>
      <c r="EV9" s="76"/>
      <c r="EW9" s="92"/>
      <c r="EX9" s="93"/>
      <c r="EY9" s="94"/>
      <c r="EZ9" s="81"/>
      <c r="FA9" s="91"/>
      <c r="FB9" s="95"/>
      <c r="FC9" s="96"/>
      <c r="FD9" s="47"/>
      <c r="FE9" s="97"/>
      <c r="FF9" s="73"/>
      <c r="FG9" s="22"/>
      <c r="FH9" s="98"/>
      <c r="FI9" s="96"/>
      <c r="FJ9" s="47"/>
      <c r="FK9" s="97"/>
      <c r="FL9" s="73"/>
      <c r="FM9" s="22"/>
      <c r="FN9" s="98"/>
      <c r="FO9" s="96"/>
      <c r="FP9" s="47"/>
      <c r="FQ9" s="97"/>
      <c r="FR9" s="73"/>
      <c r="FS9" s="22"/>
      <c r="FT9" s="91"/>
      <c r="FU9" s="91"/>
      <c r="FV9" s="91"/>
      <c r="FW9" s="41"/>
      <c r="FX9" s="41"/>
      <c r="FY9" s="44"/>
      <c r="FZ9" s="41"/>
      <c r="GA9" s="44"/>
      <c r="GB9" s="76"/>
      <c r="GC9" s="77"/>
      <c r="GD9" s="78"/>
      <c r="GE9" s="79"/>
      <c r="GF9" s="80"/>
      <c r="GG9" s="14"/>
      <c r="GH9" s="76"/>
      <c r="GI9" s="71"/>
      <c r="GJ9" s="42"/>
      <c r="GK9" s="73"/>
      <c r="GL9" s="76"/>
      <c r="GM9" s="14"/>
      <c r="GN9" s="81"/>
      <c r="GO9" s="88"/>
      <c r="GP9" s="14"/>
      <c r="GQ9" s="81"/>
      <c r="GR9" s="82"/>
      <c r="GS9" s="83"/>
      <c r="GT9" s="83"/>
      <c r="GU9" s="83"/>
      <c r="GV9" s="83"/>
      <c r="GW9" s="99"/>
      <c r="GX9" s="83"/>
      <c r="GY9" s="83"/>
      <c r="GZ9" s="100"/>
      <c r="HA9" s="100"/>
      <c r="HB9" s="100"/>
      <c r="HC9" s="100"/>
      <c r="HD9" s="100"/>
      <c r="HE9" s="101"/>
      <c r="HF9" s="100"/>
      <c r="HG9" s="51"/>
    </row>
    <row r="10" spans="43:215" x14ac:dyDescent="0.25">
      <c r="AR10" s="47"/>
      <c r="AS10" s="54" t="s">
        <v>87</v>
      </c>
      <c r="AT10" s="49" t="s">
        <v>66</v>
      </c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53"/>
      <c r="BM10" s="53" t="s">
        <v>86</v>
      </c>
      <c r="BN10" s="53"/>
      <c r="BO10" s="53"/>
      <c r="BP10" s="53"/>
      <c r="BQ10" s="53"/>
      <c r="BR10" s="53"/>
      <c r="BS10" s="53"/>
      <c r="BT10" s="53"/>
      <c r="BU10" s="53"/>
      <c r="BV10" s="106" t="s">
        <v>92</v>
      </c>
      <c r="BW10" s="111" t="s">
        <v>93</v>
      </c>
      <c r="BX10" s="111"/>
      <c r="BY10" s="111"/>
      <c r="BZ10" s="111"/>
      <c r="CA10" s="111"/>
      <c r="CB10" s="111"/>
      <c r="CC10" s="111"/>
      <c r="CD10" s="111"/>
      <c r="CE10" s="106" t="s">
        <v>99</v>
      </c>
      <c r="CF10" s="108" t="s">
        <v>94</v>
      </c>
      <c r="CG10" s="109"/>
      <c r="CH10" s="110"/>
      <c r="CI10" s="106" t="s">
        <v>99</v>
      </c>
      <c r="CJ10" s="108" t="s">
        <v>95</v>
      </c>
      <c r="CK10" s="109"/>
      <c r="CL10" s="110"/>
      <c r="CM10" s="106" t="s">
        <v>99</v>
      </c>
      <c r="CN10" s="108" t="s">
        <v>96</v>
      </c>
      <c r="CO10" s="109"/>
      <c r="CP10" s="110"/>
      <c r="CQ10" s="111" t="s">
        <v>97</v>
      </c>
      <c r="CR10" s="111"/>
      <c r="CS10" s="111"/>
      <c r="CT10" s="111"/>
      <c r="CU10" s="111"/>
      <c r="CV10" s="111"/>
      <c r="CW10" s="111"/>
      <c r="CX10" s="111"/>
      <c r="CY10" s="111" t="s">
        <v>98</v>
      </c>
      <c r="CZ10" s="111"/>
      <c r="DA10" s="111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W10" s="42"/>
      <c r="DX10" s="42"/>
      <c r="DY10" s="72"/>
      <c r="DZ10" s="73"/>
      <c r="EA10" s="38"/>
      <c r="EB10" s="42"/>
      <c r="EC10" s="75"/>
      <c r="ED10" s="46"/>
      <c r="EE10" s="46"/>
      <c r="EF10" s="46"/>
      <c r="EG10" s="46"/>
      <c r="EH10" s="46"/>
      <c r="EI10" s="46"/>
      <c r="EJ10" s="88"/>
      <c r="EK10" s="88"/>
      <c r="EL10" s="89"/>
      <c r="EM10" s="90"/>
      <c r="EN10" s="22"/>
      <c r="EO10" s="89"/>
      <c r="EP10" s="90"/>
      <c r="EQ10" s="22"/>
      <c r="ER10" s="81"/>
      <c r="ES10" s="65"/>
      <c r="ET10" s="76"/>
      <c r="EU10" s="91"/>
      <c r="EV10" s="76"/>
      <c r="EW10" s="92"/>
      <c r="EX10" s="93"/>
      <c r="EY10" s="94"/>
      <c r="EZ10" s="81"/>
      <c r="FA10" s="91"/>
      <c r="FB10" s="95"/>
      <c r="FC10" s="96"/>
      <c r="FD10" s="47"/>
      <c r="FE10" s="97"/>
      <c r="FF10" s="73"/>
      <c r="FG10" s="22"/>
      <c r="FH10" s="98"/>
      <c r="FI10" s="96"/>
      <c r="FJ10" s="47"/>
      <c r="FK10" s="97"/>
      <c r="FL10" s="73"/>
      <c r="FM10" s="22"/>
      <c r="FN10" s="98"/>
      <c r="FO10" s="96"/>
      <c r="FP10" s="47"/>
      <c r="FQ10" s="97"/>
      <c r="FR10" s="73"/>
      <c r="FS10" s="22"/>
      <c r="FT10" s="91"/>
      <c r="FU10" s="91"/>
      <c r="FV10" s="91"/>
      <c r="FW10" s="41"/>
      <c r="FX10" s="41"/>
      <c r="FY10" s="44"/>
      <c r="FZ10" s="41"/>
      <c r="GA10" s="44"/>
      <c r="GB10" s="76"/>
      <c r="GC10" s="77"/>
      <c r="GD10" s="78"/>
      <c r="GE10" s="79"/>
      <c r="GF10" s="80"/>
      <c r="GG10" s="14"/>
      <c r="GH10" s="76"/>
      <c r="GI10" s="71"/>
      <c r="GJ10" s="42"/>
      <c r="GK10" s="73"/>
      <c r="GL10" s="76"/>
      <c r="GM10" s="14"/>
      <c r="GN10" s="81"/>
      <c r="GO10" s="88"/>
      <c r="GP10" s="14"/>
      <c r="GQ10" s="81"/>
      <c r="GR10" s="82"/>
      <c r="GS10" s="83"/>
      <c r="GT10" s="83"/>
      <c r="GU10" s="83"/>
      <c r="GV10" s="83"/>
      <c r="GW10" s="99"/>
      <c r="GX10" s="83"/>
      <c r="GY10" s="83"/>
      <c r="GZ10" s="100"/>
      <c r="HA10" s="100"/>
      <c r="HB10" s="100"/>
      <c r="HC10" s="100"/>
      <c r="HD10" s="100"/>
      <c r="HE10" s="101"/>
      <c r="HF10" s="100"/>
      <c r="HG10" s="51"/>
    </row>
    <row r="11" spans="43:215" x14ac:dyDescent="0.25">
      <c r="AR11" s="47"/>
      <c r="AT11" s="55" t="s">
        <v>83</v>
      </c>
      <c r="AU11" s="103"/>
      <c r="AV11" s="103"/>
      <c r="AW11" s="103"/>
      <c r="AX11" s="103"/>
      <c r="AY11" s="103"/>
      <c r="AZ11" s="103"/>
      <c r="BA11" s="53"/>
      <c r="BB11" s="53" t="s">
        <v>86</v>
      </c>
      <c r="BD11" s="53"/>
      <c r="BE11" s="53"/>
      <c r="BF11" s="53"/>
      <c r="BG11" s="53"/>
      <c r="BH11" s="53"/>
      <c r="BI11" s="53"/>
      <c r="BJ11" s="53"/>
      <c r="BK11" s="53"/>
      <c r="BL11" s="53"/>
      <c r="BN11" s="53"/>
      <c r="BO11" s="53"/>
      <c r="BP11" s="53"/>
      <c r="BQ11" s="53"/>
      <c r="BR11" s="53"/>
      <c r="BS11" s="53"/>
      <c r="BT11" s="53"/>
      <c r="BU11" s="53"/>
      <c r="BV11" s="106">
        <f>VLOOKUP(BW11,Параметры!$B$2:$C$24,2,0)</f>
        <v>8</v>
      </c>
      <c r="BW11" s="107" t="s">
        <v>111</v>
      </c>
      <c r="BX11" s="107"/>
      <c r="BY11" s="107"/>
      <c r="BZ11" s="107"/>
      <c r="CA11" s="107"/>
      <c r="CB11" s="107"/>
      <c r="CC11" s="107"/>
      <c r="CD11" s="107"/>
      <c r="CE11" s="106" t="s">
        <v>117</v>
      </c>
      <c r="CF11" s="167" t="s">
        <v>115</v>
      </c>
      <c r="CG11" s="168"/>
      <c r="CH11" s="169"/>
      <c r="CI11" s="106"/>
      <c r="CJ11" s="108"/>
      <c r="CK11" s="109"/>
      <c r="CL11" s="110"/>
      <c r="CM11" s="106"/>
      <c r="CN11" s="108"/>
      <c r="CO11" s="109"/>
      <c r="CP11" s="110"/>
      <c r="CQ11" s="111"/>
      <c r="CR11" s="111"/>
      <c r="CS11" s="111"/>
      <c r="CT11" s="111"/>
      <c r="CU11" s="111"/>
      <c r="CV11" s="111"/>
      <c r="CW11" s="111"/>
      <c r="CX11" s="111"/>
      <c r="CY11" s="111" t="s">
        <v>116</v>
      </c>
      <c r="CZ11" s="111"/>
      <c r="DA11" s="111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W11" s="42"/>
      <c r="DX11" s="42"/>
      <c r="DY11" s="72"/>
      <c r="DZ11" s="73"/>
      <c r="EA11" s="38"/>
      <c r="EB11" s="42"/>
      <c r="EC11" s="75"/>
      <c r="ED11" s="46"/>
      <c r="EE11" s="46"/>
      <c r="EF11" s="46"/>
      <c r="EG11" s="46"/>
      <c r="EH11" s="46"/>
      <c r="EI11" s="46"/>
      <c r="EJ11" s="88"/>
      <c r="EK11" s="88"/>
      <c r="EL11" s="89"/>
      <c r="EM11" s="90"/>
      <c r="EN11" s="22"/>
      <c r="EO11" s="89"/>
      <c r="EP11" s="90"/>
      <c r="EQ11" s="22"/>
      <c r="ER11" s="81"/>
      <c r="ES11" s="65"/>
      <c r="ET11" s="76"/>
      <c r="EU11" s="91"/>
      <c r="EV11" s="76"/>
      <c r="EW11" s="92"/>
      <c r="EX11" s="93"/>
      <c r="EY11" s="94"/>
      <c r="EZ11" s="81"/>
      <c r="FA11" s="91"/>
      <c r="FB11" s="95"/>
      <c r="FC11" s="96"/>
      <c r="FD11" s="47"/>
      <c r="FE11" s="97"/>
      <c r="FF11" s="73"/>
      <c r="FG11" s="22"/>
      <c r="FH11" s="98"/>
      <c r="FI11" s="96"/>
      <c r="FJ11" s="47"/>
      <c r="FK11" s="97"/>
      <c r="FL11" s="73"/>
      <c r="FM11" s="22"/>
      <c r="FN11" s="98"/>
      <c r="FO11" s="96"/>
      <c r="FP11" s="47"/>
      <c r="FQ11" s="97"/>
      <c r="FR11" s="73"/>
      <c r="FS11" s="22"/>
      <c r="FT11" s="91"/>
      <c r="FU11" s="91"/>
      <c r="FV11" s="91"/>
      <c r="FW11" s="41"/>
      <c r="FX11" s="41"/>
      <c r="FY11" s="44"/>
      <c r="FZ11" s="41"/>
      <c r="GA11" s="44"/>
      <c r="GB11" s="76"/>
      <c r="GC11" s="77"/>
      <c r="GD11" s="78"/>
      <c r="GE11" s="79"/>
      <c r="GF11" s="80"/>
      <c r="GG11" s="14"/>
      <c r="GH11" s="76"/>
      <c r="GI11" s="71"/>
      <c r="GJ11" s="42"/>
      <c r="GK11" s="73"/>
      <c r="GL11" s="76"/>
      <c r="GM11" s="14"/>
      <c r="GN11" s="81"/>
      <c r="GO11" s="88"/>
      <c r="GP11" s="14"/>
      <c r="GQ11" s="81"/>
      <c r="GR11" s="82"/>
      <c r="GS11" s="83"/>
      <c r="GT11" s="83"/>
      <c r="GU11" s="83"/>
      <c r="GV11" s="83"/>
      <c r="GW11" s="99"/>
      <c r="GX11" s="83"/>
      <c r="GY11" s="83"/>
      <c r="GZ11" s="100"/>
      <c r="HA11" s="100"/>
      <c r="HB11" s="100"/>
      <c r="HC11" s="100"/>
      <c r="HD11" s="100"/>
      <c r="HE11" s="101"/>
      <c r="HF11" s="100"/>
      <c r="HG11" s="51"/>
    </row>
    <row r="12" spans="43:215" x14ac:dyDescent="0.25">
      <c r="AR12" s="47"/>
      <c r="AT12" s="54" t="s">
        <v>87</v>
      </c>
      <c r="AU12" s="55" t="s">
        <v>84</v>
      </c>
      <c r="AV12" s="103"/>
      <c r="AW12" s="103"/>
      <c r="AX12" s="103"/>
      <c r="AY12" s="103"/>
      <c r="AZ12" s="103"/>
      <c r="BA12" s="103"/>
      <c r="BB12" s="53"/>
      <c r="BC12" s="53" t="s">
        <v>86</v>
      </c>
      <c r="BD12" s="53"/>
      <c r="BE12" s="53"/>
      <c r="BF12" s="53"/>
      <c r="BG12" s="53"/>
      <c r="BH12" s="53"/>
      <c r="BI12" s="53"/>
      <c r="BJ12" s="53"/>
      <c r="BK12" s="53"/>
      <c r="BL12" s="53"/>
      <c r="BN12" s="53"/>
      <c r="BO12" s="53"/>
      <c r="BP12" s="53"/>
      <c r="BQ12" s="53"/>
      <c r="BR12" s="53"/>
      <c r="BS12" s="53"/>
      <c r="BT12" s="53"/>
      <c r="BU12" s="53"/>
      <c r="BV12" s="106">
        <f>VLOOKUP(BW12,Параметры!$B$2:$C$24,2,0)</f>
        <v>9</v>
      </c>
      <c r="BW12" s="107" t="s">
        <v>112</v>
      </c>
      <c r="BX12" s="107"/>
      <c r="BY12" s="107"/>
      <c r="BZ12" s="107"/>
      <c r="CA12" s="107"/>
      <c r="CB12" s="107"/>
      <c r="CC12" s="107"/>
      <c r="CD12" s="107"/>
      <c r="CE12" s="106" t="s">
        <v>117</v>
      </c>
      <c r="CF12" s="167" t="s">
        <v>115</v>
      </c>
      <c r="CG12" s="168"/>
      <c r="CH12" s="169"/>
      <c r="CI12" s="106"/>
      <c r="CJ12" s="108"/>
      <c r="CK12" s="109"/>
      <c r="CL12" s="110"/>
      <c r="CM12" s="106"/>
      <c r="CN12" s="108"/>
      <c r="CO12" s="109"/>
      <c r="CP12" s="110"/>
      <c r="CQ12" s="111"/>
      <c r="CR12" s="111"/>
      <c r="CS12" s="111"/>
      <c r="CT12" s="111"/>
      <c r="CU12" s="111"/>
      <c r="CV12" s="111"/>
      <c r="CW12" s="111"/>
      <c r="CX12" s="111"/>
      <c r="CY12" s="111" t="s">
        <v>116</v>
      </c>
      <c r="CZ12" s="111"/>
      <c r="DA12" s="111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W12" s="42"/>
      <c r="DX12" s="42"/>
      <c r="DY12" s="72"/>
      <c r="DZ12" s="73"/>
      <c r="EA12" s="38"/>
      <c r="EB12" s="42"/>
      <c r="EC12" s="75"/>
      <c r="ED12" s="46"/>
      <c r="EE12" s="46"/>
      <c r="EF12" s="46"/>
      <c r="EG12" s="46"/>
      <c r="EH12" s="46"/>
      <c r="EI12" s="46"/>
      <c r="EJ12" s="88"/>
      <c r="EK12" s="88"/>
      <c r="EL12" s="89"/>
      <c r="EM12" s="90"/>
      <c r="EN12" s="22"/>
      <c r="EO12" s="89"/>
      <c r="EP12" s="90"/>
      <c r="EQ12" s="22"/>
      <c r="ER12" s="81"/>
      <c r="ES12" s="65"/>
      <c r="ET12" s="76"/>
      <c r="EU12" s="91"/>
      <c r="EV12" s="76"/>
      <c r="EW12" s="92"/>
      <c r="EX12" s="93"/>
      <c r="EY12" s="94"/>
      <c r="EZ12" s="81"/>
      <c r="FA12" s="91"/>
      <c r="FB12" s="95"/>
      <c r="FC12" s="96"/>
      <c r="FD12" s="47"/>
      <c r="FE12" s="97"/>
      <c r="FF12" s="73"/>
      <c r="FG12" s="22"/>
      <c r="FH12" s="98"/>
      <c r="FI12" s="96"/>
      <c r="FJ12" s="47"/>
      <c r="FK12" s="97"/>
      <c r="FL12" s="73"/>
      <c r="FM12" s="22"/>
      <c r="FN12" s="98"/>
      <c r="FO12" s="96"/>
      <c r="FP12" s="47"/>
      <c r="FQ12" s="97"/>
      <c r="FR12" s="73"/>
      <c r="FS12" s="22"/>
      <c r="FT12" s="91"/>
      <c r="FU12" s="91"/>
      <c r="FV12" s="91"/>
      <c r="FW12" s="41"/>
      <c r="FX12" s="41"/>
      <c r="FY12" s="44"/>
      <c r="FZ12" s="41"/>
      <c r="GA12" s="44"/>
      <c r="GB12" s="76"/>
      <c r="GC12" s="77"/>
      <c r="GD12" s="78"/>
      <c r="GE12" s="79"/>
      <c r="GF12" s="80"/>
      <c r="GG12" s="14"/>
      <c r="GH12" s="76"/>
      <c r="GI12" s="71"/>
      <c r="GJ12" s="42"/>
      <c r="GK12" s="73"/>
      <c r="GL12" s="76"/>
      <c r="GM12" s="14"/>
      <c r="GN12" s="81"/>
      <c r="GO12" s="88"/>
      <c r="GP12" s="14"/>
      <c r="GQ12" s="81"/>
      <c r="GR12" s="82"/>
      <c r="GS12" s="83"/>
      <c r="GT12" s="83"/>
      <c r="GU12" s="83"/>
      <c r="GV12" s="83"/>
      <c r="GW12" s="99"/>
      <c r="GX12" s="83"/>
      <c r="GY12" s="83"/>
      <c r="GZ12" s="100"/>
      <c r="HA12" s="100"/>
      <c r="HB12" s="100"/>
      <c r="HC12" s="100"/>
      <c r="HD12" s="100"/>
      <c r="HE12" s="101"/>
      <c r="HF12" s="100"/>
      <c r="HG12" s="51"/>
    </row>
    <row r="13" spans="43:215" x14ac:dyDescent="0.25">
      <c r="AR13" s="47"/>
      <c r="AU13" s="55" t="s">
        <v>85</v>
      </c>
      <c r="AV13" s="103"/>
      <c r="AW13" s="103"/>
      <c r="AX13" s="103"/>
      <c r="AY13" s="103"/>
      <c r="AZ13" s="53"/>
      <c r="BA13" s="53" t="s">
        <v>86</v>
      </c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N13" s="53"/>
      <c r="BO13" s="53"/>
      <c r="BP13" s="53"/>
      <c r="BQ13" s="53"/>
      <c r="BR13" s="53"/>
      <c r="BS13" s="53"/>
      <c r="BT13" s="53"/>
      <c r="BU13" s="53"/>
      <c r="BV13" s="106">
        <f>VLOOKUP(BW13,Параметры!$B$2:$C$24,2,0)</f>
        <v>10</v>
      </c>
      <c r="BW13" s="107" t="s">
        <v>113</v>
      </c>
      <c r="BX13" s="107"/>
      <c r="BY13" s="107"/>
      <c r="BZ13" s="107"/>
      <c r="CA13" s="107"/>
      <c r="CB13" s="107"/>
      <c r="CC13" s="107"/>
      <c r="CD13" s="107"/>
      <c r="CE13" s="106"/>
      <c r="CF13" s="167" t="s">
        <v>118</v>
      </c>
      <c r="CG13" s="168"/>
      <c r="CH13" s="169"/>
      <c r="CI13" s="106"/>
      <c r="CJ13" s="167" t="s">
        <v>118</v>
      </c>
      <c r="CK13" s="168"/>
      <c r="CL13" s="169"/>
      <c r="CM13" s="106"/>
      <c r="CN13" s="108"/>
      <c r="CO13" s="109"/>
      <c r="CP13" s="110"/>
      <c r="CQ13" s="111"/>
      <c r="CR13" s="111"/>
      <c r="CS13" s="111"/>
      <c r="CT13" s="111"/>
      <c r="CU13" s="111"/>
      <c r="CV13" s="111"/>
      <c r="CW13" s="111"/>
      <c r="CX13" s="111"/>
      <c r="CY13" s="111" t="s">
        <v>116</v>
      </c>
      <c r="CZ13" s="111"/>
      <c r="DA13" s="111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W13" s="42"/>
      <c r="DX13" s="42"/>
      <c r="DY13" s="72"/>
      <c r="DZ13" s="73"/>
      <c r="EA13" s="38"/>
      <c r="EB13" s="42"/>
      <c r="EC13" s="75"/>
      <c r="ED13" s="46"/>
      <c r="EE13" s="46"/>
      <c r="EF13" s="46"/>
      <c r="EG13" s="46"/>
      <c r="EH13" s="46"/>
      <c r="EI13" s="46"/>
      <c r="EJ13" s="88"/>
      <c r="EK13" s="88"/>
      <c r="EL13" s="89"/>
      <c r="EM13" s="90"/>
      <c r="EN13" s="22"/>
      <c r="EO13" s="89"/>
      <c r="EP13" s="90"/>
      <c r="EQ13" s="22"/>
      <c r="ER13" s="81"/>
      <c r="ES13" s="65"/>
      <c r="ET13" s="76"/>
      <c r="EU13" s="91"/>
      <c r="EV13" s="76"/>
      <c r="EW13" s="92"/>
      <c r="EX13" s="93"/>
      <c r="EY13" s="94"/>
      <c r="EZ13" s="81"/>
      <c r="FA13" s="91"/>
      <c r="FB13" s="95"/>
      <c r="FC13" s="96"/>
      <c r="FD13" s="47"/>
      <c r="FE13" s="97"/>
      <c r="FF13" s="73"/>
      <c r="FG13" s="22"/>
      <c r="FH13" s="98"/>
      <c r="FI13" s="96"/>
      <c r="FJ13" s="47"/>
      <c r="FK13" s="97"/>
      <c r="FL13" s="73"/>
      <c r="FM13" s="22"/>
      <c r="FN13" s="98"/>
      <c r="FO13" s="96"/>
      <c r="FP13" s="47"/>
      <c r="FQ13" s="97"/>
      <c r="FR13" s="73"/>
      <c r="FS13" s="22"/>
      <c r="FT13" s="91"/>
      <c r="FU13" s="91"/>
      <c r="FV13" s="91"/>
      <c r="FW13" s="41"/>
      <c r="FX13" s="41"/>
      <c r="FY13" s="44"/>
      <c r="FZ13" s="41"/>
      <c r="GA13" s="44"/>
      <c r="GB13" s="76"/>
      <c r="GC13" s="77"/>
      <c r="GD13" s="78"/>
      <c r="GE13" s="79"/>
      <c r="GF13" s="80"/>
      <c r="GG13" s="14"/>
      <c r="GH13" s="76"/>
      <c r="GI13" s="71"/>
      <c r="GJ13" s="42"/>
      <c r="GK13" s="73"/>
      <c r="GL13" s="76"/>
      <c r="GM13" s="14"/>
      <c r="GN13" s="81"/>
      <c r="GO13" s="88"/>
      <c r="GP13" s="14"/>
      <c r="GQ13" s="81"/>
      <c r="GR13" s="82"/>
      <c r="GS13" s="83"/>
      <c r="GT13" s="83"/>
      <c r="GU13" s="83"/>
      <c r="GV13" s="83"/>
      <c r="GW13" s="99"/>
      <c r="GX13" s="83"/>
      <c r="GY13" s="83"/>
      <c r="GZ13" s="100"/>
      <c r="HA13" s="100"/>
      <c r="HB13" s="100"/>
      <c r="HC13" s="100"/>
      <c r="HD13" s="100"/>
      <c r="HE13" s="101"/>
      <c r="HF13" s="100"/>
      <c r="HG13" s="51"/>
    </row>
    <row r="14" spans="43:215" x14ac:dyDescent="0.25">
      <c r="AQ14" s="47"/>
      <c r="AR14" s="47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45"/>
      <c r="DW14" s="42"/>
      <c r="DX14" s="42"/>
      <c r="DY14" s="72"/>
      <c r="DZ14" s="73"/>
      <c r="EA14" s="38"/>
      <c r="EB14" s="42"/>
      <c r="EC14" s="75"/>
      <c r="ED14" s="46"/>
      <c r="EE14" s="46"/>
      <c r="EF14" s="46"/>
      <c r="EG14" s="46"/>
      <c r="EH14" s="46"/>
      <c r="EI14" s="46"/>
      <c r="EJ14" s="88"/>
      <c r="EK14" s="88"/>
      <c r="EL14" s="89"/>
      <c r="EM14" s="90"/>
      <c r="EN14" s="22"/>
      <c r="EO14" s="89"/>
      <c r="EP14" s="90"/>
      <c r="EQ14" s="22"/>
      <c r="ER14" s="81"/>
      <c r="ES14" s="65"/>
      <c r="ET14" s="76"/>
      <c r="EU14" s="91"/>
      <c r="EV14" s="76"/>
      <c r="EW14" s="92"/>
      <c r="EX14" s="93"/>
      <c r="EY14" s="94"/>
      <c r="EZ14" s="81"/>
      <c r="FA14" s="91"/>
      <c r="FB14" s="95"/>
      <c r="FC14" s="96"/>
      <c r="FD14" s="47"/>
      <c r="FE14" s="97"/>
      <c r="FF14" s="73"/>
      <c r="FG14" s="22"/>
      <c r="FH14" s="98"/>
      <c r="FI14" s="96"/>
      <c r="FJ14" s="47"/>
      <c r="FK14" s="97"/>
      <c r="FL14" s="73"/>
      <c r="FM14" s="22"/>
      <c r="FN14" s="98"/>
      <c r="FO14" s="96"/>
      <c r="FP14" s="47"/>
      <c r="FQ14" s="97"/>
      <c r="FR14" s="73"/>
      <c r="FS14" s="22"/>
      <c r="FT14" s="91"/>
      <c r="FU14" s="91"/>
      <c r="FV14" s="91"/>
      <c r="FW14" s="41"/>
      <c r="FX14" s="41"/>
      <c r="FY14" s="44"/>
      <c r="FZ14" s="41"/>
      <c r="GA14" s="44"/>
      <c r="GB14" s="76"/>
      <c r="GC14" s="77"/>
      <c r="GD14" s="78"/>
      <c r="GE14" s="79"/>
      <c r="GF14" s="80"/>
      <c r="GG14" s="14"/>
      <c r="GH14" s="76"/>
      <c r="GI14" s="71"/>
      <c r="GJ14" s="42"/>
      <c r="GK14" s="73"/>
      <c r="GL14" s="76"/>
      <c r="GM14" s="14"/>
      <c r="GN14" s="81"/>
      <c r="GO14" s="88"/>
      <c r="GP14" s="14"/>
      <c r="GQ14" s="81"/>
      <c r="GR14" s="82"/>
      <c r="GS14" s="83"/>
      <c r="GT14" s="83"/>
      <c r="GU14" s="83"/>
      <c r="GV14" s="83"/>
      <c r="GW14" s="99"/>
      <c r="GX14" s="83"/>
      <c r="GY14" s="83"/>
      <c r="GZ14" s="100"/>
      <c r="HA14" s="100"/>
      <c r="HB14" s="100"/>
      <c r="HC14" s="100"/>
      <c r="HD14" s="100"/>
      <c r="HE14" s="101"/>
      <c r="HF14" s="100"/>
      <c r="HG14" s="51"/>
    </row>
    <row r="15" spans="43:215" x14ac:dyDescent="0.25">
      <c r="AQ15" s="47"/>
      <c r="AR15" s="48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108" t="s">
        <v>89</v>
      </c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10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45"/>
      <c r="DW15" s="42"/>
      <c r="DX15" s="42"/>
      <c r="DY15" s="72"/>
      <c r="DZ15" s="73"/>
      <c r="EA15" s="38"/>
      <c r="EB15" s="42"/>
      <c r="EC15" s="75"/>
      <c r="ED15" s="46"/>
      <c r="EE15" s="46"/>
      <c r="EF15" s="46"/>
      <c r="EG15" s="46"/>
      <c r="EH15" s="46"/>
      <c r="EI15" s="46"/>
      <c r="EJ15" s="88"/>
      <c r="EK15" s="88"/>
      <c r="EL15" s="89"/>
      <c r="EM15" s="90"/>
      <c r="EN15" s="22"/>
      <c r="EO15" s="89"/>
      <c r="EP15" s="90"/>
      <c r="EQ15" s="22"/>
      <c r="ER15" s="81"/>
      <c r="ES15" s="65"/>
      <c r="ET15" s="76"/>
      <c r="EU15" s="91"/>
      <c r="EV15" s="76"/>
      <c r="EW15" s="92"/>
      <c r="EX15" s="93"/>
      <c r="EY15" s="94"/>
      <c r="EZ15" s="81"/>
      <c r="FA15" s="91"/>
      <c r="FB15" s="95"/>
      <c r="FC15" s="96"/>
      <c r="FD15" s="47"/>
      <c r="FE15" s="97"/>
      <c r="FF15" s="73"/>
      <c r="FG15" s="22"/>
      <c r="FH15" s="98"/>
      <c r="FI15" s="96"/>
      <c r="FJ15" s="47"/>
      <c r="FK15" s="97"/>
      <c r="FL15" s="73"/>
      <c r="FM15" s="22"/>
      <c r="FN15" s="98"/>
      <c r="FO15" s="96"/>
      <c r="FP15" s="47"/>
      <c r="FQ15" s="97"/>
      <c r="FR15" s="73"/>
      <c r="FS15" s="22"/>
      <c r="FT15" s="91"/>
      <c r="FU15" s="91"/>
      <c r="FV15" s="91"/>
      <c r="FW15" s="41"/>
      <c r="FX15" s="41"/>
      <c r="FY15" s="44"/>
      <c r="FZ15" s="41"/>
      <c r="GA15" s="44"/>
      <c r="GB15" s="76"/>
      <c r="GC15" s="77"/>
      <c r="GD15" s="78"/>
      <c r="GE15" s="79"/>
      <c r="GF15" s="80"/>
      <c r="GG15" s="14"/>
      <c r="GH15" s="76"/>
      <c r="GI15" s="71"/>
      <c r="GJ15" s="42"/>
      <c r="GK15" s="73"/>
      <c r="GL15" s="76"/>
      <c r="GM15" s="14"/>
      <c r="GN15" s="81"/>
      <c r="GO15" s="88"/>
      <c r="GP15" s="14"/>
      <c r="GQ15" s="81"/>
      <c r="GR15" s="82"/>
      <c r="GS15" s="83"/>
      <c r="GT15" s="83"/>
      <c r="GU15" s="83"/>
      <c r="GV15" s="83"/>
      <c r="GW15" s="99"/>
      <c r="GX15" s="83"/>
      <c r="GY15" s="83"/>
      <c r="GZ15" s="100"/>
      <c r="HA15" s="100"/>
      <c r="HB15" s="100"/>
      <c r="HC15" s="100"/>
      <c r="HD15" s="100"/>
      <c r="HE15" s="101"/>
      <c r="HF15" s="100"/>
      <c r="HG15" s="51"/>
    </row>
    <row r="16" spans="43:215" x14ac:dyDescent="0.25">
      <c r="AQ16" s="47"/>
      <c r="AR16" s="47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112" t="str">
        <f>AS9</f>
        <v>_ПВХ плавтикат оболочка</v>
      </c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4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45" t="s">
        <v>86</v>
      </c>
      <c r="DW16" s="42"/>
      <c r="DX16" s="42"/>
      <c r="DY16" s="72"/>
      <c r="DZ16" s="73"/>
      <c r="EA16" s="38"/>
      <c r="EB16" s="42"/>
      <c r="EC16" s="75"/>
      <c r="ED16" s="46"/>
      <c r="EE16" s="46"/>
      <c r="EF16" s="46"/>
      <c r="EG16" s="46"/>
      <c r="EH16" s="46"/>
      <c r="EI16" s="46"/>
      <c r="EJ16" s="88"/>
      <c r="EK16" s="88"/>
      <c r="EL16" s="89"/>
      <c r="EM16" s="90"/>
      <c r="EN16" s="22"/>
      <c r="EO16" s="89"/>
      <c r="EP16" s="90"/>
      <c r="EQ16" s="22"/>
      <c r="ER16" s="81"/>
      <c r="ES16" s="65"/>
      <c r="ET16" s="76"/>
      <c r="EU16" s="91"/>
      <c r="EV16" s="76"/>
      <c r="EW16" s="92"/>
      <c r="EX16" s="93"/>
      <c r="EY16" s="94"/>
      <c r="EZ16" s="81"/>
      <c r="FA16" s="91"/>
      <c r="FB16" s="95"/>
      <c r="FC16" s="96"/>
      <c r="FD16" s="47"/>
      <c r="FE16" s="97"/>
      <c r="FF16" s="73"/>
      <c r="FG16" s="22"/>
      <c r="FH16" s="98"/>
      <c r="FI16" s="96"/>
      <c r="FJ16" s="47"/>
      <c r="FK16" s="97"/>
      <c r="FL16" s="73"/>
      <c r="FM16" s="22"/>
      <c r="FN16" s="98"/>
      <c r="FO16" s="96"/>
      <c r="FP16" s="47"/>
      <c r="FQ16" s="97"/>
      <c r="FR16" s="73"/>
      <c r="FS16" s="22"/>
      <c r="FT16" s="91"/>
      <c r="FU16" s="91"/>
      <c r="FV16" s="91"/>
      <c r="FW16" s="41"/>
      <c r="FX16" s="41"/>
      <c r="FY16" s="44"/>
      <c r="FZ16" s="41"/>
      <c r="GA16" s="44"/>
      <c r="GB16" s="76"/>
      <c r="GC16" s="77"/>
      <c r="GD16" s="78"/>
      <c r="GE16" s="79"/>
      <c r="GF16" s="80"/>
      <c r="GG16" s="14"/>
      <c r="GH16" s="76"/>
      <c r="GI16" s="71"/>
      <c r="GJ16" s="42"/>
      <c r="GK16" s="73"/>
      <c r="GL16" s="76"/>
      <c r="GM16" s="14"/>
      <c r="GN16" s="81"/>
      <c r="GO16" s="88"/>
      <c r="GP16" s="14"/>
      <c r="GQ16" s="81"/>
      <c r="GR16" s="82"/>
      <c r="GS16" s="83"/>
      <c r="GT16" s="83"/>
      <c r="GU16" s="83"/>
      <c r="GV16" s="83"/>
      <c r="GW16" s="99"/>
      <c r="GX16" s="83"/>
      <c r="GY16" s="83"/>
      <c r="GZ16" s="100"/>
      <c r="HA16" s="100"/>
      <c r="HB16" s="100"/>
      <c r="HC16" s="100"/>
      <c r="HD16" s="100"/>
      <c r="HE16" s="101"/>
      <c r="HF16" s="100"/>
      <c r="HG16" s="51"/>
    </row>
    <row r="17" spans="43:215" x14ac:dyDescent="0.25">
      <c r="AQ17" s="47"/>
      <c r="AR17" s="49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106" t="s">
        <v>90</v>
      </c>
      <c r="BW17" s="106"/>
      <c r="BX17" s="106"/>
      <c r="BY17" s="107" t="s">
        <v>91</v>
      </c>
      <c r="BZ17" s="107"/>
      <c r="CA17" s="107"/>
      <c r="CB17" s="107"/>
      <c r="CC17" s="107"/>
      <c r="CD17" s="107"/>
      <c r="CE17" s="108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10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45" t="s">
        <v>86</v>
      </c>
      <c r="DW17" s="42"/>
      <c r="DX17" s="42"/>
      <c r="DY17" s="72"/>
      <c r="DZ17" s="73"/>
      <c r="EA17" s="38"/>
      <c r="EB17" s="42"/>
      <c r="EC17" s="75"/>
      <c r="ED17" s="46"/>
      <c r="EE17" s="46"/>
      <c r="EF17" s="46"/>
      <c r="EG17" s="46"/>
      <c r="EH17" s="46"/>
      <c r="EI17" s="46"/>
      <c r="EJ17" s="88"/>
      <c r="EK17" s="88"/>
      <c r="EL17" s="89"/>
      <c r="EM17" s="90"/>
      <c r="EN17" s="22"/>
      <c r="EO17" s="89"/>
      <c r="EP17" s="90"/>
      <c r="EQ17" s="22"/>
      <c r="ER17" s="81"/>
      <c r="ES17" s="65"/>
      <c r="ET17" s="76"/>
      <c r="EU17" s="91"/>
      <c r="EV17" s="76"/>
      <c r="EW17" s="92"/>
      <c r="EX17" s="93"/>
      <c r="EY17" s="94"/>
      <c r="EZ17" s="81"/>
      <c r="FA17" s="91"/>
      <c r="FB17" s="95"/>
      <c r="FC17" s="96"/>
      <c r="FD17" s="47"/>
      <c r="FE17" s="97"/>
      <c r="FF17" s="73"/>
      <c r="FG17" s="22"/>
      <c r="FH17" s="98"/>
      <c r="FI17" s="96"/>
      <c r="FJ17" s="47"/>
      <c r="FK17" s="97"/>
      <c r="FL17" s="73"/>
      <c r="FM17" s="22"/>
      <c r="FN17" s="98"/>
      <c r="FO17" s="96"/>
      <c r="FP17" s="47"/>
      <c r="FQ17" s="97"/>
      <c r="FR17" s="73"/>
      <c r="FS17" s="22"/>
      <c r="FT17" s="91"/>
      <c r="FU17" s="91"/>
      <c r="FV17" s="91"/>
      <c r="FW17" s="41"/>
      <c r="FX17" s="41"/>
      <c r="FY17" s="44"/>
      <c r="FZ17" s="41"/>
      <c r="GA17" s="44"/>
      <c r="GB17" s="76"/>
      <c r="GC17" s="77"/>
      <c r="GD17" s="78"/>
      <c r="GE17" s="79"/>
      <c r="GF17" s="80"/>
      <c r="GG17" s="14"/>
      <c r="GH17" s="76"/>
      <c r="GI17" s="71"/>
      <c r="GJ17" s="42"/>
      <c r="GK17" s="73"/>
      <c r="GL17" s="76"/>
      <c r="GM17" s="14"/>
      <c r="GN17" s="81"/>
      <c r="GO17" s="88"/>
      <c r="GP17" s="14"/>
      <c r="GQ17" s="81"/>
      <c r="GR17" s="82"/>
      <c r="GS17" s="83"/>
      <c r="GT17" s="83"/>
      <c r="GU17" s="83"/>
      <c r="GV17" s="83"/>
      <c r="GW17" s="99"/>
      <c r="GX17" s="83"/>
      <c r="GY17" s="83"/>
      <c r="GZ17" s="100"/>
      <c r="HA17" s="100"/>
      <c r="HB17" s="100"/>
      <c r="HC17" s="100"/>
      <c r="HD17" s="100"/>
      <c r="HE17" s="101"/>
      <c r="HF17" s="100"/>
      <c r="HG17" s="51"/>
    </row>
    <row r="18" spans="43:215" x14ac:dyDescent="0.25">
      <c r="AQ18" s="47"/>
      <c r="AR18" s="47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106" t="s">
        <v>92</v>
      </c>
      <c r="BW18" s="111" t="s">
        <v>93</v>
      </c>
      <c r="BX18" s="111"/>
      <c r="BY18" s="111"/>
      <c r="BZ18" s="111"/>
      <c r="CA18" s="111"/>
      <c r="CB18" s="111"/>
      <c r="CC18" s="111"/>
      <c r="CD18" s="111"/>
      <c r="CE18" s="106" t="s">
        <v>99</v>
      </c>
      <c r="CF18" s="108" t="s">
        <v>94</v>
      </c>
      <c r="CG18" s="109"/>
      <c r="CH18" s="110"/>
      <c r="CI18" s="106" t="s">
        <v>99</v>
      </c>
      <c r="CJ18" s="108" t="s">
        <v>95</v>
      </c>
      <c r="CK18" s="109"/>
      <c r="CL18" s="110"/>
      <c r="CM18" s="106" t="s">
        <v>99</v>
      </c>
      <c r="CN18" s="108" t="s">
        <v>96</v>
      </c>
      <c r="CO18" s="109"/>
      <c r="CP18" s="110"/>
      <c r="CQ18" s="111" t="s">
        <v>97</v>
      </c>
      <c r="CR18" s="111"/>
      <c r="CS18" s="111"/>
      <c r="CT18" s="111"/>
      <c r="CU18" s="111"/>
      <c r="CV18" s="111"/>
      <c r="CW18" s="111"/>
      <c r="CX18" s="111"/>
      <c r="CY18" s="111" t="s">
        <v>98</v>
      </c>
      <c r="CZ18" s="111"/>
      <c r="DA18" s="111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45" t="s">
        <v>86</v>
      </c>
      <c r="DW18" s="42"/>
      <c r="DX18" s="42"/>
      <c r="DY18" s="72"/>
      <c r="DZ18" s="73"/>
      <c r="EA18" s="38"/>
      <c r="EB18" s="42"/>
      <c r="EC18" s="75"/>
      <c r="ED18" s="46"/>
      <c r="EE18" s="46"/>
      <c r="EF18" s="46"/>
      <c r="EG18" s="46"/>
      <c r="EH18" s="46"/>
      <c r="EI18" s="46"/>
      <c r="EJ18" s="88"/>
      <c r="EK18" s="88"/>
      <c r="EL18" s="89"/>
      <c r="EM18" s="90"/>
      <c r="EN18" s="22"/>
      <c r="EO18" s="89"/>
      <c r="EP18" s="90"/>
      <c r="EQ18" s="22"/>
      <c r="ER18" s="81"/>
      <c r="ES18" s="65"/>
      <c r="ET18" s="76"/>
      <c r="EU18" s="91"/>
      <c r="EV18" s="76"/>
      <c r="EW18" s="92"/>
      <c r="EX18" s="93"/>
      <c r="EY18" s="94"/>
      <c r="EZ18" s="81"/>
      <c r="FA18" s="91"/>
      <c r="FB18" s="95"/>
      <c r="FC18" s="96"/>
      <c r="FD18" s="47"/>
      <c r="FE18" s="97"/>
      <c r="FF18" s="73"/>
      <c r="FG18" s="22"/>
      <c r="FH18" s="98"/>
      <c r="FI18" s="96"/>
      <c r="FJ18" s="47"/>
      <c r="FK18" s="97"/>
      <c r="FL18" s="73"/>
      <c r="FM18" s="22"/>
      <c r="FN18" s="98"/>
      <c r="FO18" s="96"/>
      <c r="FP18" s="47"/>
      <c r="FQ18" s="97"/>
      <c r="FR18" s="73"/>
      <c r="FS18" s="22"/>
      <c r="FT18" s="91"/>
      <c r="FU18" s="91"/>
      <c r="FV18" s="91"/>
      <c r="FW18" s="41"/>
      <c r="FX18" s="41"/>
      <c r="FY18" s="44"/>
      <c r="FZ18" s="41"/>
      <c r="GA18" s="44"/>
      <c r="GB18" s="76"/>
      <c r="GC18" s="77"/>
      <c r="GD18" s="78"/>
      <c r="GE18" s="79"/>
      <c r="GF18" s="80"/>
      <c r="GG18" s="14"/>
      <c r="GH18" s="76"/>
      <c r="GI18" s="71"/>
      <c r="GJ18" s="42"/>
      <c r="GK18" s="73"/>
      <c r="GL18" s="76"/>
      <c r="GM18" s="14"/>
      <c r="GN18" s="81"/>
      <c r="GO18" s="88"/>
      <c r="GP18" s="14"/>
      <c r="GQ18" s="81"/>
      <c r="GR18" s="82"/>
      <c r="GS18" s="83"/>
      <c r="GT18" s="83"/>
      <c r="GU18" s="83"/>
      <c r="GV18" s="83"/>
      <c r="GW18" s="99"/>
      <c r="GX18" s="83"/>
      <c r="GY18" s="83"/>
      <c r="GZ18" s="100"/>
      <c r="HA18" s="100"/>
      <c r="HB18" s="100"/>
      <c r="HC18" s="100"/>
      <c r="HD18" s="100"/>
      <c r="HE18" s="101"/>
      <c r="HF18" s="100"/>
      <c r="HG18" s="51"/>
    </row>
    <row r="19" spans="43:215" x14ac:dyDescent="0.25">
      <c r="AQ19" s="47"/>
      <c r="AR19" s="49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106">
        <f>VLOOKUP(BW19,Параметры!$B$2:$C$24,2,0)</f>
        <v>7</v>
      </c>
      <c r="BW19" s="107" t="s">
        <v>110</v>
      </c>
      <c r="BX19" s="107"/>
      <c r="BY19" s="107"/>
      <c r="BZ19" s="107"/>
      <c r="CA19" s="107"/>
      <c r="CB19" s="107"/>
      <c r="CC19" s="107"/>
      <c r="CD19" s="107"/>
      <c r="CE19" s="106"/>
      <c r="CF19" s="108">
        <v>1.4</v>
      </c>
      <c r="CG19" s="109"/>
      <c r="CH19" s="110"/>
      <c r="CI19" s="106"/>
      <c r="CJ19" s="108"/>
      <c r="CK19" s="109"/>
      <c r="CL19" s="110"/>
      <c r="CM19" s="106"/>
      <c r="CN19" s="108"/>
      <c r="CO19" s="109"/>
      <c r="CP19" s="110"/>
      <c r="CQ19" s="111"/>
      <c r="CR19" s="111"/>
      <c r="CS19" s="111"/>
      <c r="CT19" s="111"/>
      <c r="CU19" s="111"/>
      <c r="CV19" s="111"/>
      <c r="CW19" s="111"/>
      <c r="CX19" s="111"/>
      <c r="CY19" s="111" t="s">
        <v>116</v>
      </c>
      <c r="CZ19" s="111"/>
      <c r="DA19" s="111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45" t="s">
        <v>86</v>
      </c>
      <c r="DW19" s="42"/>
      <c r="DX19" s="42"/>
      <c r="DY19" s="72"/>
      <c r="DZ19" s="73"/>
      <c r="EA19" s="38"/>
      <c r="EB19" s="42"/>
      <c r="EC19" s="75"/>
      <c r="ED19" s="46"/>
      <c r="EE19" s="46"/>
      <c r="EF19" s="46"/>
      <c r="EG19" s="46"/>
      <c r="EH19" s="46"/>
      <c r="EI19" s="46"/>
      <c r="EJ19" s="88"/>
      <c r="EK19" s="88"/>
      <c r="EL19" s="89"/>
      <c r="EM19" s="90"/>
      <c r="EN19" s="22"/>
      <c r="EO19" s="89"/>
      <c r="EP19" s="90"/>
      <c r="EQ19" s="22"/>
      <c r="ER19" s="81"/>
      <c r="ES19" s="65"/>
      <c r="ET19" s="76"/>
      <c r="EU19" s="91"/>
      <c r="EV19" s="76"/>
      <c r="EW19" s="92"/>
      <c r="EX19" s="93"/>
      <c r="EY19" s="94"/>
      <c r="EZ19" s="81"/>
      <c r="FA19" s="91"/>
      <c r="FB19" s="95"/>
      <c r="FC19" s="96"/>
      <c r="FD19" s="47"/>
      <c r="FE19" s="97"/>
      <c r="FF19" s="73"/>
      <c r="FG19" s="22"/>
      <c r="FH19" s="98"/>
      <c r="FI19" s="96"/>
      <c r="FJ19" s="47"/>
      <c r="FK19" s="97"/>
      <c r="FL19" s="73"/>
      <c r="FM19" s="22"/>
      <c r="FN19" s="98"/>
      <c r="FO19" s="96"/>
      <c r="FP19" s="47"/>
      <c r="FQ19" s="97"/>
      <c r="FR19" s="73"/>
      <c r="FS19" s="22"/>
      <c r="FT19" s="91"/>
      <c r="FU19" s="91"/>
      <c r="FV19" s="91"/>
      <c r="FW19" s="41"/>
      <c r="FX19" s="41"/>
      <c r="FY19" s="44"/>
      <c r="FZ19" s="41"/>
      <c r="GA19" s="44"/>
      <c r="GB19" s="76"/>
      <c r="GC19" s="77"/>
      <c r="GD19" s="78"/>
      <c r="GE19" s="79"/>
      <c r="GF19" s="80"/>
      <c r="GG19" s="14"/>
      <c r="GH19" s="76"/>
      <c r="GI19" s="71"/>
      <c r="GJ19" s="42"/>
      <c r="GK19" s="73"/>
      <c r="GL19" s="76"/>
      <c r="GM19" s="14"/>
      <c r="GN19" s="81"/>
      <c r="GO19" s="88"/>
      <c r="GP19" s="14"/>
      <c r="GQ19" s="81"/>
      <c r="GR19" s="82"/>
      <c r="GS19" s="83"/>
      <c r="GT19" s="83"/>
      <c r="GU19" s="83"/>
      <c r="GV19" s="83"/>
      <c r="GW19" s="99"/>
      <c r="GX19" s="83"/>
      <c r="GY19" s="83"/>
      <c r="GZ19" s="100"/>
      <c r="HA19" s="100"/>
      <c r="HB19" s="100"/>
      <c r="HC19" s="100"/>
      <c r="HD19" s="100"/>
      <c r="HE19" s="101"/>
      <c r="HF19" s="100"/>
      <c r="HG19" s="51"/>
    </row>
    <row r="20" spans="43:215" x14ac:dyDescent="0.25">
      <c r="AQ20" s="47"/>
      <c r="AR20" s="47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106">
        <f>VLOOKUP(BW20,Параметры!$B$2:$C$24,2,0)</f>
        <v>6</v>
      </c>
      <c r="BW20" s="107" t="s">
        <v>109</v>
      </c>
      <c r="BX20" s="107"/>
      <c r="BY20" s="107"/>
      <c r="BZ20" s="107"/>
      <c r="CA20" s="107"/>
      <c r="CB20" s="107"/>
      <c r="CC20" s="107"/>
      <c r="CD20" s="107"/>
      <c r="CE20" s="106"/>
      <c r="CF20" s="108"/>
      <c r="CG20" s="109"/>
      <c r="CH20" s="110"/>
      <c r="CI20" s="106"/>
      <c r="CJ20" s="108"/>
      <c r="CK20" s="109"/>
      <c r="CL20" s="110"/>
      <c r="CM20" s="106"/>
      <c r="CN20" s="108"/>
      <c r="CO20" s="109"/>
      <c r="CP20" s="110"/>
      <c r="CQ20" s="111" t="s">
        <v>119</v>
      </c>
      <c r="CR20" s="111"/>
      <c r="CS20" s="111"/>
      <c r="CT20" s="111"/>
      <c r="CU20" s="111"/>
      <c r="CV20" s="111"/>
      <c r="CW20" s="111"/>
      <c r="CX20" s="111"/>
      <c r="CY20" s="111" t="s">
        <v>116</v>
      </c>
      <c r="CZ20" s="111"/>
      <c r="DA20" s="111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45" t="s">
        <v>86</v>
      </c>
      <c r="DW20" s="42"/>
      <c r="DX20" s="42"/>
      <c r="DY20" s="72"/>
      <c r="DZ20" s="73"/>
      <c r="EA20" s="38"/>
      <c r="EB20" s="42"/>
      <c r="EC20" s="75"/>
      <c r="ED20" s="46"/>
      <c r="EE20" s="46"/>
      <c r="EF20" s="46"/>
      <c r="EG20" s="46"/>
      <c r="EH20" s="46"/>
      <c r="EI20" s="46"/>
      <c r="EJ20" s="88"/>
      <c r="EK20" s="88"/>
      <c r="EL20" s="89"/>
      <c r="EM20" s="90"/>
      <c r="EN20" s="22"/>
      <c r="EO20" s="89"/>
      <c r="EP20" s="90"/>
      <c r="EQ20" s="22"/>
      <c r="ER20" s="81"/>
      <c r="ES20" s="65"/>
      <c r="ET20" s="76"/>
      <c r="EU20" s="91"/>
      <c r="EV20" s="76"/>
      <c r="EW20" s="92"/>
      <c r="EX20" s="93"/>
      <c r="EY20" s="94"/>
      <c r="EZ20" s="81"/>
      <c r="FA20" s="91"/>
      <c r="FB20" s="95"/>
      <c r="FC20" s="96"/>
      <c r="FD20" s="47"/>
      <c r="FE20" s="97"/>
      <c r="FF20" s="73"/>
      <c r="FG20" s="22"/>
      <c r="FH20" s="98"/>
      <c r="FI20" s="96"/>
      <c r="FJ20" s="47"/>
      <c r="FK20" s="97"/>
      <c r="FL20" s="73"/>
      <c r="FM20" s="22"/>
      <c r="FN20" s="98"/>
      <c r="FO20" s="96"/>
      <c r="FP20" s="47"/>
      <c r="FQ20" s="97"/>
      <c r="FR20" s="73"/>
      <c r="FS20" s="22"/>
      <c r="FT20" s="91"/>
      <c r="FU20" s="91"/>
      <c r="FV20" s="91"/>
      <c r="FW20" s="41"/>
      <c r="FX20" s="41"/>
      <c r="FY20" s="44"/>
      <c r="FZ20" s="41"/>
      <c r="GA20" s="44"/>
      <c r="GB20" s="76"/>
      <c r="GC20" s="77"/>
      <c r="GD20" s="78"/>
      <c r="GE20" s="79"/>
      <c r="GF20" s="80"/>
      <c r="GG20" s="14"/>
      <c r="GH20" s="76"/>
      <c r="GI20" s="71"/>
      <c r="GJ20" s="42"/>
      <c r="GK20" s="73"/>
      <c r="GL20" s="76"/>
      <c r="GM20" s="14"/>
      <c r="GN20" s="81"/>
      <c r="GO20" s="88"/>
      <c r="GP20" s="14"/>
      <c r="GQ20" s="81"/>
      <c r="GR20" s="82"/>
      <c r="GS20" s="83"/>
      <c r="GT20" s="83"/>
      <c r="GU20" s="83"/>
      <c r="GV20" s="83"/>
      <c r="GW20" s="99"/>
      <c r="GX20" s="83"/>
      <c r="GY20" s="83"/>
      <c r="GZ20" s="100"/>
      <c r="HA20" s="100"/>
      <c r="HB20" s="100"/>
      <c r="HC20" s="100"/>
      <c r="HD20" s="100"/>
      <c r="HE20" s="101"/>
      <c r="HF20" s="100"/>
      <c r="HG20" s="51"/>
    </row>
    <row r="21" spans="43:215" x14ac:dyDescent="0.25">
      <c r="AQ21" s="47"/>
      <c r="AR21" s="47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45"/>
      <c r="DW21" s="42"/>
      <c r="DX21" s="42"/>
      <c r="DY21" s="72"/>
      <c r="DZ21" s="73"/>
      <c r="EA21" s="38"/>
      <c r="EB21" s="42"/>
      <c r="EC21" s="75"/>
      <c r="ED21" s="46"/>
      <c r="EE21" s="46"/>
      <c r="EF21" s="46"/>
      <c r="EG21" s="46"/>
      <c r="EH21" s="46"/>
      <c r="EI21" s="46"/>
      <c r="EJ21" s="88"/>
      <c r="EK21" s="88"/>
      <c r="EL21" s="89"/>
      <c r="EM21" s="90"/>
      <c r="EN21" s="22"/>
      <c r="EO21" s="89"/>
      <c r="EP21" s="90"/>
      <c r="EQ21" s="22"/>
      <c r="ER21" s="81"/>
      <c r="ES21" s="65"/>
      <c r="ET21" s="76"/>
      <c r="EU21" s="91"/>
      <c r="EV21" s="76"/>
      <c r="EW21" s="92"/>
      <c r="EX21" s="93"/>
      <c r="EY21" s="94"/>
      <c r="EZ21" s="81"/>
      <c r="FA21" s="91"/>
      <c r="FB21" s="95"/>
      <c r="FC21" s="96"/>
      <c r="FD21" s="47"/>
      <c r="FE21" s="97"/>
      <c r="FF21" s="73"/>
      <c r="FG21" s="22"/>
      <c r="FH21" s="98"/>
      <c r="FI21" s="96"/>
      <c r="FJ21" s="47"/>
      <c r="FK21" s="97"/>
      <c r="FL21" s="73"/>
      <c r="FM21" s="22"/>
      <c r="FN21" s="98"/>
      <c r="FO21" s="96"/>
      <c r="FP21" s="47"/>
      <c r="FQ21" s="97"/>
      <c r="FR21" s="73"/>
      <c r="FS21" s="22"/>
      <c r="FT21" s="91"/>
      <c r="FU21" s="91"/>
      <c r="FV21" s="91"/>
      <c r="FW21" s="41"/>
      <c r="FX21" s="41"/>
      <c r="FY21" s="44"/>
      <c r="FZ21" s="41"/>
      <c r="GA21" s="44"/>
      <c r="GB21" s="76"/>
      <c r="GC21" s="77"/>
      <c r="GD21" s="78"/>
      <c r="GE21" s="79"/>
      <c r="GF21" s="80"/>
      <c r="GG21" s="14"/>
      <c r="GH21" s="76"/>
      <c r="GI21" s="71"/>
      <c r="GJ21" s="42"/>
      <c r="GK21" s="73"/>
      <c r="GL21" s="76"/>
      <c r="GM21" s="14"/>
      <c r="GN21" s="81"/>
      <c r="GO21" s="88"/>
      <c r="GP21" s="14"/>
      <c r="GQ21" s="81"/>
      <c r="GR21" s="82"/>
      <c r="GS21" s="83"/>
      <c r="GT21" s="83"/>
      <c r="GU21" s="83"/>
      <c r="GV21" s="83"/>
      <c r="GW21" s="99"/>
      <c r="GX21" s="83"/>
      <c r="GY21" s="83"/>
      <c r="GZ21" s="100"/>
      <c r="HA21" s="100"/>
      <c r="HB21" s="100"/>
      <c r="HC21" s="100"/>
      <c r="HD21" s="100"/>
      <c r="HE21" s="101"/>
      <c r="HF21" s="100"/>
      <c r="HG21" s="51"/>
    </row>
    <row r="22" spans="43:215" x14ac:dyDescent="0.25">
      <c r="AQ22" s="47"/>
      <c r="AR22" s="47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108" t="s">
        <v>89</v>
      </c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10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45"/>
      <c r="DW22" s="42"/>
      <c r="DX22" s="42"/>
      <c r="DY22" s="72"/>
      <c r="DZ22" s="73"/>
      <c r="EA22" s="38"/>
      <c r="EB22" s="42"/>
      <c r="EC22" s="75"/>
      <c r="ED22" s="46"/>
      <c r="EE22" s="46"/>
      <c r="EF22" s="46"/>
      <c r="EG22" s="46"/>
      <c r="EH22" s="46"/>
      <c r="EI22" s="46"/>
      <c r="EJ22" s="88"/>
      <c r="EK22" s="88"/>
      <c r="EL22" s="89"/>
      <c r="EM22" s="90"/>
      <c r="EN22" s="22"/>
      <c r="EO22" s="89"/>
      <c r="EP22" s="90"/>
      <c r="EQ22" s="22"/>
      <c r="ER22" s="81"/>
      <c r="ES22" s="65"/>
      <c r="ET22" s="76"/>
      <c r="EU22" s="91"/>
      <c r="EV22" s="76"/>
      <c r="EW22" s="92"/>
      <c r="EX22" s="93"/>
      <c r="EY22" s="94"/>
      <c r="EZ22" s="81"/>
      <c r="FA22" s="91"/>
      <c r="FB22" s="95"/>
      <c r="FC22" s="96"/>
      <c r="FD22" s="47"/>
      <c r="FE22" s="97"/>
      <c r="FF22" s="73"/>
      <c r="FG22" s="22"/>
      <c r="FH22" s="98"/>
      <c r="FI22" s="96"/>
      <c r="FJ22" s="47"/>
      <c r="FK22" s="97"/>
      <c r="FL22" s="73"/>
      <c r="FM22" s="22"/>
      <c r="FN22" s="98"/>
      <c r="FO22" s="96"/>
      <c r="FP22" s="47"/>
      <c r="FQ22" s="97"/>
      <c r="FR22" s="73"/>
      <c r="FS22" s="22"/>
      <c r="FT22" s="91"/>
      <c r="FU22" s="91"/>
      <c r="FV22" s="91"/>
      <c r="FW22" s="41"/>
      <c r="FX22" s="41"/>
      <c r="FY22" s="44"/>
      <c r="FZ22" s="41"/>
      <c r="GA22" s="44"/>
      <c r="GB22" s="76"/>
      <c r="GC22" s="77"/>
      <c r="GD22" s="78"/>
      <c r="GE22" s="79"/>
      <c r="GF22" s="80"/>
      <c r="GG22" s="14"/>
      <c r="GH22" s="76"/>
      <c r="GI22" s="71"/>
      <c r="GJ22" s="42"/>
      <c r="GK22" s="73"/>
      <c r="GL22" s="76"/>
      <c r="GM22" s="14"/>
      <c r="GN22" s="81"/>
      <c r="GO22" s="88"/>
      <c r="GP22" s="14"/>
      <c r="GQ22" s="81"/>
      <c r="GR22" s="82"/>
      <c r="GS22" s="83"/>
      <c r="GT22" s="83"/>
      <c r="GU22" s="83"/>
      <c r="GV22" s="83"/>
      <c r="GW22" s="99"/>
      <c r="GX22" s="83"/>
      <c r="GY22" s="83"/>
      <c r="GZ22" s="100"/>
      <c r="HA22" s="100"/>
      <c r="HB22" s="100"/>
      <c r="HC22" s="100"/>
      <c r="HD22" s="100"/>
      <c r="HE22" s="101"/>
      <c r="HF22" s="100"/>
      <c r="HG22" s="51"/>
    </row>
    <row r="23" spans="43:215" x14ac:dyDescent="0.25">
      <c r="AQ23" s="47"/>
      <c r="AR23" s="47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112" t="str">
        <f>AT10</f>
        <v>заготовка опрессованная В 1,5-35ок - 0,66 ГОСТ 16442-82</v>
      </c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4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45"/>
      <c r="DW23" s="42"/>
      <c r="DX23" s="42"/>
      <c r="DY23" s="72"/>
      <c r="DZ23" s="73"/>
      <c r="EA23" s="38"/>
      <c r="EB23" s="42"/>
      <c r="EC23" s="75"/>
      <c r="ED23" s="46"/>
      <c r="EE23" s="46"/>
      <c r="EF23" s="46"/>
      <c r="EG23" s="46"/>
      <c r="EH23" s="46"/>
      <c r="EI23" s="46"/>
      <c r="EJ23" s="88"/>
      <c r="EK23" s="88"/>
      <c r="EL23" s="89"/>
      <c r="EM23" s="90"/>
      <c r="EN23" s="22"/>
      <c r="EO23" s="89"/>
      <c r="EP23" s="90"/>
      <c r="EQ23" s="22"/>
      <c r="ER23" s="81"/>
      <c r="ES23" s="65"/>
      <c r="ET23" s="76"/>
      <c r="EU23" s="91"/>
      <c r="EV23" s="76"/>
      <c r="EW23" s="92"/>
      <c r="EX23" s="93"/>
      <c r="EY23" s="94"/>
      <c r="EZ23" s="81"/>
      <c r="FA23" s="91"/>
      <c r="FB23" s="95"/>
      <c r="FC23" s="96"/>
      <c r="FD23" s="47"/>
      <c r="FE23" s="97"/>
      <c r="FF23" s="73"/>
      <c r="FG23" s="22"/>
      <c r="FH23" s="98"/>
      <c r="FI23" s="96"/>
      <c r="FJ23" s="47"/>
      <c r="FK23" s="97"/>
      <c r="FL23" s="73"/>
      <c r="FM23" s="22"/>
      <c r="FN23" s="98"/>
      <c r="FO23" s="96"/>
      <c r="FP23" s="47"/>
      <c r="FQ23" s="97"/>
      <c r="FR23" s="73"/>
      <c r="FS23" s="22"/>
      <c r="FT23" s="91"/>
      <c r="FU23" s="91"/>
      <c r="FV23" s="91"/>
      <c r="FW23" s="41"/>
      <c r="FX23" s="41"/>
      <c r="FY23" s="44"/>
      <c r="FZ23" s="41"/>
      <c r="GA23" s="44"/>
      <c r="GB23" s="76"/>
      <c r="GC23" s="77"/>
      <c r="GD23" s="78"/>
      <c r="GE23" s="79"/>
      <c r="GF23" s="80"/>
      <c r="GG23" s="14"/>
      <c r="GH23" s="76"/>
      <c r="GI23" s="71"/>
      <c r="GJ23" s="42"/>
      <c r="GK23" s="73"/>
      <c r="GL23" s="76"/>
      <c r="GM23" s="14"/>
      <c r="GN23" s="81"/>
      <c r="GO23" s="88"/>
      <c r="GP23" s="14"/>
      <c r="GQ23" s="81"/>
      <c r="GR23" s="82"/>
      <c r="GS23" s="83"/>
      <c r="GT23" s="83"/>
      <c r="GU23" s="83"/>
      <c r="GV23" s="83"/>
      <c r="GW23" s="99"/>
      <c r="GX23" s="83"/>
      <c r="GY23" s="83"/>
      <c r="GZ23" s="100"/>
      <c r="HA23" s="100"/>
      <c r="HB23" s="100"/>
      <c r="HC23" s="100"/>
      <c r="HD23" s="100"/>
      <c r="HE23" s="101"/>
      <c r="HF23" s="100"/>
      <c r="HG23" s="51"/>
    </row>
    <row r="24" spans="43:215" x14ac:dyDescent="0.25">
      <c r="AQ24" s="47"/>
      <c r="AR24" s="47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106" t="s">
        <v>90</v>
      </c>
      <c r="BW24" s="106"/>
      <c r="BX24" s="106"/>
      <c r="BY24" s="107" t="s">
        <v>91</v>
      </c>
      <c r="BZ24" s="107"/>
      <c r="CA24" s="107"/>
      <c r="CB24" s="107"/>
      <c r="CC24" s="107"/>
      <c r="CD24" s="107"/>
      <c r="CE24" s="108"/>
      <c r="CF24" s="109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09"/>
      <c r="CS24" s="109"/>
      <c r="CT24" s="109"/>
      <c r="CU24" s="109"/>
      <c r="CV24" s="109"/>
      <c r="CW24" s="109"/>
      <c r="CX24" s="109"/>
      <c r="CY24" s="109"/>
      <c r="CZ24" s="109"/>
      <c r="DA24" s="110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45"/>
      <c r="DW24" s="42"/>
      <c r="DX24" s="42"/>
      <c r="DY24" s="72"/>
      <c r="DZ24" s="73"/>
      <c r="EA24" s="38"/>
      <c r="EB24" s="42"/>
      <c r="EC24" s="75"/>
      <c r="ED24" s="46"/>
      <c r="EE24" s="46"/>
      <c r="EF24" s="46"/>
      <c r="EG24" s="46"/>
      <c r="EH24" s="46"/>
      <c r="EI24" s="46"/>
      <c r="EJ24" s="88"/>
      <c r="EK24" s="88"/>
      <c r="EL24" s="89"/>
      <c r="EM24" s="90"/>
      <c r="EN24" s="22"/>
      <c r="EO24" s="89"/>
      <c r="EP24" s="90"/>
      <c r="EQ24" s="22"/>
      <c r="ER24" s="81"/>
      <c r="ES24" s="65"/>
      <c r="ET24" s="76"/>
      <c r="EU24" s="91"/>
      <c r="EV24" s="76"/>
      <c r="EW24" s="92"/>
      <c r="EX24" s="93"/>
      <c r="EY24" s="94"/>
      <c r="EZ24" s="81"/>
      <c r="FA24" s="91"/>
      <c r="FB24" s="95"/>
      <c r="FC24" s="96"/>
      <c r="FD24" s="47"/>
      <c r="FE24" s="97"/>
      <c r="FF24" s="73"/>
      <c r="FG24" s="22"/>
      <c r="FH24" s="98"/>
      <c r="FI24" s="96"/>
      <c r="FJ24" s="47"/>
      <c r="FK24" s="97"/>
      <c r="FL24" s="73"/>
      <c r="FM24" s="22"/>
      <c r="FN24" s="98"/>
      <c r="FO24" s="96"/>
      <c r="FP24" s="47"/>
      <c r="FQ24" s="97"/>
      <c r="FR24" s="73"/>
      <c r="FS24" s="22"/>
      <c r="FT24" s="91"/>
      <c r="FU24" s="91"/>
      <c r="FV24" s="91"/>
      <c r="FW24" s="41"/>
      <c r="FX24" s="41"/>
      <c r="FY24" s="44"/>
      <c r="FZ24" s="41"/>
      <c r="GA24" s="44"/>
      <c r="GB24" s="76"/>
      <c r="GC24" s="77"/>
      <c r="GD24" s="78"/>
      <c r="GE24" s="79"/>
      <c r="GF24" s="80"/>
      <c r="GG24" s="14"/>
      <c r="GH24" s="76"/>
      <c r="GI24" s="71"/>
      <c r="GJ24" s="42"/>
      <c r="GK24" s="73"/>
      <c r="GL24" s="76"/>
      <c r="GM24" s="14"/>
      <c r="GN24" s="81"/>
      <c r="GO24" s="88"/>
      <c r="GP24" s="14"/>
      <c r="GQ24" s="81"/>
      <c r="GR24" s="82"/>
      <c r="GS24" s="83"/>
      <c r="GT24" s="83"/>
      <c r="GU24" s="83"/>
      <c r="GV24" s="83"/>
      <c r="GW24" s="99"/>
      <c r="GX24" s="83"/>
      <c r="GY24" s="83"/>
      <c r="GZ24" s="100"/>
      <c r="HA24" s="100"/>
      <c r="HB24" s="100"/>
      <c r="HC24" s="100"/>
      <c r="HD24" s="100"/>
      <c r="HE24" s="101"/>
      <c r="HF24" s="100"/>
      <c r="HG24" s="51"/>
    </row>
    <row r="25" spans="43:215" x14ac:dyDescent="0.25">
      <c r="AQ25" s="47"/>
      <c r="AR25" s="47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106" t="s">
        <v>92</v>
      </c>
      <c r="BW25" s="111" t="s">
        <v>93</v>
      </c>
      <c r="BX25" s="111"/>
      <c r="BY25" s="111"/>
      <c r="BZ25" s="111"/>
      <c r="CA25" s="111"/>
      <c r="CB25" s="111"/>
      <c r="CC25" s="111"/>
      <c r="CD25" s="111"/>
      <c r="CE25" s="106" t="s">
        <v>99</v>
      </c>
      <c r="CF25" s="108" t="s">
        <v>94</v>
      </c>
      <c r="CG25" s="109"/>
      <c r="CH25" s="110"/>
      <c r="CI25" s="106" t="s">
        <v>99</v>
      </c>
      <c r="CJ25" s="108" t="s">
        <v>95</v>
      </c>
      <c r="CK25" s="109"/>
      <c r="CL25" s="110"/>
      <c r="CM25" s="106" t="s">
        <v>99</v>
      </c>
      <c r="CN25" s="108" t="s">
        <v>96</v>
      </c>
      <c r="CO25" s="109"/>
      <c r="CP25" s="110"/>
      <c r="CQ25" s="111" t="s">
        <v>97</v>
      </c>
      <c r="CR25" s="111"/>
      <c r="CS25" s="111"/>
      <c r="CT25" s="111"/>
      <c r="CU25" s="111"/>
      <c r="CV25" s="111"/>
      <c r="CW25" s="111"/>
      <c r="CX25" s="111"/>
      <c r="CY25" s="111" t="s">
        <v>98</v>
      </c>
      <c r="CZ25" s="111"/>
      <c r="DA25" s="111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45"/>
      <c r="DW25" s="42"/>
      <c r="DX25" s="42"/>
      <c r="DY25" s="72"/>
      <c r="DZ25" s="73"/>
      <c r="EA25" s="38"/>
      <c r="EB25" s="42"/>
      <c r="EC25" s="75"/>
      <c r="ED25" s="46"/>
      <c r="EE25" s="46"/>
      <c r="EF25" s="46"/>
      <c r="EG25" s="46"/>
      <c r="EH25" s="46"/>
      <c r="EI25" s="46"/>
      <c r="EJ25" s="88"/>
      <c r="EK25" s="88"/>
      <c r="EL25" s="89"/>
      <c r="EM25" s="90"/>
      <c r="EN25" s="22"/>
      <c r="EO25" s="89"/>
      <c r="EP25" s="90"/>
      <c r="EQ25" s="22"/>
      <c r="ER25" s="81"/>
      <c r="ES25" s="65"/>
      <c r="ET25" s="76"/>
      <c r="EU25" s="91"/>
      <c r="EV25" s="76"/>
      <c r="EW25" s="92"/>
      <c r="EX25" s="93"/>
      <c r="EY25" s="94"/>
      <c r="EZ25" s="81"/>
      <c r="FA25" s="91"/>
      <c r="FB25" s="95"/>
      <c r="FC25" s="96"/>
      <c r="FD25" s="47"/>
      <c r="FE25" s="97"/>
      <c r="FF25" s="73"/>
      <c r="FG25" s="22"/>
      <c r="FH25" s="98"/>
      <c r="FI25" s="96"/>
      <c r="FJ25" s="47"/>
      <c r="FK25" s="97"/>
      <c r="FL25" s="73"/>
      <c r="FM25" s="22"/>
      <c r="FN25" s="98"/>
      <c r="FO25" s="96"/>
      <c r="FP25" s="47"/>
      <c r="FQ25" s="97"/>
      <c r="FR25" s="73"/>
      <c r="FS25" s="22"/>
      <c r="FT25" s="91"/>
      <c r="FU25" s="91"/>
      <c r="FV25" s="91"/>
      <c r="FW25" s="41"/>
      <c r="FX25" s="41"/>
      <c r="FY25" s="44"/>
      <c r="FZ25" s="41"/>
      <c r="GA25" s="44"/>
      <c r="GB25" s="76"/>
      <c r="GC25" s="77"/>
      <c r="GD25" s="78"/>
      <c r="GE25" s="79"/>
      <c r="GF25" s="80"/>
      <c r="GG25" s="14"/>
      <c r="GH25" s="76"/>
      <c r="GI25" s="71"/>
      <c r="GJ25" s="42"/>
      <c r="GK25" s="73"/>
      <c r="GL25" s="76"/>
      <c r="GM25" s="14"/>
      <c r="GN25" s="81"/>
      <c r="GO25" s="88"/>
      <c r="GP25" s="14"/>
      <c r="GQ25" s="81"/>
      <c r="GR25" s="82"/>
      <c r="GS25" s="83"/>
      <c r="GT25" s="83"/>
      <c r="GU25" s="83"/>
      <c r="GV25" s="83"/>
      <c r="GW25" s="99"/>
      <c r="GX25" s="83"/>
      <c r="GY25" s="83"/>
      <c r="GZ25" s="100"/>
      <c r="HA25" s="100"/>
      <c r="HB25" s="100"/>
      <c r="HC25" s="100"/>
      <c r="HD25" s="100"/>
      <c r="HE25" s="101"/>
      <c r="HF25" s="100"/>
      <c r="HG25" s="51"/>
    </row>
    <row r="26" spans="43:215" x14ac:dyDescent="0.25">
      <c r="AQ26" s="47"/>
      <c r="AR26" s="47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106">
        <f>VLOOKUP(BW26,Параметры!$B$2:$C$24,2,0)</f>
        <v>8</v>
      </c>
      <c r="BW26" s="107" t="s">
        <v>111</v>
      </c>
      <c r="BX26" s="107"/>
      <c r="BY26" s="107"/>
      <c r="BZ26" s="107"/>
      <c r="CA26" s="107"/>
      <c r="CB26" s="107"/>
      <c r="CC26" s="107"/>
      <c r="CD26" s="107"/>
      <c r="CE26" s="106" t="s">
        <v>117</v>
      </c>
      <c r="CF26" s="167" t="s">
        <v>115</v>
      </c>
      <c r="CG26" s="168"/>
      <c r="CH26" s="169"/>
      <c r="CI26" s="106"/>
      <c r="CJ26" s="108"/>
      <c r="CK26" s="109"/>
      <c r="CL26" s="110"/>
      <c r="CM26" s="106"/>
      <c r="CN26" s="108"/>
      <c r="CO26" s="109"/>
      <c r="CP26" s="110"/>
      <c r="CQ26" s="111"/>
      <c r="CR26" s="111"/>
      <c r="CS26" s="111"/>
      <c r="CT26" s="111"/>
      <c r="CU26" s="111"/>
      <c r="CV26" s="111"/>
      <c r="CW26" s="111"/>
      <c r="CX26" s="111"/>
      <c r="CY26" s="111" t="s">
        <v>116</v>
      </c>
      <c r="CZ26" s="111"/>
      <c r="DA26" s="111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45"/>
      <c r="DW26" s="42"/>
      <c r="DX26" s="42"/>
      <c r="DY26" s="72"/>
      <c r="DZ26" s="73"/>
      <c r="EA26" s="38"/>
      <c r="EB26" s="42"/>
      <c r="EC26" s="75"/>
      <c r="ED26" s="46"/>
      <c r="EE26" s="46"/>
      <c r="EF26" s="46"/>
      <c r="EG26" s="46"/>
      <c r="EH26" s="46"/>
      <c r="EI26" s="46"/>
      <c r="EJ26" s="88"/>
      <c r="EK26" s="88"/>
      <c r="EL26" s="89"/>
      <c r="EM26" s="90"/>
      <c r="EN26" s="22"/>
      <c r="EO26" s="89"/>
      <c r="EP26" s="90"/>
      <c r="EQ26" s="22"/>
      <c r="ER26" s="81"/>
      <c r="ES26" s="65"/>
      <c r="ET26" s="76"/>
      <c r="EU26" s="91"/>
      <c r="EV26" s="76"/>
      <c r="EW26" s="92"/>
      <c r="EX26" s="93"/>
      <c r="EY26" s="94"/>
      <c r="EZ26" s="81"/>
      <c r="FA26" s="91"/>
      <c r="FB26" s="95"/>
      <c r="FC26" s="96"/>
      <c r="FD26" s="47"/>
      <c r="FE26" s="97"/>
      <c r="FF26" s="73"/>
      <c r="FG26" s="22"/>
      <c r="FH26" s="98"/>
      <c r="FI26" s="96"/>
      <c r="FJ26" s="47"/>
      <c r="FK26" s="97"/>
      <c r="FL26" s="73"/>
      <c r="FM26" s="22"/>
      <c r="FN26" s="98"/>
      <c r="FO26" s="96"/>
      <c r="FP26" s="47"/>
      <c r="FQ26" s="97"/>
      <c r="FR26" s="73"/>
      <c r="FS26" s="22"/>
      <c r="FT26" s="91"/>
      <c r="FU26" s="91"/>
      <c r="FV26" s="91"/>
      <c r="FW26" s="41"/>
      <c r="FX26" s="41"/>
      <c r="FY26" s="44"/>
      <c r="FZ26" s="41"/>
      <c r="GA26" s="44"/>
      <c r="GB26" s="76"/>
      <c r="GC26" s="77"/>
      <c r="GD26" s="78"/>
      <c r="GE26" s="79"/>
      <c r="GF26" s="80"/>
      <c r="GG26" s="14"/>
      <c r="GH26" s="76"/>
      <c r="GI26" s="71"/>
      <c r="GJ26" s="42"/>
      <c r="GK26" s="73"/>
      <c r="GL26" s="76"/>
      <c r="GM26" s="14"/>
      <c r="GN26" s="81"/>
      <c r="GO26" s="88"/>
      <c r="GP26" s="14"/>
      <c r="GQ26" s="81"/>
      <c r="GR26" s="82"/>
      <c r="GS26" s="83"/>
      <c r="GT26" s="83"/>
      <c r="GU26" s="83"/>
      <c r="GV26" s="83"/>
      <c r="GW26" s="99"/>
      <c r="GX26" s="83"/>
      <c r="GY26" s="83"/>
      <c r="GZ26" s="100"/>
      <c r="HA26" s="100"/>
      <c r="HB26" s="100"/>
      <c r="HC26" s="100"/>
      <c r="HD26" s="100"/>
      <c r="HE26" s="101"/>
      <c r="HF26" s="100"/>
      <c r="HG26" s="51"/>
    </row>
    <row r="27" spans="43:215" x14ac:dyDescent="0.25">
      <c r="AQ27" s="47"/>
      <c r="AR27" s="47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106">
        <f>VLOOKUP(BW27,Параметры!$B$2:$C$24,2,0)</f>
        <v>9</v>
      </c>
      <c r="BW27" s="107" t="s">
        <v>112</v>
      </c>
      <c r="BX27" s="107"/>
      <c r="BY27" s="107"/>
      <c r="BZ27" s="107"/>
      <c r="CA27" s="107"/>
      <c r="CB27" s="107"/>
      <c r="CC27" s="107"/>
      <c r="CD27" s="107"/>
      <c r="CE27" s="106" t="s">
        <v>117</v>
      </c>
      <c r="CF27" s="167" t="s">
        <v>115</v>
      </c>
      <c r="CG27" s="168"/>
      <c r="CH27" s="169"/>
      <c r="CI27" s="106"/>
      <c r="CJ27" s="108"/>
      <c r="CK27" s="109"/>
      <c r="CL27" s="110"/>
      <c r="CM27" s="106"/>
      <c r="CN27" s="108"/>
      <c r="CO27" s="109"/>
      <c r="CP27" s="110"/>
      <c r="CQ27" s="111"/>
      <c r="CR27" s="111"/>
      <c r="CS27" s="111"/>
      <c r="CT27" s="111"/>
      <c r="CU27" s="111"/>
      <c r="CV27" s="111"/>
      <c r="CW27" s="111"/>
      <c r="CX27" s="111"/>
      <c r="CY27" s="111" t="s">
        <v>116</v>
      </c>
      <c r="CZ27" s="111"/>
      <c r="DA27" s="111"/>
      <c r="DB27" s="53"/>
      <c r="DC27" s="53"/>
      <c r="DD27" s="53"/>
      <c r="DE27" s="53"/>
      <c r="DF27" s="53"/>
      <c r="DG27" s="53"/>
      <c r="DH27" s="53"/>
      <c r="DI27" s="53"/>
      <c r="DJ27" s="53"/>
      <c r="DK27" s="104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45"/>
      <c r="DW27" s="42"/>
      <c r="DX27" s="42"/>
      <c r="DY27" s="72"/>
      <c r="DZ27" s="73"/>
      <c r="EA27" s="38"/>
      <c r="EB27" s="42"/>
      <c r="EC27" s="75"/>
      <c r="ED27" s="46"/>
      <c r="EE27" s="46"/>
      <c r="EF27" s="46"/>
      <c r="EG27" s="46"/>
      <c r="EH27" s="46"/>
      <c r="EI27" s="46"/>
      <c r="EJ27" s="88"/>
      <c r="EK27" s="88"/>
      <c r="EL27" s="89"/>
      <c r="EM27" s="90"/>
      <c r="EN27" s="22"/>
      <c r="EO27" s="89"/>
      <c r="EP27" s="90"/>
      <c r="EQ27" s="22"/>
      <c r="ER27" s="81"/>
      <c r="ES27" s="65"/>
      <c r="ET27" s="76"/>
      <c r="EU27" s="91"/>
      <c r="EV27" s="76"/>
      <c r="EW27" s="92"/>
      <c r="EX27" s="93"/>
      <c r="EY27" s="94"/>
      <c r="EZ27" s="81"/>
      <c r="FA27" s="91"/>
      <c r="FB27" s="95"/>
      <c r="FC27" s="96"/>
      <c r="FD27" s="47"/>
      <c r="FE27" s="97"/>
      <c r="FF27" s="73"/>
      <c r="FG27" s="22"/>
      <c r="FH27" s="98"/>
      <c r="FI27" s="96"/>
      <c r="FJ27" s="47"/>
      <c r="FK27" s="97"/>
      <c r="FL27" s="73"/>
      <c r="FM27" s="22"/>
      <c r="FN27" s="98"/>
      <c r="FO27" s="96"/>
      <c r="FP27" s="47"/>
      <c r="FQ27" s="97"/>
      <c r="FR27" s="73"/>
      <c r="FS27" s="22"/>
      <c r="FT27" s="91"/>
      <c r="FU27" s="91"/>
      <c r="FV27" s="91"/>
      <c r="FW27" s="41"/>
      <c r="FX27" s="41"/>
      <c r="FY27" s="44"/>
      <c r="FZ27" s="41"/>
      <c r="GA27" s="44"/>
      <c r="GB27" s="76"/>
      <c r="GC27" s="77"/>
      <c r="GD27" s="78"/>
      <c r="GE27" s="79"/>
      <c r="GF27" s="80"/>
      <c r="GG27" s="14"/>
      <c r="GH27" s="76"/>
      <c r="GI27" s="71"/>
      <c r="GJ27" s="42"/>
      <c r="GK27" s="73"/>
      <c r="GL27" s="76"/>
      <c r="GM27" s="14"/>
      <c r="GN27" s="81"/>
      <c r="GO27" s="88"/>
      <c r="GP27" s="14"/>
      <c r="GQ27" s="81"/>
      <c r="GR27" s="82"/>
      <c r="GS27" s="83"/>
      <c r="GT27" s="83"/>
      <c r="GU27" s="83"/>
      <c r="GV27" s="83"/>
      <c r="GW27" s="99"/>
      <c r="GX27" s="83"/>
      <c r="GY27" s="83"/>
      <c r="GZ27" s="100"/>
      <c r="HA27" s="100"/>
      <c r="HB27" s="100"/>
      <c r="HC27" s="100"/>
      <c r="HD27" s="100"/>
      <c r="HE27" s="101"/>
      <c r="HF27" s="100"/>
      <c r="HG27" s="51"/>
    </row>
    <row r="28" spans="43:215" x14ac:dyDescent="0.25">
      <c r="AQ28" s="47"/>
      <c r="AR28" s="47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106">
        <f>VLOOKUP(BW28,Параметры!$B$2:$C$24,2,0)</f>
        <v>11</v>
      </c>
      <c r="BW28" s="107" t="s">
        <v>114</v>
      </c>
      <c r="BX28" s="107"/>
      <c r="BY28" s="107"/>
      <c r="BZ28" s="107"/>
      <c r="CA28" s="107"/>
      <c r="CB28" s="107"/>
      <c r="CC28" s="107"/>
      <c r="CD28" s="107"/>
      <c r="CE28" s="106"/>
      <c r="CF28" s="167" t="s">
        <v>118</v>
      </c>
      <c r="CG28" s="168"/>
      <c r="CH28" s="169"/>
      <c r="CI28" s="106"/>
      <c r="CJ28" s="167" t="s">
        <v>118</v>
      </c>
      <c r="CK28" s="168"/>
      <c r="CL28" s="169"/>
      <c r="CM28" s="106"/>
      <c r="CN28" s="108"/>
      <c r="CO28" s="109"/>
      <c r="CP28" s="110"/>
      <c r="CQ28" s="111"/>
      <c r="CR28" s="111"/>
      <c r="CS28" s="111"/>
      <c r="CT28" s="111"/>
      <c r="CU28" s="111"/>
      <c r="CV28" s="111"/>
      <c r="CW28" s="111"/>
      <c r="CX28" s="111"/>
      <c r="CY28" s="111" t="s">
        <v>116</v>
      </c>
      <c r="CZ28" s="111"/>
      <c r="DA28" s="111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45"/>
      <c r="DW28" s="42"/>
      <c r="DX28" s="42"/>
      <c r="DY28" s="72"/>
      <c r="DZ28" s="73"/>
      <c r="EA28" s="38"/>
      <c r="EB28" s="42"/>
      <c r="EC28" s="75"/>
      <c r="ED28" s="46"/>
      <c r="EE28" s="46"/>
      <c r="EF28" s="46"/>
      <c r="EG28" s="46"/>
      <c r="EH28" s="46"/>
      <c r="EI28" s="46"/>
      <c r="EJ28" s="88"/>
      <c r="EK28" s="88"/>
      <c r="EL28" s="89"/>
      <c r="EM28" s="90"/>
      <c r="EN28" s="22"/>
      <c r="EO28" s="89"/>
      <c r="EP28" s="90"/>
      <c r="EQ28" s="22"/>
      <c r="ER28" s="81"/>
      <c r="ES28" s="65"/>
      <c r="ET28" s="76"/>
      <c r="EU28" s="91"/>
      <c r="EV28" s="76"/>
      <c r="EW28" s="92"/>
      <c r="EX28" s="93"/>
      <c r="EY28" s="94"/>
      <c r="EZ28" s="81"/>
      <c r="FA28" s="91"/>
      <c r="FB28" s="95"/>
      <c r="FC28" s="96"/>
      <c r="FD28" s="47"/>
      <c r="FE28" s="97"/>
      <c r="FF28" s="73"/>
      <c r="FG28" s="22"/>
      <c r="FH28" s="98"/>
      <c r="FI28" s="96"/>
      <c r="FJ28" s="47"/>
      <c r="FK28" s="97"/>
      <c r="FL28" s="73"/>
      <c r="FM28" s="22"/>
      <c r="FN28" s="98"/>
      <c r="FO28" s="96"/>
      <c r="FP28" s="47"/>
      <c r="FQ28" s="97"/>
      <c r="FR28" s="73"/>
      <c r="FS28" s="22"/>
      <c r="FT28" s="91"/>
      <c r="FU28" s="91"/>
      <c r="FV28" s="91"/>
      <c r="FW28" s="41"/>
      <c r="FX28" s="41"/>
      <c r="FY28" s="44"/>
      <c r="FZ28" s="41"/>
      <c r="GA28" s="44"/>
      <c r="GB28" s="76"/>
      <c r="GC28" s="77"/>
      <c r="GD28" s="78"/>
      <c r="GE28" s="79"/>
      <c r="GF28" s="80"/>
      <c r="GG28" s="14"/>
      <c r="GH28" s="76"/>
      <c r="GI28" s="71"/>
      <c r="GJ28" s="42"/>
      <c r="GK28" s="73"/>
      <c r="GL28" s="76"/>
      <c r="GM28" s="14"/>
      <c r="GN28" s="81"/>
      <c r="GO28" s="88"/>
      <c r="GP28" s="14"/>
      <c r="GQ28" s="81"/>
      <c r="GR28" s="82"/>
      <c r="GS28" s="83"/>
      <c r="GT28" s="83"/>
      <c r="GU28" s="83"/>
      <c r="GV28" s="83"/>
      <c r="GW28" s="99"/>
      <c r="GX28" s="83"/>
      <c r="GY28" s="83"/>
      <c r="GZ28" s="100"/>
      <c r="HA28" s="100"/>
      <c r="HB28" s="100"/>
      <c r="HC28" s="100"/>
      <c r="HD28" s="100"/>
      <c r="HE28" s="101"/>
      <c r="HF28" s="100"/>
      <c r="HG28" s="51"/>
    </row>
    <row r="29" spans="43:215" x14ac:dyDescent="0.25">
      <c r="AQ29" s="47"/>
      <c r="AR29" s="47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45"/>
      <c r="DW29" s="42"/>
      <c r="DX29" s="42"/>
      <c r="DY29" s="72"/>
      <c r="DZ29" s="73"/>
      <c r="EA29" s="38"/>
      <c r="EB29" s="42"/>
      <c r="EC29" s="75"/>
      <c r="ED29" s="46"/>
      <c r="EE29" s="46"/>
      <c r="EF29" s="46"/>
      <c r="EG29" s="46"/>
      <c r="EH29" s="46"/>
      <c r="EI29" s="46"/>
      <c r="EJ29" s="88"/>
      <c r="EK29" s="88"/>
      <c r="EL29" s="89"/>
      <c r="EM29" s="90"/>
      <c r="EN29" s="22"/>
      <c r="EO29" s="89"/>
      <c r="EP29" s="90"/>
      <c r="EQ29" s="22"/>
      <c r="ER29" s="81"/>
      <c r="ES29" s="65"/>
      <c r="ET29" s="76"/>
      <c r="EU29" s="91"/>
      <c r="EV29" s="76"/>
      <c r="EW29" s="92"/>
      <c r="EX29" s="93"/>
      <c r="EY29" s="94"/>
      <c r="EZ29" s="81"/>
      <c r="FA29" s="91"/>
      <c r="FB29" s="95"/>
      <c r="FC29" s="96"/>
      <c r="FD29" s="47"/>
      <c r="FE29" s="97"/>
      <c r="FF29" s="73"/>
      <c r="FG29" s="22"/>
      <c r="FH29" s="98"/>
      <c r="FI29" s="96"/>
      <c r="FJ29" s="47"/>
      <c r="FK29" s="97"/>
      <c r="FL29" s="73"/>
      <c r="FM29" s="22"/>
      <c r="FN29" s="98"/>
      <c r="FO29" s="96"/>
      <c r="FP29" s="47"/>
      <c r="FQ29" s="97"/>
      <c r="FR29" s="73"/>
      <c r="FS29" s="22"/>
      <c r="FT29" s="91"/>
      <c r="FU29" s="91"/>
      <c r="FV29" s="91"/>
      <c r="FW29" s="41"/>
      <c r="FX29" s="41"/>
      <c r="FY29" s="44"/>
      <c r="FZ29" s="41"/>
      <c r="GA29" s="44"/>
      <c r="GB29" s="76"/>
      <c r="GC29" s="77"/>
      <c r="GD29" s="78"/>
      <c r="GE29" s="79"/>
      <c r="GF29" s="80"/>
      <c r="GG29" s="14"/>
      <c r="GH29" s="76"/>
      <c r="GI29" s="71"/>
      <c r="GJ29" s="42"/>
      <c r="GK29" s="73"/>
      <c r="GL29" s="76"/>
      <c r="GM29" s="14"/>
      <c r="GN29" s="81"/>
      <c r="GO29" s="88"/>
      <c r="GP29" s="14"/>
      <c r="GQ29" s="81"/>
      <c r="GR29" s="82"/>
      <c r="GS29" s="83"/>
      <c r="GT29" s="83"/>
      <c r="GU29" s="83"/>
      <c r="GV29" s="83"/>
      <c r="GW29" s="99"/>
      <c r="GX29" s="83"/>
      <c r="GY29" s="83"/>
      <c r="GZ29" s="100"/>
      <c r="HA29" s="100"/>
      <c r="HB29" s="100"/>
      <c r="HC29" s="100"/>
      <c r="HD29" s="100"/>
      <c r="HE29" s="101"/>
      <c r="HF29" s="100"/>
      <c r="HG29" s="51"/>
    </row>
    <row r="30" spans="43:215" x14ac:dyDescent="0.25">
      <c r="AQ30" s="47"/>
      <c r="AR30" s="47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108" t="s">
        <v>89</v>
      </c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09"/>
      <c r="CV30" s="109"/>
      <c r="CW30" s="109"/>
      <c r="CX30" s="109"/>
      <c r="CY30" s="109"/>
      <c r="CZ30" s="109"/>
      <c r="DA30" s="110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45"/>
      <c r="DW30" s="42"/>
      <c r="DX30" s="42"/>
      <c r="DY30" s="72"/>
      <c r="DZ30" s="73"/>
      <c r="EA30" s="38"/>
      <c r="EB30" s="42"/>
      <c r="EC30" s="75"/>
      <c r="ED30" s="46"/>
      <c r="EE30" s="46"/>
      <c r="EF30" s="46"/>
      <c r="EG30" s="46"/>
      <c r="EH30" s="46"/>
      <c r="EI30" s="46"/>
      <c r="EJ30" s="88"/>
      <c r="EK30" s="88"/>
      <c r="EL30" s="89"/>
      <c r="EM30" s="90"/>
      <c r="EN30" s="22"/>
      <c r="EO30" s="89"/>
      <c r="EP30" s="90"/>
      <c r="EQ30" s="22"/>
      <c r="ER30" s="81"/>
      <c r="ES30" s="65"/>
      <c r="ET30" s="76"/>
      <c r="EU30" s="91"/>
      <c r="EV30" s="76"/>
      <c r="EW30" s="92"/>
      <c r="EX30" s="93"/>
      <c r="EY30" s="94"/>
      <c r="EZ30" s="81"/>
      <c r="FA30" s="91"/>
      <c r="FB30" s="95"/>
      <c r="FC30" s="96"/>
      <c r="FD30" s="47"/>
      <c r="FE30" s="97"/>
      <c r="FF30" s="73"/>
      <c r="FG30" s="22"/>
      <c r="FH30" s="98"/>
      <c r="FI30" s="96"/>
      <c r="FJ30" s="47"/>
      <c r="FK30" s="97"/>
      <c r="FL30" s="73"/>
      <c r="FM30" s="22"/>
      <c r="FN30" s="98"/>
      <c r="FO30" s="96"/>
      <c r="FP30" s="47"/>
      <c r="FQ30" s="97"/>
      <c r="FR30" s="73"/>
      <c r="FS30" s="22"/>
      <c r="FT30" s="91"/>
      <c r="FU30" s="91"/>
      <c r="FV30" s="91"/>
      <c r="FW30" s="41"/>
      <c r="FX30" s="41"/>
      <c r="FY30" s="44"/>
      <c r="FZ30" s="41"/>
      <c r="GA30" s="44"/>
      <c r="GB30" s="76"/>
      <c r="GC30" s="77"/>
      <c r="GD30" s="78"/>
      <c r="GE30" s="79"/>
      <c r="GF30" s="80"/>
      <c r="GG30" s="14"/>
      <c r="GH30" s="76"/>
      <c r="GI30" s="71"/>
      <c r="GJ30" s="42"/>
      <c r="GK30" s="73"/>
      <c r="GL30" s="76"/>
      <c r="GM30" s="14"/>
      <c r="GN30" s="81"/>
      <c r="GO30" s="88"/>
      <c r="GP30" s="14"/>
      <c r="GQ30" s="81"/>
      <c r="GR30" s="82"/>
      <c r="GS30" s="83"/>
      <c r="GT30" s="83"/>
      <c r="GU30" s="83"/>
      <c r="GV30" s="83"/>
      <c r="GW30" s="99"/>
      <c r="GX30" s="83"/>
      <c r="GY30" s="83"/>
      <c r="GZ30" s="100"/>
      <c r="HA30" s="100"/>
      <c r="HB30" s="100"/>
      <c r="HC30" s="100"/>
      <c r="HD30" s="100"/>
      <c r="HE30" s="101"/>
      <c r="HF30" s="100"/>
      <c r="HG30" s="51"/>
    </row>
    <row r="31" spans="43:215" x14ac:dyDescent="0.25">
      <c r="AQ31" s="47"/>
      <c r="AR31" s="47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112" t="str">
        <f>AT11</f>
        <v>_ПВХ плавтикат изоляция</v>
      </c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4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45"/>
      <c r="DW31" s="42"/>
      <c r="DX31" s="42"/>
      <c r="DY31" s="72"/>
      <c r="DZ31" s="73"/>
      <c r="EA31" s="38"/>
      <c r="EB31" s="42"/>
      <c r="EC31" s="75"/>
      <c r="ED31" s="46"/>
      <c r="EE31" s="46"/>
      <c r="EF31" s="46"/>
      <c r="EG31" s="46"/>
      <c r="EH31" s="46"/>
      <c r="EI31" s="46"/>
      <c r="EJ31" s="88"/>
      <c r="EK31" s="88"/>
      <c r="EL31" s="89"/>
      <c r="EM31" s="90"/>
      <c r="EN31" s="22"/>
      <c r="EO31" s="89"/>
      <c r="EP31" s="90"/>
      <c r="EQ31" s="22"/>
      <c r="ER31" s="81"/>
      <c r="ES31" s="65"/>
      <c r="ET31" s="76"/>
      <c r="EU31" s="91"/>
      <c r="EV31" s="76"/>
      <c r="EW31" s="92"/>
      <c r="EX31" s="93"/>
      <c r="EY31" s="94"/>
      <c r="EZ31" s="81"/>
      <c r="FA31" s="91"/>
      <c r="FB31" s="95"/>
      <c r="FC31" s="96"/>
      <c r="FD31" s="47"/>
      <c r="FE31" s="97"/>
      <c r="FF31" s="73"/>
      <c r="FG31" s="22"/>
      <c r="FH31" s="98"/>
      <c r="FI31" s="96"/>
      <c r="FJ31" s="47"/>
      <c r="FK31" s="97"/>
      <c r="FL31" s="73"/>
      <c r="FM31" s="22"/>
      <c r="FN31" s="98"/>
      <c r="FO31" s="96"/>
      <c r="FP31" s="47"/>
      <c r="FQ31" s="97"/>
      <c r="FR31" s="73"/>
      <c r="FS31" s="22"/>
      <c r="FT31" s="91"/>
      <c r="FU31" s="91"/>
      <c r="FV31" s="91"/>
      <c r="FW31" s="41"/>
      <c r="FX31" s="41"/>
      <c r="FY31" s="44"/>
      <c r="FZ31" s="41"/>
      <c r="GA31" s="44"/>
      <c r="GB31" s="76"/>
      <c r="GC31" s="77"/>
      <c r="GD31" s="78"/>
      <c r="GE31" s="79"/>
      <c r="GF31" s="80"/>
      <c r="GG31" s="14"/>
      <c r="GH31" s="76"/>
      <c r="GI31" s="71"/>
      <c r="GJ31" s="42"/>
      <c r="GK31" s="73"/>
      <c r="GL31" s="76"/>
      <c r="GM31" s="14"/>
      <c r="GN31" s="81"/>
      <c r="GO31" s="88"/>
      <c r="GP31" s="14"/>
      <c r="GQ31" s="81"/>
      <c r="GR31" s="82"/>
      <c r="GS31" s="83"/>
      <c r="GT31" s="83"/>
      <c r="GU31" s="83"/>
      <c r="GV31" s="83"/>
      <c r="GW31" s="99"/>
      <c r="GX31" s="83"/>
      <c r="GY31" s="83"/>
      <c r="GZ31" s="100"/>
      <c r="HA31" s="100"/>
      <c r="HB31" s="100"/>
      <c r="HC31" s="100"/>
      <c r="HD31" s="100"/>
      <c r="HE31" s="101"/>
      <c r="HF31" s="100"/>
      <c r="HG31" s="51"/>
    </row>
    <row r="32" spans="43:215" x14ac:dyDescent="0.25">
      <c r="AQ32" s="47"/>
      <c r="AR32" s="47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106" t="s">
        <v>90</v>
      </c>
      <c r="BW32" s="106"/>
      <c r="BX32" s="106"/>
      <c r="BY32" s="107" t="s">
        <v>91</v>
      </c>
      <c r="BZ32" s="107"/>
      <c r="CA32" s="107"/>
      <c r="CB32" s="107"/>
      <c r="CC32" s="107"/>
      <c r="CD32" s="107"/>
      <c r="CE32" s="108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10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45"/>
      <c r="DW32" s="42"/>
      <c r="DX32" s="42"/>
      <c r="DY32" s="72"/>
      <c r="DZ32" s="73"/>
      <c r="EA32" s="38"/>
      <c r="EB32" s="42"/>
      <c r="EC32" s="75"/>
      <c r="ED32" s="46"/>
      <c r="EE32" s="46"/>
      <c r="EF32" s="46"/>
      <c r="EG32" s="46"/>
      <c r="EH32" s="46"/>
      <c r="EI32" s="46"/>
      <c r="EJ32" s="88"/>
      <c r="EK32" s="88"/>
      <c r="EL32" s="89"/>
      <c r="EM32" s="90"/>
      <c r="EN32" s="22"/>
      <c r="EO32" s="89"/>
      <c r="EP32" s="90"/>
      <c r="EQ32" s="22"/>
      <c r="ER32" s="81"/>
      <c r="ES32" s="65"/>
      <c r="ET32" s="76"/>
      <c r="EU32" s="91"/>
      <c r="EV32" s="76"/>
      <c r="EW32" s="92"/>
      <c r="EX32" s="93"/>
      <c r="EY32" s="94"/>
      <c r="EZ32" s="81"/>
      <c r="FA32" s="91"/>
      <c r="FB32" s="95"/>
      <c r="FC32" s="96"/>
      <c r="FD32" s="47"/>
      <c r="FE32" s="97"/>
      <c r="FF32" s="73"/>
      <c r="FG32" s="22"/>
      <c r="FH32" s="98"/>
      <c r="FI32" s="96"/>
      <c r="FJ32" s="47"/>
      <c r="FK32" s="97"/>
      <c r="FL32" s="73"/>
      <c r="FM32" s="22"/>
      <c r="FN32" s="98"/>
      <c r="FO32" s="96"/>
      <c r="FP32" s="47"/>
      <c r="FQ32" s="97"/>
      <c r="FR32" s="73"/>
      <c r="FS32" s="22"/>
      <c r="FT32" s="91"/>
      <c r="FU32" s="91"/>
      <c r="FV32" s="91"/>
      <c r="FW32" s="41"/>
      <c r="FX32" s="41"/>
      <c r="FY32" s="44"/>
      <c r="FZ32" s="41"/>
      <c r="GA32" s="44"/>
      <c r="GB32" s="76"/>
      <c r="GC32" s="77"/>
      <c r="GD32" s="78"/>
      <c r="GE32" s="79"/>
      <c r="GF32" s="80"/>
      <c r="GG32" s="14"/>
      <c r="GH32" s="76"/>
      <c r="GI32" s="71"/>
      <c r="GJ32" s="42"/>
      <c r="GK32" s="73"/>
      <c r="GL32" s="76"/>
      <c r="GM32" s="14"/>
      <c r="GN32" s="81"/>
      <c r="GO32" s="88"/>
      <c r="GP32" s="14"/>
      <c r="GQ32" s="81"/>
      <c r="GR32" s="82"/>
      <c r="GS32" s="83"/>
      <c r="GT32" s="83"/>
      <c r="GU32" s="83"/>
      <c r="GV32" s="83"/>
      <c r="GW32" s="99"/>
      <c r="GX32" s="83"/>
      <c r="GY32" s="83"/>
      <c r="GZ32" s="100"/>
      <c r="HA32" s="100"/>
      <c r="HB32" s="100"/>
      <c r="HC32" s="100"/>
      <c r="HD32" s="100"/>
      <c r="HE32" s="101"/>
      <c r="HF32" s="100"/>
      <c r="HG32" s="51"/>
    </row>
    <row r="33" spans="43:215" x14ac:dyDescent="0.25">
      <c r="AQ33" s="47"/>
      <c r="AR33" s="47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106" t="s">
        <v>92</v>
      </c>
      <c r="BW33" s="111" t="s">
        <v>93</v>
      </c>
      <c r="BX33" s="111"/>
      <c r="BY33" s="111"/>
      <c r="BZ33" s="111"/>
      <c r="CA33" s="111"/>
      <c r="CB33" s="111"/>
      <c r="CC33" s="111"/>
      <c r="CD33" s="111"/>
      <c r="CE33" s="106" t="s">
        <v>99</v>
      </c>
      <c r="CF33" s="108" t="s">
        <v>94</v>
      </c>
      <c r="CG33" s="109"/>
      <c r="CH33" s="110"/>
      <c r="CI33" s="106" t="s">
        <v>99</v>
      </c>
      <c r="CJ33" s="108" t="s">
        <v>95</v>
      </c>
      <c r="CK33" s="109"/>
      <c r="CL33" s="110"/>
      <c r="CM33" s="106" t="s">
        <v>99</v>
      </c>
      <c r="CN33" s="108" t="s">
        <v>96</v>
      </c>
      <c r="CO33" s="109"/>
      <c r="CP33" s="110"/>
      <c r="CQ33" s="111" t="s">
        <v>97</v>
      </c>
      <c r="CR33" s="111"/>
      <c r="CS33" s="111"/>
      <c r="CT33" s="111"/>
      <c r="CU33" s="111"/>
      <c r="CV33" s="111"/>
      <c r="CW33" s="111"/>
      <c r="CX33" s="111"/>
      <c r="CY33" s="111" t="s">
        <v>98</v>
      </c>
      <c r="CZ33" s="111"/>
      <c r="DA33" s="111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45"/>
      <c r="DW33" s="42"/>
      <c r="DX33" s="42"/>
      <c r="DY33" s="72"/>
      <c r="DZ33" s="73"/>
      <c r="EA33" s="38"/>
      <c r="EB33" s="42"/>
      <c r="EC33" s="75"/>
      <c r="ED33" s="46"/>
      <c r="EE33" s="46"/>
      <c r="EF33" s="46"/>
      <c r="EG33" s="46"/>
      <c r="EH33" s="46"/>
      <c r="EI33" s="46"/>
      <c r="EJ33" s="88"/>
      <c r="EK33" s="88"/>
      <c r="EL33" s="89"/>
      <c r="EM33" s="90"/>
      <c r="EN33" s="22"/>
      <c r="EO33" s="89"/>
      <c r="EP33" s="90"/>
      <c r="EQ33" s="22"/>
      <c r="ER33" s="81"/>
      <c r="ES33" s="65"/>
      <c r="ET33" s="76"/>
      <c r="EU33" s="91"/>
      <c r="EV33" s="76"/>
      <c r="EW33" s="92"/>
      <c r="EX33" s="93"/>
      <c r="EY33" s="94"/>
      <c r="EZ33" s="81"/>
      <c r="FA33" s="91"/>
      <c r="FB33" s="95"/>
      <c r="FC33" s="96"/>
      <c r="FD33" s="47"/>
      <c r="FE33" s="97"/>
      <c r="FF33" s="73"/>
      <c r="FG33" s="22"/>
      <c r="FH33" s="98"/>
      <c r="FI33" s="96"/>
      <c r="FJ33" s="47"/>
      <c r="FK33" s="97"/>
      <c r="FL33" s="73"/>
      <c r="FM33" s="22"/>
      <c r="FN33" s="98"/>
      <c r="FO33" s="96"/>
      <c r="FP33" s="47"/>
      <c r="FQ33" s="97"/>
      <c r="FR33" s="73"/>
      <c r="FS33" s="22"/>
      <c r="FT33" s="91"/>
      <c r="FU33" s="91"/>
      <c r="FV33" s="91"/>
      <c r="FW33" s="41"/>
      <c r="FX33" s="41"/>
      <c r="FY33" s="44"/>
      <c r="FZ33" s="41"/>
      <c r="GA33" s="44"/>
      <c r="GB33" s="76"/>
      <c r="GC33" s="77"/>
      <c r="GD33" s="78"/>
      <c r="GE33" s="79"/>
      <c r="GF33" s="80"/>
      <c r="GG33" s="14"/>
      <c r="GH33" s="76"/>
      <c r="GI33" s="71"/>
      <c r="GJ33" s="42"/>
      <c r="GK33" s="73"/>
      <c r="GL33" s="76"/>
      <c r="GM33" s="14"/>
      <c r="GN33" s="81"/>
      <c r="GO33" s="88"/>
      <c r="GP33" s="14"/>
      <c r="GQ33" s="81"/>
      <c r="GR33" s="82"/>
      <c r="GS33" s="83"/>
      <c r="GT33" s="83"/>
      <c r="GU33" s="83"/>
      <c r="GV33" s="83"/>
      <c r="GW33" s="99"/>
      <c r="GX33" s="83"/>
      <c r="GY33" s="83"/>
      <c r="GZ33" s="100"/>
      <c r="HA33" s="100"/>
      <c r="HB33" s="100"/>
      <c r="HC33" s="100"/>
      <c r="HD33" s="100"/>
      <c r="HE33" s="101"/>
      <c r="HF33" s="100"/>
      <c r="HG33" s="51"/>
    </row>
    <row r="34" spans="43:215" x14ac:dyDescent="0.25">
      <c r="AQ34" s="47"/>
      <c r="AR34" s="47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106">
        <f>VLOOKUP(BW34,Параметры!$B$2:$C$24,2,0)</f>
        <v>7</v>
      </c>
      <c r="BW34" s="107" t="s">
        <v>110</v>
      </c>
      <c r="BX34" s="107"/>
      <c r="BY34" s="107"/>
      <c r="BZ34" s="107"/>
      <c r="CA34" s="107"/>
      <c r="CB34" s="107"/>
      <c r="CC34" s="107"/>
      <c r="CD34" s="107"/>
      <c r="CE34" s="106"/>
      <c r="CF34" s="108">
        <v>1.34</v>
      </c>
      <c r="CG34" s="109"/>
      <c r="CH34" s="110"/>
      <c r="CI34" s="106"/>
      <c r="CJ34" s="108"/>
      <c r="CK34" s="109"/>
      <c r="CL34" s="110"/>
      <c r="CM34" s="106"/>
      <c r="CN34" s="108"/>
      <c r="CO34" s="109"/>
      <c r="CP34" s="110"/>
      <c r="CQ34" s="111"/>
      <c r="CR34" s="111"/>
      <c r="CS34" s="111"/>
      <c r="CT34" s="111"/>
      <c r="CU34" s="111"/>
      <c r="CV34" s="111"/>
      <c r="CW34" s="111"/>
      <c r="CX34" s="111"/>
      <c r="CY34" s="111" t="s">
        <v>116</v>
      </c>
      <c r="CZ34" s="111"/>
      <c r="DA34" s="111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45"/>
      <c r="DW34" s="42"/>
      <c r="DX34" s="42"/>
      <c r="DY34" s="72"/>
      <c r="DZ34" s="73"/>
      <c r="EA34" s="38"/>
      <c r="EB34" s="42"/>
      <c r="EC34" s="75"/>
      <c r="ED34" s="46"/>
      <c r="EE34" s="46"/>
      <c r="EF34" s="46"/>
      <c r="EG34" s="46"/>
      <c r="EH34" s="46"/>
      <c r="EI34" s="46"/>
      <c r="EJ34" s="88"/>
      <c r="EK34" s="88"/>
      <c r="EL34" s="89"/>
      <c r="EM34" s="90"/>
      <c r="EN34" s="22"/>
      <c r="EO34" s="89"/>
      <c r="EP34" s="90"/>
      <c r="EQ34" s="22"/>
      <c r="ER34" s="81"/>
      <c r="ES34" s="65"/>
      <c r="ET34" s="76"/>
      <c r="EU34" s="91"/>
      <c r="EV34" s="76"/>
      <c r="EW34" s="92"/>
      <c r="EX34" s="93"/>
      <c r="EY34" s="94"/>
      <c r="EZ34" s="81"/>
      <c r="FA34" s="91"/>
      <c r="FB34" s="95"/>
      <c r="FC34" s="96"/>
      <c r="FD34" s="47"/>
      <c r="FE34" s="97"/>
      <c r="FF34" s="73"/>
      <c r="FG34" s="22"/>
      <c r="FH34" s="98"/>
      <c r="FI34" s="96"/>
      <c r="FJ34" s="47"/>
      <c r="FK34" s="97"/>
      <c r="FL34" s="73"/>
      <c r="FM34" s="22"/>
      <c r="FN34" s="98"/>
      <c r="FO34" s="96"/>
      <c r="FP34" s="47"/>
      <c r="FQ34" s="97"/>
      <c r="FR34" s="73"/>
      <c r="FS34" s="22"/>
      <c r="FT34" s="91"/>
      <c r="FU34" s="91"/>
      <c r="FV34" s="91"/>
      <c r="FW34" s="41"/>
      <c r="FX34" s="41"/>
      <c r="FY34" s="44"/>
      <c r="FZ34" s="41"/>
      <c r="GA34" s="44"/>
      <c r="GB34" s="76"/>
      <c r="GC34" s="77"/>
      <c r="GD34" s="78"/>
      <c r="GE34" s="79"/>
      <c r="GF34" s="80"/>
      <c r="GG34" s="14"/>
      <c r="GH34" s="76"/>
      <c r="GI34" s="71"/>
      <c r="GJ34" s="42"/>
      <c r="GK34" s="73"/>
      <c r="GL34" s="76"/>
      <c r="GM34" s="14"/>
      <c r="GN34" s="81"/>
      <c r="GO34" s="88"/>
      <c r="GP34" s="14"/>
      <c r="GQ34" s="81"/>
      <c r="GR34" s="82"/>
      <c r="GS34" s="83"/>
      <c r="GT34" s="83"/>
      <c r="GU34" s="83"/>
      <c r="GV34" s="83"/>
      <c r="GW34" s="99"/>
      <c r="GX34" s="83"/>
      <c r="GY34" s="83"/>
      <c r="GZ34" s="100"/>
      <c r="HA34" s="100"/>
      <c r="HB34" s="100"/>
      <c r="HC34" s="100"/>
      <c r="HD34" s="100"/>
      <c r="HE34" s="101"/>
      <c r="HF34" s="100"/>
      <c r="HG34" s="51"/>
    </row>
    <row r="35" spans="43:215" x14ac:dyDescent="0.25">
      <c r="AQ35" s="47"/>
      <c r="AR35" s="47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106">
        <f>VLOOKUP(BW35,Параметры!$B$2:$C$24,2,0)</f>
        <v>6</v>
      </c>
      <c r="BW35" s="107" t="s">
        <v>109</v>
      </c>
      <c r="BX35" s="107"/>
      <c r="BY35" s="107"/>
      <c r="BZ35" s="107"/>
      <c r="CA35" s="107"/>
      <c r="CB35" s="107"/>
      <c r="CC35" s="107"/>
      <c r="CD35" s="107"/>
      <c r="CE35" s="106"/>
      <c r="CF35" s="108"/>
      <c r="CG35" s="109"/>
      <c r="CH35" s="110"/>
      <c r="CI35" s="106"/>
      <c r="CJ35" s="108"/>
      <c r="CK35" s="109"/>
      <c r="CL35" s="110"/>
      <c r="CM35" s="106"/>
      <c r="CN35" s="108"/>
      <c r="CO35" s="109"/>
      <c r="CP35" s="110"/>
      <c r="CQ35" s="111" t="s">
        <v>119</v>
      </c>
      <c r="CR35" s="111"/>
      <c r="CS35" s="111"/>
      <c r="CT35" s="111"/>
      <c r="CU35" s="111"/>
      <c r="CV35" s="111"/>
      <c r="CW35" s="111"/>
      <c r="CX35" s="111"/>
      <c r="CY35" s="111" t="s">
        <v>116</v>
      </c>
      <c r="CZ35" s="111"/>
      <c r="DA35" s="111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45"/>
      <c r="DW35" s="42"/>
      <c r="DX35" s="42"/>
      <c r="DY35" s="72"/>
      <c r="DZ35" s="73"/>
      <c r="EA35" s="38"/>
      <c r="EB35" s="42"/>
      <c r="EC35" s="75"/>
      <c r="ED35" s="46"/>
      <c r="EE35" s="46"/>
      <c r="EF35" s="46"/>
      <c r="EG35" s="46"/>
      <c r="EH35" s="46"/>
      <c r="EI35" s="46"/>
      <c r="EJ35" s="88"/>
      <c r="EK35" s="88"/>
      <c r="EL35" s="89"/>
      <c r="EM35" s="90"/>
      <c r="EN35" s="22"/>
      <c r="EO35" s="89"/>
      <c r="EP35" s="90"/>
      <c r="EQ35" s="22"/>
      <c r="ER35" s="81"/>
      <c r="ES35" s="65"/>
      <c r="ET35" s="76"/>
      <c r="EU35" s="91"/>
      <c r="EV35" s="76"/>
      <c r="EW35" s="92"/>
      <c r="EX35" s="93"/>
      <c r="EY35" s="94"/>
      <c r="EZ35" s="81"/>
      <c r="FA35" s="91"/>
      <c r="FB35" s="95"/>
      <c r="FC35" s="96"/>
      <c r="FD35" s="47"/>
      <c r="FE35" s="97"/>
      <c r="FF35" s="73"/>
      <c r="FG35" s="22"/>
      <c r="FH35" s="98"/>
      <c r="FI35" s="96"/>
      <c r="FJ35" s="47"/>
      <c r="FK35" s="97"/>
      <c r="FL35" s="73"/>
      <c r="FM35" s="22"/>
      <c r="FN35" s="98"/>
      <c r="FO35" s="96"/>
      <c r="FP35" s="47"/>
      <c r="FQ35" s="97"/>
      <c r="FR35" s="73"/>
      <c r="FS35" s="22"/>
      <c r="FT35" s="91"/>
      <c r="FU35" s="91"/>
      <c r="FV35" s="91"/>
      <c r="FW35" s="41"/>
      <c r="FX35" s="41"/>
      <c r="FY35" s="44"/>
      <c r="FZ35" s="41"/>
      <c r="GA35" s="44"/>
      <c r="GB35" s="76"/>
      <c r="GC35" s="77"/>
      <c r="GD35" s="78"/>
      <c r="GE35" s="79"/>
      <c r="GF35" s="80"/>
      <c r="GG35" s="14"/>
      <c r="GH35" s="76"/>
      <c r="GI35" s="71"/>
      <c r="GJ35" s="42"/>
      <c r="GK35" s="73"/>
      <c r="GL35" s="76"/>
      <c r="GM35" s="14"/>
      <c r="GN35" s="81"/>
      <c r="GO35" s="88"/>
      <c r="GP35" s="14"/>
      <c r="GQ35" s="81"/>
      <c r="GR35" s="82"/>
      <c r="GS35" s="83"/>
      <c r="GT35" s="83"/>
      <c r="GU35" s="83"/>
      <c r="GV35" s="83"/>
      <c r="GW35" s="99"/>
      <c r="GX35" s="83"/>
      <c r="GY35" s="83"/>
      <c r="GZ35" s="100"/>
      <c r="HA35" s="100"/>
      <c r="HB35" s="100"/>
      <c r="HC35" s="100"/>
      <c r="HD35" s="100"/>
      <c r="HE35" s="101"/>
      <c r="HF35" s="100"/>
      <c r="HG35" s="51"/>
    </row>
    <row r="36" spans="43:215" x14ac:dyDescent="0.25">
      <c r="AQ36" s="47"/>
      <c r="AR36" s="47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45"/>
      <c r="DW36" s="42"/>
      <c r="DX36" s="42"/>
      <c r="DY36" s="72"/>
      <c r="DZ36" s="73"/>
      <c r="EA36" s="38"/>
      <c r="EB36" s="42"/>
      <c r="EC36" s="75"/>
      <c r="ED36" s="46"/>
      <c r="EE36" s="46"/>
      <c r="EF36" s="46"/>
      <c r="EG36" s="46"/>
      <c r="EH36" s="46"/>
      <c r="EI36" s="46"/>
      <c r="EJ36" s="88"/>
      <c r="EK36" s="88"/>
      <c r="EL36" s="89"/>
      <c r="EM36" s="90"/>
      <c r="EN36" s="22"/>
      <c r="EO36" s="89"/>
      <c r="EP36" s="90"/>
      <c r="EQ36" s="22"/>
      <c r="ER36" s="81"/>
      <c r="ES36" s="65"/>
      <c r="ET36" s="76"/>
      <c r="EU36" s="91"/>
      <c r="EV36" s="76"/>
      <c r="EW36" s="92"/>
      <c r="EX36" s="93"/>
      <c r="EY36" s="94"/>
      <c r="EZ36" s="81"/>
      <c r="FA36" s="91"/>
      <c r="FB36" s="95"/>
      <c r="FC36" s="96"/>
      <c r="FD36" s="47"/>
      <c r="FE36" s="97"/>
      <c r="FF36" s="73"/>
      <c r="FG36" s="22"/>
      <c r="FH36" s="98"/>
      <c r="FI36" s="96"/>
      <c r="FJ36" s="47"/>
      <c r="FK36" s="97"/>
      <c r="FL36" s="73"/>
      <c r="FM36" s="22"/>
      <c r="FN36" s="98"/>
      <c r="FO36" s="96"/>
      <c r="FP36" s="47"/>
      <c r="FQ36" s="97"/>
      <c r="FR36" s="73"/>
      <c r="FS36" s="22"/>
      <c r="FT36" s="91"/>
      <c r="FU36" s="91"/>
      <c r="FV36" s="91"/>
      <c r="FW36" s="41"/>
      <c r="FX36" s="41"/>
      <c r="FY36" s="44"/>
      <c r="FZ36" s="41"/>
      <c r="GA36" s="44"/>
      <c r="GB36" s="76"/>
      <c r="GC36" s="77"/>
      <c r="GD36" s="78"/>
      <c r="GE36" s="79"/>
      <c r="GF36" s="80"/>
      <c r="GG36" s="14"/>
      <c r="GH36" s="76"/>
      <c r="GI36" s="71"/>
      <c r="GJ36" s="42"/>
      <c r="GK36" s="73"/>
      <c r="GL36" s="76"/>
      <c r="GM36" s="14"/>
      <c r="GN36" s="81"/>
      <c r="GO36" s="88"/>
      <c r="GP36" s="14"/>
      <c r="GQ36" s="81"/>
      <c r="GR36" s="82"/>
      <c r="GS36" s="83"/>
      <c r="GT36" s="83"/>
      <c r="GU36" s="83"/>
      <c r="GV36" s="83"/>
      <c r="GW36" s="99"/>
      <c r="GX36" s="83"/>
      <c r="GY36" s="83"/>
      <c r="GZ36" s="100"/>
      <c r="HA36" s="100"/>
      <c r="HB36" s="100"/>
      <c r="HC36" s="100"/>
      <c r="HD36" s="100"/>
      <c r="HE36" s="101"/>
      <c r="HF36" s="100"/>
      <c r="HG36" s="51"/>
    </row>
    <row r="37" spans="43:215" x14ac:dyDescent="0.25">
      <c r="AQ37" s="47"/>
      <c r="AR37" s="47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45"/>
      <c r="DW37" s="42"/>
      <c r="DX37" s="42"/>
      <c r="DY37" s="72"/>
      <c r="DZ37" s="73"/>
      <c r="EA37" s="38"/>
      <c r="EB37" s="42"/>
      <c r="EC37" s="75"/>
      <c r="ED37" s="46"/>
      <c r="EE37" s="46"/>
      <c r="EF37" s="46"/>
      <c r="EG37" s="46"/>
      <c r="EH37" s="46"/>
      <c r="EI37" s="46"/>
      <c r="EJ37" s="88"/>
      <c r="EK37" s="88"/>
      <c r="EL37" s="89"/>
      <c r="EM37" s="90"/>
      <c r="EN37" s="22"/>
      <c r="EO37" s="89"/>
      <c r="EP37" s="90"/>
      <c r="EQ37" s="22"/>
      <c r="ER37" s="81"/>
      <c r="ES37" s="65"/>
      <c r="ET37" s="76"/>
      <c r="EU37" s="91"/>
      <c r="EV37" s="76"/>
      <c r="EW37" s="92"/>
      <c r="EX37" s="93"/>
      <c r="EY37" s="94"/>
      <c r="EZ37" s="81"/>
      <c r="FA37" s="91"/>
      <c r="FB37" s="95"/>
      <c r="FC37" s="96"/>
      <c r="FD37" s="47"/>
      <c r="FE37" s="97"/>
      <c r="FF37" s="73"/>
      <c r="FG37" s="22"/>
      <c r="FH37" s="98"/>
      <c r="FI37" s="96"/>
      <c r="FJ37" s="47"/>
      <c r="FK37" s="97"/>
      <c r="FL37" s="73"/>
      <c r="FM37" s="22"/>
      <c r="FN37" s="98"/>
      <c r="FO37" s="96"/>
      <c r="FP37" s="47"/>
      <c r="FQ37" s="97"/>
      <c r="FR37" s="73"/>
      <c r="FS37" s="22"/>
      <c r="FT37" s="91"/>
      <c r="FU37" s="91"/>
      <c r="FV37" s="91"/>
      <c r="FW37" s="41"/>
      <c r="FX37" s="41"/>
      <c r="FY37" s="44"/>
      <c r="FZ37" s="41"/>
      <c r="GA37" s="44"/>
      <c r="GB37" s="76"/>
      <c r="GC37" s="77"/>
      <c r="GD37" s="78"/>
      <c r="GE37" s="79"/>
      <c r="GF37" s="80"/>
      <c r="GG37" s="14"/>
      <c r="GH37" s="76"/>
      <c r="GI37" s="71"/>
      <c r="GJ37" s="42"/>
      <c r="GK37" s="73"/>
      <c r="GL37" s="76"/>
      <c r="GM37" s="14"/>
      <c r="GN37" s="81"/>
      <c r="GO37" s="88"/>
      <c r="GP37" s="14"/>
      <c r="GQ37" s="81"/>
      <c r="GR37" s="82"/>
      <c r="GS37" s="83"/>
      <c r="GT37" s="83"/>
      <c r="GU37" s="83"/>
      <c r="GV37" s="83"/>
      <c r="GW37" s="99"/>
      <c r="GX37" s="83"/>
      <c r="GY37" s="83"/>
      <c r="GZ37" s="100"/>
      <c r="HA37" s="100"/>
      <c r="HB37" s="100"/>
      <c r="HC37" s="100"/>
      <c r="HD37" s="100"/>
      <c r="HE37" s="101"/>
      <c r="HF37" s="100"/>
      <c r="HG37" s="51"/>
    </row>
    <row r="38" spans="43:215" x14ac:dyDescent="0.25">
      <c r="AQ38" s="47"/>
      <c r="AR38" s="47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45"/>
      <c r="DW38" s="42"/>
      <c r="DX38" s="42"/>
      <c r="DY38" s="72"/>
      <c r="DZ38" s="73"/>
      <c r="EA38" s="38"/>
      <c r="EB38" s="42"/>
      <c r="EC38" s="75"/>
      <c r="ED38" s="46"/>
      <c r="EE38" s="46"/>
      <c r="EF38" s="46"/>
      <c r="EG38" s="46"/>
      <c r="EH38" s="46"/>
      <c r="EI38" s="46"/>
      <c r="EJ38" s="88"/>
      <c r="EK38" s="88"/>
      <c r="EL38" s="89"/>
      <c r="EM38" s="90"/>
      <c r="EN38" s="22"/>
      <c r="EO38" s="89"/>
      <c r="EP38" s="90"/>
      <c r="EQ38" s="22"/>
      <c r="ER38" s="81"/>
      <c r="ES38" s="65"/>
      <c r="ET38" s="76"/>
      <c r="EU38" s="91"/>
      <c r="EV38" s="76"/>
      <c r="EW38" s="92"/>
      <c r="EX38" s="93"/>
      <c r="EY38" s="94"/>
      <c r="EZ38" s="81"/>
      <c r="FA38" s="91"/>
      <c r="FB38" s="95"/>
      <c r="FC38" s="96"/>
      <c r="FD38" s="47"/>
      <c r="FE38" s="97"/>
      <c r="FF38" s="73"/>
      <c r="FG38" s="22"/>
      <c r="FH38" s="98"/>
      <c r="FI38" s="96"/>
      <c r="FJ38" s="47"/>
      <c r="FK38" s="97"/>
      <c r="FL38" s="73"/>
      <c r="FM38" s="22"/>
      <c r="FN38" s="98"/>
      <c r="FO38" s="96"/>
      <c r="FP38" s="47"/>
      <c r="FQ38" s="97"/>
      <c r="FR38" s="73"/>
      <c r="FS38" s="22"/>
      <c r="FT38" s="91"/>
      <c r="FU38" s="91"/>
      <c r="FV38" s="91"/>
      <c r="FW38" s="41"/>
      <c r="FX38" s="41"/>
      <c r="FY38" s="44"/>
      <c r="FZ38" s="41"/>
      <c r="GA38" s="44"/>
      <c r="GB38" s="76"/>
      <c r="GC38" s="77"/>
      <c r="GD38" s="78"/>
      <c r="GE38" s="79"/>
      <c r="GF38" s="80"/>
      <c r="GG38" s="14"/>
      <c r="GH38" s="76"/>
      <c r="GI38" s="71"/>
      <c r="GJ38" s="42"/>
      <c r="GK38" s="73"/>
      <c r="GL38" s="76"/>
      <c r="GM38" s="14"/>
      <c r="GN38" s="81"/>
      <c r="GO38" s="88"/>
      <c r="GP38" s="14"/>
      <c r="GQ38" s="81"/>
      <c r="GR38" s="82"/>
      <c r="GS38" s="83"/>
      <c r="GT38" s="83"/>
      <c r="GU38" s="83"/>
      <c r="GV38" s="83"/>
      <c r="GW38" s="99"/>
      <c r="GX38" s="83"/>
      <c r="GY38" s="83"/>
      <c r="GZ38" s="100"/>
      <c r="HA38" s="100"/>
      <c r="HB38" s="100"/>
      <c r="HC38" s="100"/>
      <c r="HD38" s="100"/>
      <c r="HE38" s="101"/>
      <c r="HF38" s="100"/>
      <c r="HG38" s="51"/>
    </row>
    <row r="39" spans="43:215" x14ac:dyDescent="0.25">
      <c r="AQ39" s="50">
        <v>0</v>
      </c>
      <c r="AR39" s="48" t="s">
        <v>67</v>
      </c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46" t="s">
        <v>0</v>
      </c>
      <c r="DW39" s="15">
        <v>1</v>
      </c>
      <c r="DX39" s="16" t="s">
        <v>1</v>
      </c>
      <c r="DY39" s="17">
        <v>1.5</v>
      </c>
      <c r="DZ39" s="18" t="s">
        <v>2</v>
      </c>
      <c r="EA39" s="15">
        <v>1</v>
      </c>
      <c r="EB39" s="19" t="s">
        <v>1</v>
      </c>
      <c r="EC39" s="20">
        <v>1.36</v>
      </c>
      <c r="ED39" s="21">
        <v>1.4526724430199207</v>
      </c>
      <c r="EE39" s="22">
        <v>1.36</v>
      </c>
      <c r="EF39" s="22"/>
      <c r="EG39" s="22"/>
      <c r="EH39" s="22"/>
      <c r="EI39" s="22"/>
      <c r="EJ39" s="1">
        <v>0.44000000000000006</v>
      </c>
      <c r="EK39" s="23">
        <v>0.6</v>
      </c>
      <c r="EL39" s="2">
        <v>2.2400000000000002</v>
      </c>
      <c r="EM39" s="3"/>
      <c r="EN39" s="4"/>
      <c r="EO39" s="2">
        <v>2.56</v>
      </c>
      <c r="EP39" s="3"/>
      <c r="EQ39" s="4"/>
      <c r="ER39" s="6">
        <v>0</v>
      </c>
      <c r="ES39" s="5">
        <v>2.56</v>
      </c>
      <c r="ET39" s="24">
        <v>0</v>
      </c>
      <c r="EU39" s="7">
        <v>2.56</v>
      </c>
      <c r="EV39" s="25">
        <v>0</v>
      </c>
      <c r="EW39" s="26">
        <v>0</v>
      </c>
      <c r="EX39" s="19" t="s">
        <v>0</v>
      </c>
      <c r="EY39" s="27">
        <v>0</v>
      </c>
      <c r="EZ39" s="25">
        <v>0</v>
      </c>
      <c r="FA39" s="23">
        <v>2.56</v>
      </c>
      <c r="FB39" s="28">
        <v>0</v>
      </c>
      <c r="FC39" s="29">
        <v>0</v>
      </c>
      <c r="FD39" s="30">
        <v>0</v>
      </c>
      <c r="FE39" s="31">
        <v>0</v>
      </c>
      <c r="FF39" s="32">
        <v>0</v>
      </c>
      <c r="FG39" s="33">
        <v>2.56</v>
      </c>
      <c r="FH39" s="28">
        <v>0</v>
      </c>
      <c r="FI39" s="29">
        <v>0</v>
      </c>
      <c r="FJ39" s="30">
        <v>0</v>
      </c>
      <c r="FK39" s="31">
        <v>0</v>
      </c>
      <c r="FL39" s="32">
        <v>0</v>
      </c>
      <c r="FM39" s="33">
        <v>2.56</v>
      </c>
      <c r="FN39" s="28">
        <v>0</v>
      </c>
      <c r="FO39" s="29">
        <v>0</v>
      </c>
      <c r="FP39" s="30">
        <v>0</v>
      </c>
      <c r="FQ39" s="31">
        <v>0</v>
      </c>
      <c r="FR39" s="32">
        <v>0</v>
      </c>
      <c r="FS39" s="33">
        <v>2.56</v>
      </c>
      <c r="FT39" s="6">
        <v>0</v>
      </c>
      <c r="FU39" s="6">
        <v>0</v>
      </c>
      <c r="FV39" s="6">
        <v>2.56</v>
      </c>
      <c r="FW39" s="24">
        <v>0</v>
      </c>
      <c r="FX39" s="6">
        <v>0</v>
      </c>
      <c r="FY39" s="25">
        <v>0</v>
      </c>
      <c r="FZ39" s="25">
        <v>0</v>
      </c>
      <c r="GA39" s="23">
        <v>2.56</v>
      </c>
      <c r="GB39" s="24">
        <v>0</v>
      </c>
      <c r="GC39" s="2">
        <v>0</v>
      </c>
      <c r="GD39" s="34">
        <v>0</v>
      </c>
      <c r="GE39" s="35">
        <v>0</v>
      </c>
      <c r="GF39" s="24">
        <v>0</v>
      </c>
      <c r="GG39" s="7">
        <v>2.56</v>
      </c>
      <c r="GH39" s="24">
        <v>0</v>
      </c>
      <c r="GI39" s="36">
        <v>0</v>
      </c>
      <c r="GJ39" s="37" t="s">
        <v>0</v>
      </c>
      <c r="GK39" s="35">
        <v>0</v>
      </c>
      <c r="GL39" s="24">
        <v>0</v>
      </c>
      <c r="GM39" s="7">
        <v>2.56</v>
      </c>
      <c r="GN39" s="6">
        <v>0.92</v>
      </c>
      <c r="GO39" s="6">
        <v>1.2</v>
      </c>
      <c r="GP39" s="6">
        <v>4.96</v>
      </c>
      <c r="GQ39" s="6"/>
      <c r="GR39" s="58"/>
      <c r="GS39" s="7">
        <v>0</v>
      </c>
      <c r="GT39" s="7">
        <v>12.914258018447097</v>
      </c>
      <c r="GU39" s="7">
        <v>4.9506473672329392</v>
      </c>
      <c r="GV39" s="7">
        <v>0</v>
      </c>
      <c r="GW39" s="7">
        <v>0</v>
      </c>
      <c r="GX39" s="7">
        <v>20.24170872367992</v>
      </c>
      <c r="GY39" s="7">
        <v>38.106614109359953</v>
      </c>
    </row>
    <row r="40" spans="43:215" x14ac:dyDescent="0.25">
      <c r="AQ40" s="50">
        <v>0</v>
      </c>
      <c r="AR40" s="48" t="s">
        <v>68</v>
      </c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46" t="s">
        <v>0</v>
      </c>
      <c r="DW40" s="38">
        <v>1</v>
      </c>
      <c r="DX40" s="16" t="s">
        <v>1</v>
      </c>
      <c r="DY40" s="17">
        <v>2.5</v>
      </c>
      <c r="DZ40" s="18" t="s">
        <v>2</v>
      </c>
      <c r="EA40" s="15">
        <v>1</v>
      </c>
      <c r="EB40" s="19" t="s">
        <v>1</v>
      </c>
      <c r="EC40" s="20">
        <v>1.76</v>
      </c>
      <c r="ED40" s="39">
        <v>2.4328493509399358</v>
      </c>
      <c r="EE40" s="40">
        <v>1.76</v>
      </c>
      <c r="EF40" s="40"/>
      <c r="EG40" s="40"/>
      <c r="EH40" s="40"/>
      <c r="EI40" s="40"/>
      <c r="EJ40" s="1">
        <v>0.44000000000000006</v>
      </c>
      <c r="EK40" s="23">
        <v>0.6</v>
      </c>
      <c r="EL40" s="2">
        <v>2.64</v>
      </c>
      <c r="EM40" s="3"/>
      <c r="EN40" s="4"/>
      <c r="EO40" s="2">
        <v>2.96</v>
      </c>
      <c r="EP40" s="3"/>
      <c r="EQ40" s="4"/>
      <c r="ER40" s="6">
        <v>0</v>
      </c>
      <c r="ES40" s="5">
        <v>2.96</v>
      </c>
      <c r="ET40" s="24">
        <v>0</v>
      </c>
      <c r="EU40" s="7">
        <v>2.96</v>
      </c>
      <c r="EV40" s="25">
        <v>0</v>
      </c>
      <c r="EW40" s="26">
        <v>0</v>
      </c>
      <c r="EX40" s="19" t="s">
        <v>0</v>
      </c>
      <c r="EY40" s="27">
        <v>0</v>
      </c>
      <c r="EZ40" s="25">
        <v>0</v>
      </c>
      <c r="FA40" s="23">
        <v>2.96</v>
      </c>
      <c r="FB40" s="28">
        <v>0</v>
      </c>
      <c r="FC40" s="29">
        <v>0</v>
      </c>
      <c r="FD40" s="30">
        <v>0</v>
      </c>
      <c r="FE40" s="31">
        <v>0</v>
      </c>
      <c r="FF40" s="32">
        <v>0</v>
      </c>
      <c r="FG40" s="33">
        <v>2.96</v>
      </c>
      <c r="FH40" s="28">
        <v>0</v>
      </c>
      <c r="FI40" s="29">
        <v>0</v>
      </c>
      <c r="FJ40" s="30">
        <v>0</v>
      </c>
      <c r="FK40" s="31">
        <v>0</v>
      </c>
      <c r="FL40" s="32">
        <v>0</v>
      </c>
      <c r="FM40" s="33">
        <v>2.96</v>
      </c>
      <c r="FN40" s="28">
        <v>0</v>
      </c>
      <c r="FO40" s="29">
        <v>0</v>
      </c>
      <c r="FP40" s="30">
        <v>0</v>
      </c>
      <c r="FQ40" s="31">
        <v>0</v>
      </c>
      <c r="FR40" s="32">
        <v>0</v>
      </c>
      <c r="FS40" s="33">
        <v>2.96</v>
      </c>
      <c r="FT40" s="6">
        <v>0</v>
      </c>
      <c r="FU40" s="6">
        <v>0</v>
      </c>
      <c r="FV40" s="6">
        <v>2.96</v>
      </c>
      <c r="FW40" s="24">
        <v>0</v>
      </c>
      <c r="FX40" s="6">
        <v>0</v>
      </c>
      <c r="FY40" s="25">
        <v>0</v>
      </c>
      <c r="FZ40" s="25">
        <v>0</v>
      </c>
      <c r="GA40" s="23">
        <v>2.96</v>
      </c>
      <c r="GB40" s="24">
        <v>0</v>
      </c>
      <c r="GC40" s="2">
        <v>0</v>
      </c>
      <c r="GD40" s="34">
        <v>0</v>
      </c>
      <c r="GE40" s="35">
        <v>0</v>
      </c>
      <c r="GF40" s="24">
        <v>0</v>
      </c>
      <c r="GG40" s="7">
        <v>2.96</v>
      </c>
      <c r="GH40" s="24">
        <v>0</v>
      </c>
      <c r="GI40" s="36">
        <v>0</v>
      </c>
      <c r="GJ40" s="37" t="s">
        <v>0</v>
      </c>
      <c r="GK40" s="35">
        <v>0</v>
      </c>
      <c r="GL40" s="24">
        <v>0</v>
      </c>
      <c r="GM40" s="7">
        <v>2.96</v>
      </c>
      <c r="GN40" s="6">
        <v>0.92</v>
      </c>
      <c r="GO40" s="6">
        <v>1.2</v>
      </c>
      <c r="GP40" s="6">
        <v>5.3599999999999994</v>
      </c>
      <c r="GQ40" s="6"/>
      <c r="GR40" s="58"/>
      <c r="GS40" s="7">
        <v>0</v>
      </c>
      <c r="GT40" s="7">
        <v>21.628030729856032</v>
      </c>
      <c r="GU40" s="7">
        <v>5.9609835646274165</v>
      </c>
      <c r="GV40" s="7">
        <v>0</v>
      </c>
      <c r="GW40" s="7">
        <v>0</v>
      </c>
      <c r="GX40" s="7">
        <v>22.395081992156513</v>
      </c>
      <c r="GY40" s="7">
        <v>49.984096286639961</v>
      </c>
    </row>
    <row r="41" spans="43:215" x14ac:dyDescent="0.25">
      <c r="AQ41" s="50">
        <v>0</v>
      </c>
      <c r="AR41" s="48" t="s">
        <v>69</v>
      </c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46" t="s">
        <v>0</v>
      </c>
      <c r="DW41" s="38">
        <v>1</v>
      </c>
      <c r="DX41" s="16" t="s">
        <v>1</v>
      </c>
      <c r="DY41" s="17">
        <v>4</v>
      </c>
      <c r="DZ41" s="18" t="s">
        <v>2</v>
      </c>
      <c r="EA41" s="15">
        <v>1</v>
      </c>
      <c r="EB41" s="19" t="s">
        <v>1</v>
      </c>
      <c r="EC41" s="20">
        <v>2.23</v>
      </c>
      <c r="ED41" s="39">
        <v>3.9057065267591704</v>
      </c>
      <c r="EE41" s="40">
        <v>2.23</v>
      </c>
      <c r="EF41" s="40"/>
      <c r="EG41" s="40"/>
      <c r="EH41" s="40"/>
      <c r="EI41" s="40"/>
      <c r="EJ41" s="1">
        <v>0.53</v>
      </c>
      <c r="EK41" s="23">
        <v>0.7</v>
      </c>
      <c r="EL41" s="2">
        <v>3.29</v>
      </c>
      <c r="EM41" s="3"/>
      <c r="EN41" s="4"/>
      <c r="EO41" s="2">
        <v>3.63</v>
      </c>
      <c r="EP41" s="3"/>
      <c r="EQ41" s="4"/>
      <c r="ER41" s="6">
        <v>0</v>
      </c>
      <c r="ES41" s="5">
        <v>3.63</v>
      </c>
      <c r="ET41" s="24">
        <v>0</v>
      </c>
      <c r="EU41" s="7">
        <v>3.63</v>
      </c>
      <c r="EV41" s="25">
        <v>0</v>
      </c>
      <c r="EW41" s="26">
        <v>0</v>
      </c>
      <c r="EX41" s="19" t="s">
        <v>0</v>
      </c>
      <c r="EY41" s="27">
        <v>0</v>
      </c>
      <c r="EZ41" s="25">
        <v>0</v>
      </c>
      <c r="FA41" s="23">
        <v>3.63</v>
      </c>
      <c r="FB41" s="28">
        <v>0</v>
      </c>
      <c r="FC41" s="29">
        <v>0</v>
      </c>
      <c r="FD41" s="30">
        <v>0</v>
      </c>
      <c r="FE41" s="31">
        <v>0</v>
      </c>
      <c r="FF41" s="32">
        <v>0</v>
      </c>
      <c r="FG41" s="33">
        <v>3.63</v>
      </c>
      <c r="FH41" s="28">
        <v>0</v>
      </c>
      <c r="FI41" s="29">
        <v>0</v>
      </c>
      <c r="FJ41" s="30">
        <v>0</v>
      </c>
      <c r="FK41" s="31">
        <v>0</v>
      </c>
      <c r="FL41" s="32">
        <v>0</v>
      </c>
      <c r="FM41" s="33">
        <v>3.63</v>
      </c>
      <c r="FN41" s="28">
        <v>0</v>
      </c>
      <c r="FO41" s="29">
        <v>0</v>
      </c>
      <c r="FP41" s="30">
        <v>0</v>
      </c>
      <c r="FQ41" s="31">
        <v>0</v>
      </c>
      <c r="FR41" s="32">
        <v>0</v>
      </c>
      <c r="FS41" s="33">
        <v>3.63</v>
      </c>
      <c r="FT41" s="6">
        <v>0</v>
      </c>
      <c r="FU41" s="6">
        <v>0</v>
      </c>
      <c r="FV41" s="6">
        <v>3.63</v>
      </c>
      <c r="FW41" s="24">
        <v>0</v>
      </c>
      <c r="FX41" s="6">
        <v>0</v>
      </c>
      <c r="FY41" s="25">
        <v>0</v>
      </c>
      <c r="FZ41" s="25">
        <v>0</v>
      </c>
      <c r="GA41" s="23">
        <v>3.63</v>
      </c>
      <c r="GB41" s="24">
        <v>0</v>
      </c>
      <c r="GC41" s="2">
        <v>0</v>
      </c>
      <c r="GD41" s="34">
        <v>0</v>
      </c>
      <c r="GE41" s="35">
        <v>0</v>
      </c>
      <c r="GF41" s="24">
        <v>0</v>
      </c>
      <c r="GG41" s="7">
        <v>3.63</v>
      </c>
      <c r="GH41" s="24">
        <v>0</v>
      </c>
      <c r="GI41" s="36">
        <v>0</v>
      </c>
      <c r="GJ41" s="37" t="s">
        <v>0</v>
      </c>
      <c r="GK41" s="35">
        <v>0</v>
      </c>
      <c r="GL41" s="24">
        <v>0</v>
      </c>
      <c r="GM41" s="7">
        <v>3.63</v>
      </c>
      <c r="GN41" s="6">
        <v>0.92</v>
      </c>
      <c r="GO41" s="6">
        <v>1.2</v>
      </c>
      <c r="GP41" s="6">
        <v>6.0299999999999994</v>
      </c>
      <c r="GQ41" s="6"/>
      <c r="GR41" s="58"/>
      <c r="GS41" s="7">
        <v>0</v>
      </c>
      <c r="GT41" s="7">
        <v>34.721731022889024</v>
      </c>
      <c r="GU41" s="7">
        <v>8.6341647535669708</v>
      </c>
      <c r="GV41" s="7">
        <v>0</v>
      </c>
      <c r="GW41" s="7">
        <v>0</v>
      </c>
      <c r="GX41" s="7">
        <v>26.001982216854792</v>
      </c>
      <c r="GY41" s="7">
        <v>69.35787799331078</v>
      </c>
    </row>
    <row r="42" spans="43:215" x14ac:dyDescent="0.25">
      <c r="AQ42" s="50">
        <v>0</v>
      </c>
      <c r="AR42" s="48" t="s">
        <v>70</v>
      </c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46" t="s">
        <v>0</v>
      </c>
      <c r="DW42" s="38">
        <v>1</v>
      </c>
      <c r="DX42" s="16" t="s">
        <v>1</v>
      </c>
      <c r="DY42" s="17">
        <v>6</v>
      </c>
      <c r="DZ42" s="18" t="s">
        <v>2</v>
      </c>
      <c r="EA42" s="15">
        <v>1</v>
      </c>
      <c r="EB42" s="19" t="s">
        <v>1</v>
      </c>
      <c r="EC42" s="20">
        <v>2.69</v>
      </c>
      <c r="ED42" s="21">
        <v>5.6832196501602752</v>
      </c>
      <c r="EE42" s="40">
        <v>2.69</v>
      </c>
      <c r="EF42" s="40"/>
      <c r="EG42" s="40"/>
      <c r="EH42" s="40"/>
      <c r="EI42" s="40"/>
      <c r="EJ42" s="1">
        <v>0.53</v>
      </c>
      <c r="EK42" s="23">
        <v>0.7</v>
      </c>
      <c r="EL42" s="2">
        <v>3.75</v>
      </c>
      <c r="EM42" s="3"/>
      <c r="EN42" s="4"/>
      <c r="EO42" s="2">
        <v>4.09</v>
      </c>
      <c r="EP42" s="3"/>
      <c r="EQ42" s="4"/>
      <c r="ER42" s="6">
        <v>0</v>
      </c>
      <c r="ES42" s="5">
        <v>4.09</v>
      </c>
      <c r="ET42" s="24">
        <v>0</v>
      </c>
      <c r="EU42" s="7">
        <v>4.09</v>
      </c>
      <c r="EV42" s="25">
        <v>0</v>
      </c>
      <c r="EW42" s="26">
        <v>0</v>
      </c>
      <c r="EX42" s="19" t="s">
        <v>0</v>
      </c>
      <c r="EY42" s="27">
        <v>0</v>
      </c>
      <c r="EZ42" s="25">
        <v>0</v>
      </c>
      <c r="FA42" s="23">
        <v>4.09</v>
      </c>
      <c r="FB42" s="28">
        <v>0</v>
      </c>
      <c r="FC42" s="29">
        <v>0</v>
      </c>
      <c r="FD42" s="30">
        <v>0</v>
      </c>
      <c r="FE42" s="31">
        <v>0</v>
      </c>
      <c r="FF42" s="32">
        <v>0</v>
      </c>
      <c r="FG42" s="33">
        <v>4.09</v>
      </c>
      <c r="FH42" s="28">
        <v>0</v>
      </c>
      <c r="FI42" s="29">
        <v>0</v>
      </c>
      <c r="FJ42" s="30">
        <v>0</v>
      </c>
      <c r="FK42" s="31">
        <v>0</v>
      </c>
      <c r="FL42" s="32">
        <v>0</v>
      </c>
      <c r="FM42" s="33">
        <v>4.09</v>
      </c>
      <c r="FN42" s="28">
        <v>0</v>
      </c>
      <c r="FO42" s="29">
        <v>0</v>
      </c>
      <c r="FP42" s="30">
        <v>0</v>
      </c>
      <c r="FQ42" s="31">
        <v>0</v>
      </c>
      <c r="FR42" s="32">
        <v>0</v>
      </c>
      <c r="FS42" s="33">
        <v>4.09</v>
      </c>
      <c r="FT42" s="6">
        <v>0</v>
      </c>
      <c r="FU42" s="6">
        <v>0</v>
      </c>
      <c r="FV42" s="6">
        <v>4.09</v>
      </c>
      <c r="FW42" s="24">
        <v>0</v>
      </c>
      <c r="FX42" s="6">
        <v>0</v>
      </c>
      <c r="FY42" s="25">
        <v>0</v>
      </c>
      <c r="FZ42" s="25">
        <v>0</v>
      </c>
      <c r="GA42" s="23">
        <v>4.09</v>
      </c>
      <c r="GB42" s="24">
        <v>0</v>
      </c>
      <c r="GC42" s="2">
        <v>0</v>
      </c>
      <c r="GD42" s="34">
        <v>0</v>
      </c>
      <c r="GE42" s="35">
        <v>0</v>
      </c>
      <c r="GF42" s="24">
        <v>0</v>
      </c>
      <c r="GG42" s="7">
        <v>4.09</v>
      </c>
      <c r="GH42" s="24">
        <v>0</v>
      </c>
      <c r="GI42" s="36">
        <v>0</v>
      </c>
      <c r="GJ42" s="37" t="s">
        <v>0</v>
      </c>
      <c r="GK42" s="35">
        <v>0</v>
      </c>
      <c r="GL42" s="24">
        <v>0</v>
      </c>
      <c r="GM42" s="7">
        <v>4.09</v>
      </c>
      <c r="GN42" s="6">
        <v>0.92</v>
      </c>
      <c r="GO42" s="6">
        <v>1.2</v>
      </c>
      <c r="GP42" s="6">
        <v>6.49</v>
      </c>
      <c r="GQ42" s="6"/>
      <c r="GR42" s="58"/>
      <c r="GS42" s="7">
        <v>0</v>
      </c>
      <c r="GT42" s="7">
        <v>50.523822689924849</v>
      </c>
      <c r="GU42" s="7">
        <v>9.9896991517378932</v>
      </c>
      <c r="GV42" s="7">
        <v>0</v>
      </c>
      <c r="GW42" s="7">
        <v>0</v>
      </c>
      <c r="GX42" s="7">
        <v>28.47836147560287</v>
      </c>
      <c r="GY42" s="7">
        <v>88.991883317265618</v>
      </c>
    </row>
    <row r="43" spans="43:215" x14ac:dyDescent="0.25">
      <c r="AQ43" s="50">
        <v>0</v>
      </c>
      <c r="AR43" s="48" t="s">
        <v>71</v>
      </c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46" t="s">
        <v>0</v>
      </c>
      <c r="DW43" s="38">
        <v>1</v>
      </c>
      <c r="DX43" s="16" t="s">
        <v>1</v>
      </c>
      <c r="DY43" s="17">
        <v>10</v>
      </c>
      <c r="DZ43" s="18" t="s">
        <v>2</v>
      </c>
      <c r="EA43" s="15">
        <v>1</v>
      </c>
      <c r="EB43" s="19" t="s">
        <v>1</v>
      </c>
      <c r="EC43" s="20">
        <v>3.46</v>
      </c>
      <c r="ED43" s="21">
        <v>9.4024726529288927</v>
      </c>
      <c r="EE43" s="40">
        <v>3.46</v>
      </c>
      <c r="EF43" s="40"/>
      <c r="EG43" s="40"/>
      <c r="EH43" s="40"/>
      <c r="EI43" s="40"/>
      <c r="EJ43" s="1">
        <v>0.71000000000000008</v>
      </c>
      <c r="EK43" s="23">
        <v>0.9</v>
      </c>
      <c r="EL43" s="2">
        <v>4.88</v>
      </c>
      <c r="EM43" s="3"/>
      <c r="EN43" s="4"/>
      <c r="EO43" s="2">
        <v>5.26</v>
      </c>
      <c r="EP43" s="3"/>
      <c r="EQ43" s="4"/>
      <c r="ER43" s="6">
        <v>0</v>
      </c>
      <c r="ES43" s="5">
        <v>5.26</v>
      </c>
      <c r="ET43" s="24">
        <v>0</v>
      </c>
      <c r="EU43" s="7">
        <v>5.26</v>
      </c>
      <c r="EV43" s="25">
        <v>0</v>
      </c>
      <c r="EW43" s="26">
        <v>0</v>
      </c>
      <c r="EX43" s="19" t="s">
        <v>0</v>
      </c>
      <c r="EY43" s="27">
        <v>0</v>
      </c>
      <c r="EZ43" s="25">
        <v>0</v>
      </c>
      <c r="FA43" s="23">
        <v>5.26</v>
      </c>
      <c r="FB43" s="28">
        <v>0</v>
      </c>
      <c r="FC43" s="29">
        <v>0</v>
      </c>
      <c r="FD43" s="30">
        <v>0</v>
      </c>
      <c r="FE43" s="31">
        <v>0</v>
      </c>
      <c r="FF43" s="32">
        <v>0</v>
      </c>
      <c r="FG43" s="33">
        <v>5.26</v>
      </c>
      <c r="FH43" s="28">
        <v>0</v>
      </c>
      <c r="FI43" s="29">
        <v>0</v>
      </c>
      <c r="FJ43" s="30">
        <v>0</v>
      </c>
      <c r="FK43" s="31">
        <v>0</v>
      </c>
      <c r="FL43" s="32">
        <v>0</v>
      </c>
      <c r="FM43" s="33">
        <v>5.26</v>
      </c>
      <c r="FN43" s="28">
        <v>0</v>
      </c>
      <c r="FO43" s="29">
        <v>0</v>
      </c>
      <c r="FP43" s="30">
        <v>0</v>
      </c>
      <c r="FQ43" s="31">
        <v>0</v>
      </c>
      <c r="FR43" s="32">
        <v>0</v>
      </c>
      <c r="FS43" s="33">
        <v>5.26</v>
      </c>
      <c r="FT43" s="6">
        <v>0</v>
      </c>
      <c r="FU43" s="6">
        <v>0</v>
      </c>
      <c r="FV43" s="6">
        <v>5.26</v>
      </c>
      <c r="FW43" s="24">
        <v>0</v>
      </c>
      <c r="FX43" s="6">
        <v>0</v>
      </c>
      <c r="FY43" s="25">
        <v>0</v>
      </c>
      <c r="FZ43" s="25">
        <v>0</v>
      </c>
      <c r="GA43" s="23">
        <v>5.26</v>
      </c>
      <c r="GB43" s="24">
        <v>0</v>
      </c>
      <c r="GC43" s="2">
        <v>0</v>
      </c>
      <c r="GD43" s="34">
        <v>0</v>
      </c>
      <c r="GE43" s="35">
        <v>0</v>
      </c>
      <c r="GF43" s="24">
        <v>0</v>
      </c>
      <c r="GG43" s="7">
        <v>5.26</v>
      </c>
      <c r="GH43" s="24">
        <v>0</v>
      </c>
      <c r="GI43" s="36">
        <v>0</v>
      </c>
      <c r="GJ43" s="37" t="s">
        <v>0</v>
      </c>
      <c r="GK43" s="35">
        <v>0</v>
      </c>
      <c r="GL43" s="24">
        <v>0</v>
      </c>
      <c r="GM43" s="7">
        <v>5.26</v>
      </c>
      <c r="GN43" s="6">
        <v>0.92</v>
      </c>
      <c r="GO43" s="6">
        <v>1.2</v>
      </c>
      <c r="GP43" s="6">
        <v>7.66</v>
      </c>
      <c r="GQ43" s="6"/>
      <c r="GR43" s="58"/>
      <c r="GS43" s="7">
        <v>0</v>
      </c>
      <c r="GT43" s="7">
        <v>83.587981884537868</v>
      </c>
      <c r="GU43" s="7">
        <v>16.518996827399707</v>
      </c>
      <c r="GV43" s="7">
        <v>0</v>
      </c>
      <c r="GW43" s="7">
        <v>0</v>
      </c>
      <c r="GX43" s="7">
        <v>34.776978285896888</v>
      </c>
      <c r="GY43" s="7">
        <v>134.88395699783445</v>
      </c>
    </row>
    <row r="44" spans="43:215" x14ac:dyDescent="0.25">
      <c r="AQ44" s="50">
        <v>0</v>
      </c>
      <c r="AR44" s="48" t="s">
        <v>72</v>
      </c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46" t="s">
        <v>0</v>
      </c>
      <c r="DW44" s="38">
        <v>1</v>
      </c>
      <c r="DX44" s="16" t="s">
        <v>1</v>
      </c>
      <c r="DY44" s="17">
        <v>16</v>
      </c>
      <c r="DZ44" s="18" t="s">
        <v>2</v>
      </c>
      <c r="EA44" s="15">
        <v>1</v>
      </c>
      <c r="EB44" s="19" t="s">
        <v>1</v>
      </c>
      <c r="EC44" s="20">
        <v>4.41</v>
      </c>
      <c r="ED44" s="21">
        <v>15.274502021569914</v>
      </c>
      <c r="EE44" s="40">
        <v>4.41</v>
      </c>
      <c r="EF44" s="40"/>
      <c r="EG44" s="40"/>
      <c r="EH44" s="40"/>
      <c r="EI44" s="40"/>
      <c r="EJ44" s="1">
        <v>0.71000000000000008</v>
      </c>
      <c r="EK44" s="23">
        <v>0.9</v>
      </c>
      <c r="EL44" s="2">
        <v>5.83</v>
      </c>
      <c r="EM44" s="3"/>
      <c r="EN44" s="4"/>
      <c r="EO44" s="2">
        <v>6.21</v>
      </c>
      <c r="EP44" s="3"/>
      <c r="EQ44" s="4"/>
      <c r="ER44" s="6">
        <v>0</v>
      </c>
      <c r="ES44" s="5">
        <v>6.21</v>
      </c>
      <c r="ET44" s="24">
        <v>0</v>
      </c>
      <c r="EU44" s="7">
        <v>6.21</v>
      </c>
      <c r="EV44" s="25">
        <v>0</v>
      </c>
      <c r="EW44" s="26">
        <v>0</v>
      </c>
      <c r="EX44" s="19" t="s">
        <v>0</v>
      </c>
      <c r="EY44" s="27">
        <v>0</v>
      </c>
      <c r="EZ44" s="25">
        <v>0</v>
      </c>
      <c r="FA44" s="23">
        <v>6.21</v>
      </c>
      <c r="FB44" s="28">
        <v>0</v>
      </c>
      <c r="FC44" s="29">
        <v>0</v>
      </c>
      <c r="FD44" s="30">
        <v>0</v>
      </c>
      <c r="FE44" s="31">
        <v>0</v>
      </c>
      <c r="FF44" s="32">
        <v>0</v>
      </c>
      <c r="FG44" s="33">
        <v>6.21</v>
      </c>
      <c r="FH44" s="28">
        <v>0</v>
      </c>
      <c r="FI44" s="29">
        <v>0</v>
      </c>
      <c r="FJ44" s="30">
        <v>0</v>
      </c>
      <c r="FK44" s="31">
        <v>0</v>
      </c>
      <c r="FL44" s="32">
        <v>0</v>
      </c>
      <c r="FM44" s="33">
        <v>6.21</v>
      </c>
      <c r="FN44" s="28">
        <v>0</v>
      </c>
      <c r="FO44" s="29">
        <v>0</v>
      </c>
      <c r="FP44" s="30">
        <v>0</v>
      </c>
      <c r="FQ44" s="31">
        <v>0</v>
      </c>
      <c r="FR44" s="32">
        <v>0</v>
      </c>
      <c r="FS44" s="33">
        <v>6.21</v>
      </c>
      <c r="FT44" s="6">
        <v>0</v>
      </c>
      <c r="FU44" s="6">
        <v>0</v>
      </c>
      <c r="FV44" s="6">
        <v>6.21</v>
      </c>
      <c r="FW44" s="24">
        <v>0</v>
      </c>
      <c r="FX44" s="6">
        <v>0</v>
      </c>
      <c r="FY44" s="25">
        <v>0</v>
      </c>
      <c r="FZ44" s="25">
        <v>0</v>
      </c>
      <c r="GA44" s="23">
        <v>6.21</v>
      </c>
      <c r="GB44" s="24">
        <v>0</v>
      </c>
      <c r="GC44" s="2">
        <v>0</v>
      </c>
      <c r="GD44" s="34">
        <v>0</v>
      </c>
      <c r="GE44" s="35">
        <v>0</v>
      </c>
      <c r="GF44" s="24">
        <v>0</v>
      </c>
      <c r="GG44" s="7">
        <v>6.21</v>
      </c>
      <c r="GH44" s="24">
        <v>0</v>
      </c>
      <c r="GI44" s="36">
        <v>0</v>
      </c>
      <c r="GJ44" s="37" t="s">
        <v>0</v>
      </c>
      <c r="GK44" s="35">
        <v>0</v>
      </c>
      <c r="GL44" s="24">
        <v>0</v>
      </c>
      <c r="GM44" s="7">
        <v>6.21</v>
      </c>
      <c r="GN44" s="6">
        <v>1.1749999999999998</v>
      </c>
      <c r="GO44" s="6">
        <v>1.5</v>
      </c>
      <c r="GP44" s="6">
        <v>9.2100000000000009</v>
      </c>
      <c r="GQ44" s="6"/>
      <c r="GR44" s="58"/>
      <c r="GS44" s="7">
        <v>0</v>
      </c>
      <c r="GT44" s="7">
        <v>135.79032297175655</v>
      </c>
      <c r="GU44" s="7">
        <v>20.118319530617534</v>
      </c>
      <c r="GV44" s="7">
        <v>0</v>
      </c>
      <c r="GW44" s="7">
        <v>0</v>
      </c>
      <c r="GX44" s="7">
        <v>51.882837187357786</v>
      </c>
      <c r="GY44" s="7">
        <v>207.79147968973186</v>
      </c>
    </row>
    <row r="45" spans="43:215" x14ac:dyDescent="0.25">
      <c r="AQ45" s="50">
        <v>0</v>
      </c>
      <c r="AR45" s="48" t="s">
        <v>73</v>
      </c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46" t="s">
        <v>0</v>
      </c>
      <c r="DW45" s="38">
        <v>1</v>
      </c>
      <c r="DX45" s="16" t="s">
        <v>1</v>
      </c>
      <c r="DY45" s="17">
        <v>25</v>
      </c>
      <c r="DZ45" s="18" t="s">
        <v>2</v>
      </c>
      <c r="EA45" s="15">
        <v>1</v>
      </c>
      <c r="EB45" s="19" t="s">
        <v>1</v>
      </c>
      <c r="EC45" s="20">
        <v>5.54</v>
      </c>
      <c r="ED45" s="21">
        <v>24.105126271729123</v>
      </c>
      <c r="EE45" s="40">
        <v>5.54</v>
      </c>
      <c r="EF45" s="40"/>
      <c r="EG45" s="40"/>
      <c r="EH45" s="40"/>
      <c r="EI45" s="40"/>
      <c r="EJ45" s="1">
        <v>0.89000000000000012</v>
      </c>
      <c r="EK45" s="23">
        <v>1.1000000000000001</v>
      </c>
      <c r="EL45" s="2">
        <v>7.32</v>
      </c>
      <c r="EM45" s="3"/>
      <c r="EN45" s="4"/>
      <c r="EO45" s="2">
        <v>7.74</v>
      </c>
      <c r="EP45" s="3"/>
      <c r="EQ45" s="4"/>
      <c r="ER45" s="6">
        <v>0</v>
      </c>
      <c r="ES45" s="5">
        <v>7.74</v>
      </c>
      <c r="ET45" s="24">
        <v>0</v>
      </c>
      <c r="EU45" s="7">
        <v>7.74</v>
      </c>
      <c r="EV45" s="25">
        <v>0</v>
      </c>
      <c r="EW45" s="26">
        <v>0</v>
      </c>
      <c r="EX45" s="19" t="s">
        <v>0</v>
      </c>
      <c r="EY45" s="27">
        <v>0</v>
      </c>
      <c r="EZ45" s="25">
        <v>0</v>
      </c>
      <c r="FA45" s="23">
        <v>7.74</v>
      </c>
      <c r="FB45" s="28">
        <v>0</v>
      </c>
      <c r="FC45" s="29">
        <v>0</v>
      </c>
      <c r="FD45" s="30">
        <v>0</v>
      </c>
      <c r="FE45" s="31">
        <v>0</v>
      </c>
      <c r="FF45" s="32">
        <v>0</v>
      </c>
      <c r="FG45" s="33">
        <v>7.74</v>
      </c>
      <c r="FH45" s="28">
        <v>0</v>
      </c>
      <c r="FI45" s="29">
        <v>0</v>
      </c>
      <c r="FJ45" s="30">
        <v>0</v>
      </c>
      <c r="FK45" s="31">
        <v>0</v>
      </c>
      <c r="FL45" s="32">
        <v>0</v>
      </c>
      <c r="FM45" s="33">
        <v>7.74</v>
      </c>
      <c r="FN45" s="28">
        <v>0</v>
      </c>
      <c r="FO45" s="29">
        <v>0</v>
      </c>
      <c r="FP45" s="30">
        <v>0</v>
      </c>
      <c r="FQ45" s="31">
        <v>0</v>
      </c>
      <c r="FR45" s="32">
        <v>0</v>
      </c>
      <c r="FS45" s="33">
        <v>7.74</v>
      </c>
      <c r="FT45" s="6">
        <v>0</v>
      </c>
      <c r="FU45" s="6">
        <v>0</v>
      </c>
      <c r="FV45" s="6">
        <v>7.74</v>
      </c>
      <c r="FW45" s="24">
        <v>0</v>
      </c>
      <c r="FX45" s="6">
        <v>0</v>
      </c>
      <c r="FY45" s="25">
        <v>0</v>
      </c>
      <c r="FZ45" s="25">
        <v>0</v>
      </c>
      <c r="GA45" s="23">
        <v>7.74</v>
      </c>
      <c r="GB45" s="24">
        <v>0</v>
      </c>
      <c r="GC45" s="2">
        <v>0</v>
      </c>
      <c r="GD45" s="34">
        <v>0</v>
      </c>
      <c r="GE45" s="35">
        <v>0</v>
      </c>
      <c r="GF45" s="24">
        <v>0</v>
      </c>
      <c r="GG45" s="7">
        <v>7.74</v>
      </c>
      <c r="GH45" s="24">
        <v>0</v>
      </c>
      <c r="GI45" s="36">
        <v>0</v>
      </c>
      <c r="GJ45" s="37" t="s">
        <v>0</v>
      </c>
      <c r="GK45" s="35">
        <v>0</v>
      </c>
      <c r="GL45" s="24">
        <v>0</v>
      </c>
      <c r="GM45" s="7">
        <v>7.74</v>
      </c>
      <c r="GN45" s="6">
        <v>1.1749999999999998</v>
      </c>
      <c r="GO45" s="6">
        <v>1.5</v>
      </c>
      <c r="GP45" s="6">
        <v>10.74</v>
      </c>
      <c r="GQ45" s="6"/>
      <c r="GR45" s="58"/>
      <c r="GS45" s="7">
        <v>0</v>
      </c>
      <c r="GT45" s="7">
        <v>214.29457255567192</v>
      </c>
      <c r="GU45" s="7">
        <v>30.747898274038604</v>
      </c>
      <c r="GV45" s="7">
        <v>0</v>
      </c>
      <c r="GW45" s="7">
        <v>0</v>
      </c>
      <c r="GX45" s="7">
        <v>62.17865312726147</v>
      </c>
      <c r="GY45" s="7">
        <v>307.22112395697195</v>
      </c>
    </row>
    <row r="46" spans="43:215" x14ac:dyDescent="0.25">
      <c r="AQ46" s="50">
        <v>0</v>
      </c>
      <c r="AR46" s="48" t="s">
        <v>74</v>
      </c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46" t="s">
        <v>0</v>
      </c>
      <c r="DW46" s="38">
        <v>1</v>
      </c>
      <c r="DX46" s="16" t="s">
        <v>1</v>
      </c>
      <c r="DY46" s="17">
        <v>35</v>
      </c>
      <c r="DZ46" s="18" t="s">
        <v>2</v>
      </c>
      <c r="EA46" s="15">
        <v>1</v>
      </c>
      <c r="EB46" s="19" t="s">
        <v>1</v>
      </c>
      <c r="EC46" s="20">
        <v>6.51</v>
      </c>
      <c r="ED46" s="21">
        <v>33.285252704600197</v>
      </c>
      <c r="EE46" s="13">
        <v>6.51</v>
      </c>
      <c r="EF46" s="13"/>
      <c r="EG46" s="13"/>
      <c r="EH46" s="13"/>
      <c r="EI46" s="13"/>
      <c r="EJ46" s="1">
        <v>0.89000000000000012</v>
      </c>
      <c r="EK46" s="23">
        <v>1.1000000000000001</v>
      </c>
      <c r="EL46" s="2">
        <v>8.2899999999999991</v>
      </c>
      <c r="EM46" s="3"/>
      <c r="EN46" s="4"/>
      <c r="EO46" s="2">
        <v>8.7100000000000009</v>
      </c>
      <c r="EP46" s="3"/>
      <c r="EQ46" s="4"/>
      <c r="ER46" s="6">
        <v>0</v>
      </c>
      <c r="ES46" s="5">
        <v>8.7100000000000009</v>
      </c>
      <c r="ET46" s="24">
        <v>0</v>
      </c>
      <c r="EU46" s="7">
        <v>8.7100000000000009</v>
      </c>
      <c r="EV46" s="25">
        <v>0</v>
      </c>
      <c r="EW46" s="26">
        <v>0</v>
      </c>
      <c r="EX46" s="19" t="s">
        <v>0</v>
      </c>
      <c r="EY46" s="27">
        <v>0</v>
      </c>
      <c r="EZ46" s="25">
        <v>0</v>
      </c>
      <c r="FA46" s="23">
        <v>8.7100000000000009</v>
      </c>
      <c r="FB46" s="28">
        <v>0</v>
      </c>
      <c r="FC46" s="29">
        <v>0</v>
      </c>
      <c r="FD46" s="30">
        <v>0</v>
      </c>
      <c r="FE46" s="31">
        <v>0</v>
      </c>
      <c r="FF46" s="32">
        <v>0</v>
      </c>
      <c r="FG46" s="33">
        <v>8.7100000000000009</v>
      </c>
      <c r="FH46" s="28">
        <v>0</v>
      </c>
      <c r="FI46" s="29">
        <v>0</v>
      </c>
      <c r="FJ46" s="30">
        <v>0</v>
      </c>
      <c r="FK46" s="31">
        <v>0</v>
      </c>
      <c r="FL46" s="32">
        <v>0</v>
      </c>
      <c r="FM46" s="33">
        <v>8.7100000000000009</v>
      </c>
      <c r="FN46" s="28">
        <v>0</v>
      </c>
      <c r="FO46" s="29">
        <v>0</v>
      </c>
      <c r="FP46" s="30">
        <v>0</v>
      </c>
      <c r="FQ46" s="31">
        <v>0</v>
      </c>
      <c r="FR46" s="32">
        <v>0</v>
      </c>
      <c r="FS46" s="33">
        <v>8.7100000000000009</v>
      </c>
      <c r="FT46" s="6">
        <v>0</v>
      </c>
      <c r="FU46" s="6">
        <v>0</v>
      </c>
      <c r="FV46" s="6">
        <v>8.7100000000000009</v>
      </c>
      <c r="FW46" s="24">
        <v>0</v>
      </c>
      <c r="FX46" s="6">
        <v>0</v>
      </c>
      <c r="FY46" s="25">
        <v>0</v>
      </c>
      <c r="FZ46" s="25">
        <v>0</v>
      </c>
      <c r="GA46" s="23">
        <v>8.7100000000000009</v>
      </c>
      <c r="GB46" s="24">
        <v>0</v>
      </c>
      <c r="GC46" s="2">
        <v>0</v>
      </c>
      <c r="GD46" s="34">
        <v>0</v>
      </c>
      <c r="GE46" s="35">
        <v>0</v>
      </c>
      <c r="GF46" s="24">
        <v>0</v>
      </c>
      <c r="GG46" s="7">
        <v>8.7100000000000009</v>
      </c>
      <c r="GH46" s="24">
        <v>0</v>
      </c>
      <c r="GI46" s="36">
        <v>0</v>
      </c>
      <c r="GJ46" s="37" t="s">
        <v>0</v>
      </c>
      <c r="GK46" s="35">
        <v>0</v>
      </c>
      <c r="GL46" s="24">
        <v>0</v>
      </c>
      <c r="GM46" s="7">
        <v>8.7100000000000009</v>
      </c>
      <c r="GN46" s="6">
        <v>1.1749999999999998</v>
      </c>
      <c r="GO46" s="6">
        <v>1.5</v>
      </c>
      <c r="GP46" s="6">
        <v>11.71</v>
      </c>
      <c r="GQ46" s="6"/>
      <c r="GR46" s="58"/>
      <c r="GS46" s="7">
        <v>0</v>
      </c>
      <c r="GT46" s="7">
        <v>295.90589654389578</v>
      </c>
      <c r="GU46" s="7">
        <v>35.239684618288216</v>
      </c>
      <c r="GV46" s="7">
        <v>0</v>
      </c>
      <c r="GW46" s="7">
        <v>0</v>
      </c>
      <c r="GX46" s="7">
        <v>68.706065847331146</v>
      </c>
      <c r="GY46" s="7">
        <v>399.85164700951515</v>
      </c>
    </row>
    <row r="47" spans="43:215" x14ac:dyDescent="0.25">
      <c r="AQ47" s="50"/>
      <c r="AR47" s="48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46"/>
      <c r="DW47" s="38"/>
      <c r="DX47" s="16"/>
      <c r="DY47" s="17"/>
      <c r="DZ47" s="18"/>
      <c r="EA47" s="15"/>
      <c r="EB47" s="19"/>
      <c r="EC47" s="20"/>
      <c r="ED47" s="21"/>
      <c r="EE47" s="13"/>
      <c r="EF47" s="13"/>
      <c r="EG47" s="13"/>
      <c r="EH47" s="13"/>
      <c r="EI47" s="13"/>
      <c r="EJ47" s="1"/>
      <c r="EK47" s="23"/>
      <c r="EL47" s="2"/>
      <c r="EM47" s="3"/>
      <c r="EN47" s="4"/>
      <c r="EO47" s="2"/>
      <c r="EP47" s="3"/>
      <c r="EQ47" s="4"/>
      <c r="ER47" s="6"/>
      <c r="ES47" s="5"/>
      <c r="ET47" s="24"/>
      <c r="EU47" s="7"/>
      <c r="EV47" s="25"/>
      <c r="EW47" s="26"/>
      <c r="EX47" s="19"/>
      <c r="EY47" s="27"/>
      <c r="EZ47" s="25"/>
      <c r="FA47" s="23"/>
      <c r="FB47" s="28"/>
      <c r="FC47" s="29"/>
      <c r="FD47" s="30"/>
      <c r="FE47" s="31"/>
      <c r="FF47" s="32"/>
      <c r="FG47" s="33"/>
      <c r="FH47" s="28"/>
      <c r="FI47" s="29"/>
      <c r="FJ47" s="30"/>
      <c r="FK47" s="31"/>
      <c r="FL47" s="32"/>
      <c r="FM47" s="33"/>
      <c r="FN47" s="28"/>
      <c r="FO47" s="29"/>
      <c r="FP47" s="30"/>
      <c r="FQ47" s="31"/>
      <c r="FR47" s="32"/>
      <c r="FS47" s="33"/>
      <c r="FT47" s="6"/>
      <c r="FU47" s="6"/>
      <c r="FV47" s="6"/>
      <c r="FW47" s="24"/>
      <c r="FX47" s="6"/>
      <c r="FY47" s="25"/>
      <c r="FZ47" s="25"/>
      <c r="GA47" s="23"/>
      <c r="GB47" s="24"/>
      <c r="GC47" s="2"/>
      <c r="GD47" s="34"/>
      <c r="GE47" s="35"/>
      <c r="GF47" s="24"/>
      <c r="GG47" s="7"/>
      <c r="GH47" s="24"/>
      <c r="GI47" s="36"/>
      <c r="GJ47" s="37"/>
      <c r="GK47" s="35"/>
      <c r="GL47" s="24"/>
      <c r="GM47" s="7"/>
      <c r="GN47" s="6"/>
      <c r="GO47" s="6"/>
      <c r="GP47" s="6"/>
      <c r="GQ47" s="6"/>
      <c r="GR47" s="58"/>
      <c r="GS47" s="7"/>
      <c r="GT47" s="7"/>
      <c r="GU47" s="7"/>
      <c r="GV47" s="7"/>
      <c r="GW47" s="7"/>
      <c r="GX47" s="7"/>
      <c r="GY47" s="7"/>
    </row>
    <row r="48" spans="43:215" x14ac:dyDescent="0.25">
      <c r="AQ48" s="50">
        <v>0</v>
      </c>
      <c r="AR48" s="48" t="s">
        <v>75</v>
      </c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46" t="s">
        <v>3</v>
      </c>
      <c r="DW48" s="8">
        <v>1</v>
      </c>
      <c r="DX48" s="3" t="s">
        <v>1</v>
      </c>
      <c r="DY48" s="9">
        <v>2.5</v>
      </c>
      <c r="DZ48" s="10" t="s">
        <v>2</v>
      </c>
      <c r="EA48" s="11">
        <v>1</v>
      </c>
      <c r="EB48" s="3" t="s">
        <v>1</v>
      </c>
      <c r="EC48" s="12">
        <v>1.76</v>
      </c>
      <c r="ED48" s="7">
        <v>2.4328493509399358</v>
      </c>
      <c r="EE48" s="13">
        <v>1.76</v>
      </c>
      <c r="EF48" s="13"/>
      <c r="EG48" s="13"/>
      <c r="EH48" s="13"/>
      <c r="EI48" s="13"/>
      <c r="EJ48" s="1">
        <v>0.44000000000000006</v>
      </c>
      <c r="EK48" s="23">
        <v>0.6</v>
      </c>
      <c r="EL48" s="2">
        <v>2.64</v>
      </c>
      <c r="EM48" s="3"/>
      <c r="EN48" s="4"/>
      <c r="EO48" s="2">
        <v>2.96</v>
      </c>
      <c r="EP48" s="3"/>
      <c r="EQ48" s="4"/>
      <c r="ER48" s="6">
        <v>0</v>
      </c>
      <c r="ES48" s="5">
        <v>2.96</v>
      </c>
      <c r="ET48" s="24">
        <v>0</v>
      </c>
      <c r="EU48" s="7">
        <v>2.96</v>
      </c>
      <c r="EV48" s="25">
        <v>0</v>
      </c>
      <c r="EW48" s="26">
        <v>0</v>
      </c>
      <c r="EX48" s="19" t="s">
        <v>0</v>
      </c>
      <c r="EY48" s="27">
        <v>0</v>
      </c>
      <c r="EZ48" s="25">
        <v>0</v>
      </c>
      <c r="FA48" s="23">
        <v>2.96</v>
      </c>
      <c r="FB48" s="28">
        <v>0</v>
      </c>
      <c r="FC48" s="29">
        <v>0</v>
      </c>
      <c r="FD48" s="30">
        <v>0</v>
      </c>
      <c r="FE48" s="31">
        <v>0</v>
      </c>
      <c r="FF48" s="32">
        <v>0</v>
      </c>
      <c r="FG48" s="33">
        <v>2.96</v>
      </c>
      <c r="FH48" s="28">
        <v>0</v>
      </c>
      <c r="FI48" s="29">
        <v>0</v>
      </c>
      <c r="FJ48" s="30">
        <v>0</v>
      </c>
      <c r="FK48" s="31">
        <v>0</v>
      </c>
      <c r="FL48" s="32">
        <v>0</v>
      </c>
      <c r="FM48" s="33">
        <v>2.96</v>
      </c>
      <c r="FN48" s="28">
        <v>0</v>
      </c>
      <c r="FO48" s="29">
        <v>0</v>
      </c>
      <c r="FP48" s="30">
        <v>0</v>
      </c>
      <c r="FQ48" s="31">
        <v>0</v>
      </c>
      <c r="FR48" s="32">
        <v>0</v>
      </c>
      <c r="FS48" s="33">
        <v>2.96</v>
      </c>
      <c r="FT48" s="6">
        <v>0</v>
      </c>
      <c r="FU48" s="6">
        <v>0</v>
      </c>
      <c r="FV48" s="6">
        <v>2.96</v>
      </c>
      <c r="FW48" s="24">
        <v>0</v>
      </c>
      <c r="FX48" s="6">
        <v>0</v>
      </c>
      <c r="FY48" s="25">
        <v>0</v>
      </c>
      <c r="FZ48" s="25">
        <v>0</v>
      </c>
      <c r="GA48" s="23">
        <v>2.96</v>
      </c>
      <c r="GB48" s="24">
        <v>0</v>
      </c>
      <c r="GC48" s="2">
        <v>0</v>
      </c>
      <c r="GD48" s="34">
        <v>0</v>
      </c>
      <c r="GE48" s="35">
        <v>0</v>
      </c>
      <c r="GF48" s="24">
        <v>0</v>
      </c>
      <c r="GG48" s="7">
        <v>2.96</v>
      </c>
      <c r="GH48" s="24">
        <v>0</v>
      </c>
      <c r="GI48" s="36">
        <v>0</v>
      </c>
      <c r="GJ48" s="37" t="s">
        <v>0</v>
      </c>
      <c r="GK48" s="35">
        <v>0</v>
      </c>
      <c r="GL48" s="24">
        <v>0</v>
      </c>
      <c r="GM48" s="7">
        <v>2.96</v>
      </c>
      <c r="GN48" s="6">
        <v>0.92</v>
      </c>
      <c r="GO48" s="6">
        <v>1.2</v>
      </c>
      <c r="GP48" s="6">
        <v>5.3599999999999994</v>
      </c>
      <c r="GQ48" s="6"/>
      <c r="GR48" s="58"/>
      <c r="GS48" s="7">
        <v>6.5686932475378272</v>
      </c>
      <c r="GT48" s="7">
        <v>0</v>
      </c>
      <c r="GU48" s="7">
        <v>5.9609835646274165</v>
      </c>
      <c r="GV48" s="7">
        <v>0</v>
      </c>
      <c r="GW48" s="7">
        <v>0</v>
      </c>
      <c r="GX48" s="7">
        <v>22.395081992156513</v>
      </c>
      <c r="GY48" s="7">
        <v>34.924758804321755</v>
      </c>
    </row>
    <row r="49" spans="43:207" x14ac:dyDescent="0.25">
      <c r="AQ49" s="50">
        <v>0</v>
      </c>
      <c r="AR49" s="48" t="s">
        <v>76</v>
      </c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46" t="s">
        <v>3</v>
      </c>
      <c r="DW49" s="8">
        <v>1</v>
      </c>
      <c r="DX49" s="3" t="s">
        <v>1</v>
      </c>
      <c r="DY49" s="9">
        <v>4</v>
      </c>
      <c r="DZ49" s="10" t="s">
        <v>2</v>
      </c>
      <c r="EA49" s="11">
        <v>1</v>
      </c>
      <c r="EB49" s="3" t="s">
        <v>1</v>
      </c>
      <c r="EC49" s="12">
        <v>2.23</v>
      </c>
      <c r="ED49" s="7">
        <v>3.9057065267591704</v>
      </c>
      <c r="EE49" s="13">
        <v>2.23</v>
      </c>
      <c r="EF49" s="13"/>
      <c r="EG49" s="13"/>
      <c r="EH49" s="13"/>
      <c r="EI49" s="13"/>
      <c r="EJ49" s="1">
        <v>0.53</v>
      </c>
      <c r="EK49" s="23">
        <v>0.7</v>
      </c>
      <c r="EL49" s="2">
        <v>3.29</v>
      </c>
      <c r="EM49" s="3"/>
      <c r="EN49" s="4"/>
      <c r="EO49" s="2">
        <v>3.63</v>
      </c>
      <c r="EP49" s="3"/>
      <c r="EQ49" s="4"/>
      <c r="ER49" s="6">
        <v>0</v>
      </c>
      <c r="ES49" s="5">
        <v>3.63</v>
      </c>
      <c r="ET49" s="24">
        <v>0</v>
      </c>
      <c r="EU49" s="7">
        <v>3.63</v>
      </c>
      <c r="EV49" s="25">
        <v>0</v>
      </c>
      <c r="EW49" s="26">
        <v>0</v>
      </c>
      <c r="EX49" s="19" t="s">
        <v>0</v>
      </c>
      <c r="EY49" s="27">
        <v>0</v>
      </c>
      <c r="EZ49" s="25">
        <v>0</v>
      </c>
      <c r="FA49" s="23">
        <v>3.63</v>
      </c>
      <c r="FB49" s="28">
        <v>0</v>
      </c>
      <c r="FC49" s="29">
        <v>0</v>
      </c>
      <c r="FD49" s="30">
        <v>0</v>
      </c>
      <c r="FE49" s="31">
        <v>0</v>
      </c>
      <c r="FF49" s="32">
        <v>0</v>
      </c>
      <c r="FG49" s="33">
        <v>3.63</v>
      </c>
      <c r="FH49" s="28">
        <v>0</v>
      </c>
      <c r="FI49" s="29">
        <v>0</v>
      </c>
      <c r="FJ49" s="30">
        <v>0</v>
      </c>
      <c r="FK49" s="31">
        <v>0</v>
      </c>
      <c r="FL49" s="32">
        <v>0</v>
      </c>
      <c r="FM49" s="33">
        <v>3.63</v>
      </c>
      <c r="FN49" s="28">
        <v>0</v>
      </c>
      <c r="FO49" s="29">
        <v>0</v>
      </c>
      <c r="FP49" s="30">
        <v>0</v>
      </c>
      <c r="FQ49" s="31">
        <v>0</v>
      </c>
      <c r="FR49" s="32">
        <v>0</v>
      </c>
      <c r="FS49" s="33">
        <v>3.63</v>
      </c>
      <c r="FT49" s="6">
        <v>0</v>
      </c>
      <c r="FU49" s="6">
        <v>0</v>
      </c>
      <c r="FV49" s="6">
        <v>3.63</v>
      </c>
      <c r="FW49" s="24">
        <v>0</v>
      </c>
      <c r="FX49" s="6">
        <v>0</v>
      </c>
      <c r="FY49" s="25">
        <v>0</v>
      </c>
      <c r="FZ49" s="25">
        <v>0</v>
      </c>
      <c r="GA49" s="23">
        <v>3.63</v>
      </c>
      <c r="GB49" s="24">
        <v>0</v>
      </c>
      <c r="GC49" s="2">
        <v>0</v>
      </c>
      <c r="GD49" s="34">
        <v>0</v>
      </c>
      <c r="GE49" s="35">
        <v>0</v>
      </c>
      <c r="GF49" s="24">
        <v>0</v>
      </c>
      <c r="GG49" s="7">
        <v>3.63</v>
      </c>
      <c r="GH49" s="24">
        <v>0</v>
      </c>
      <c r="GI49" s="36">
        <v>0</v>
      </c>
      <c r="GJ49" s="37" t="s">
        <v>0</v>
      </c>
      <c r="GK49" s="35">
        <v>0</v>
      </c>
      <c r="GL49" s="24">
        <v>0</v>
      </c>
      <c r="GM49" s="7">
        <v>3.63</v>
      </c>
      <c r="GN49" s="6">
        <v>0.92</v>
      </c>
      <c r="GO49" s="6">
        <v>1.2</v>
      </c>
      <c r="GP49" s="6">
        <v>6.0299999999999994</v>
      </c>
      <c r="GQ49" s="6"/>
      <c r="GR49" s="58"/>
      <c r="GS49" s="7">
        <v>10.54540762224976</v>
      </c>
      <c r="GT49" s="7">
        <v>0</v>
      </c>
      <c r="GU49" s="7">
        <v>8.6341647535669708</v>
      </c>
      <c r="GV49" s="7">
        <v>0</v>
      </c>
      <c r="GW49" s="7">
        <v>0</v>
      </c>
      <c r="GX49" s="7">
        <v>26.001982216854792</v>
      </c>
      <c r="GY49" s="7">
        <v>45.181554592671525</v>
      </c>
    </row>
    <row r="50" spans="43:207" x14ac:dyDescent="0.25">
      <c r="AQ50" s="50">
        <v>0</v>
      </c>
      <c r="AR50" s="48" t="s">
        <v>77</v>
      </c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46" t="s">
        <v>3</v>
      </c>
      <c r="DW50" s="8">
        <v>1</v>
      </c>
      <c r="DX50" s="3" t="s">
        <v>1</v>
      </c>
      <c r="DY50" s="9">
        <v>6</v>
      </c>
      <c r="DZ50" s="10" t="s">
        <v>2</v>
      </c>
      <c r="EA50" s="11">
        <v>1</v>
      </c>
      <c r="EB50" s="3" t="s">
        <v>1</v>
      </c>
      <c r="EC50" s="12">
        <v>2.69</v>
      </c>
      <c r="ED50" s="7">
        <v>5.6832196501602752</v>
      </c>
      <c r="EE50" s="13">
        <v>2.69</v>
      </c>
      <c r="EF50" s="13"/>
      <c r="EG50" s="13"/>
      <c r="EH50" s="13"/>
      <c r="EI50" s="13"/>
      <c r="EJ50" s="1">
        <v>0.53</v>
      </c>
      <c r="EK50" s="23">
        <v>0.7</v>
      </c>
      <c r="EL50" s="2">
        <v>3.75</v>
      </c>
      <c r="EM50" s="3"/>
      <c r="EN50" s="4"/>
      <c r="EO50" s="2">
        <v>4.09</v>
      </c>
      <c r="EP50" s="3"/>
      <c r="EQ50" s="4"/>
      <c r="ER50" s="6">
        <v>0</v>
      </c>
      <c r="ES50" s="5">
        <v>4.09</v>
      </c>
      <c r="ET50" s="24">
        <v>0</v>
      </c>
      <c r="EU50" s="7">
        <v>4.09</v>
      </c>
      <c r="EV50" s="25">
        <v>0</v>
      </c>
      <c r="EW50" s="26">
        <v>0</v>
      </c>
      <c r="EX50" s="19" t="s">
        <v>0</v>
      </c>
      <c r="EY50" s="27">
        <v>0</v>
      </c>
      <c r="EZ50" s="25">
        <v>0</v>
      </c>
      <c r="FA50" s="23">
        <v>4.09</v>
      </c>
      <c r="FB50" s="28">
        <v>0</v>
      </c>
      <c r="FC50" s="29">
        <v>0</v>
      </c>
      <c r="FD50" s="30">
        <v>0</v>
      </c>
      <c r="FE50" s="31">
        <v>0</v>
      </c>
      <c r="FF50" s="32">
        <v>0</v>
      </c>
      <c r="FG50" s="33">
        <v>4.09</v>
      </c>
      <c r="FH50" s="28">
        <v>0</v>
      </c>
      <c r="FI50" s="29">
        <v>0</v>
      </c>
      <c r="FJ50" s="30">
        <v>0</v>
      </c>
      <c r="FK50" s="31">
        <v>0</v>
      </c>
      <c r="FL50" s="32">
        <v>0</v>
      </c>
      <c r="FM50" s="33">
        <v>4.09</v>
      </c>
      <c r="FN50" s="28">
        <v>0</v>
      </c>
      <c r="FO50" s="29">
        <v>0</v>
      </c>
      <c r="FP50" s="30">
        <v>0</v>
      </c>
      <c r="FQ50" s="31">
        <v>0</v>
      </c>
      <c r="FR50" s="32">
        <v>0</v>
      </c>
      <c r="FS50" s="33">
        <v>4.09</v>
      </c>
      <c r="FT50" s="6">
        <v>0</v>
      </c>
      <c r="FU50" s="6">
        <v>0</v>
      </c>
      <c r="FV50" s="6">
        <v>4.09</v>
      </c>
      <c r="FW50" s="24">
        <v>0</v>
      </c>
      <c r="FX50" s="6">
        <v>0</v>
      </c>
      <c r="FY50" s="25">
        <v>0</v>
      </c>
      <c r="FZ50" s="25">
        <v>0</v>
      </c>
      <c r="GA50" s="23">
        <v>4.09</v>
      </c>
      <c r="GB50" s="24">
        <v>0</v>
      </c>
      <c r="GC50" s="2">
        <v>0</v>
      </c>
      <c r="GD50" s="34">
        <v>0</v>
      </c>
      <c r="GE50" s="35">
        <v>0</v>
      </c>
      <c r="GF50" s="24">
        <v>0</v>
      </c>
      <c r="GG50" s="7">
        <v>4.09</v>
      </c>
      <c r="GH50" s="24">
        <v>0</v>
      </c>
      <c r="GI50" s="36">
        <v>0</v>
      </c>
      <c r="GJ50" s="37" t="s">
        <v>0</v>
      </c>
      <c r="GK50" s="35">
        <v>0</v>
      </c>
      <c r="GL50" s="24">
        <v>0</v>
      </c>
      <c r="GM50" s="7">
        <v>4.09</v>
      </c>
      <c r="GN50" s="6">
        <v>0.92</v>
      </c>
      <c r="GO50" s="6">
        <v>1.2</v>
      </c>
      <c r="GP50" s="6">
        <v>6.49</v>
      </c>
      <c r="GQ50" s="6"/>
      <c r="GR50" s="58"/>
      <c r="GS50" s="7">
        <v>15.344693055432744</v>
      </c>
      <c r="GT50" s="7">
        <v>0</v>
      </c>
      <c r="GU50" s="7">
        <v>9.9896991517378932</v>
      </c>
      <c r="GV50" s="7">
        <v>0</v>
      </c>
      <c r="GW50" s="7">
        <v>0</v>
      </c>
      <c r="GX50" s="7">
        <v>28.47836147560287</v>
      </c>
      <c r="GY50" s="7">
        <v>53.812753682773504</v>
      </c>
    </row>
    <row r="51" spans="43:207" x14ac:dyDescent="0.25">
      <c r="AQ51" s="50">
        <v>0</v>
      </c>
      <c r="AR51" s="48" t="s">
        <v>78</v>
      </c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46" t="s">
        <v>3</v>
      </c>
      <c r="DW51" s="8">
        <v>1</v>
      </c>
      <c r="DX51" s="3" t="s">
        <v>1</v>
      </c>
      <c r="DY51" s="9">
        <v>10</v>
      </c>
      <c r="DZ51" s="10" t="s">
        <v>2</v>
      </c>
      <c r="EA51" s="11">
        <v>1</v>
      </c>
      <c r="EB51" s="3" t="s">
        <v>1</v>
      </c>
      <c r="EC51" s="12">
        <v>3.46</v>
      </c>
      <c r="ED51" s="7">
        <v>9.4024726529288927</v>
      </c>
      <c r="EE51" s="13">
        <v>3.46</v>
      </c>
      <c r="EF51" s="13"/>
      <c r="EG51" s="13"/>
      <c r="EH51" s="13"/>
      <c r="EI51" s="13"/>
      <c r="EJ51" s="1">
        <v>0.71000000000000008</v>
      </c>
      <c r="EK51" s="23">
        <v>0.9</v>
      </c>
      <c r="EL51" s="2">
        <v>4.88</v>
      </c>
      <c r="EM51" s="3"/>
      <c r="EN51" s="4"/>
      <c r="EO51" s="2">
        <v>5.26</v>
      </c>
      <c r="EP51" s="3"/>
      <c r="EQ51" s="4"/>
      <c r="ER51" s="6">
        <v>0</v>
      </c>
      <c r="ES51" s="5">
        <v>5.26</v>
      </c>
      <c r="ET51" s="24">
        <v>0</v>
      </c>
      <c r="EU51" s="7">
        <v>5.26</v>
      </c>
      <c r="EV51" s="25">
        <v>0</v>
      </c>
      <c r="EW51" s="26">
        <v>0</v>
      </c>
      <c r="EX51" s="19" t="s">
        <v>0</v>
      </c>
      <c r="EY51" s="27">
        <v>0</v>
      </c>
      <c r="EZ51" s="25">
        <v>0</v>
      </c>
      <c r="FA51" s="23">
        <v>5.26</v>
      </c>
      <c r="FB51" s="28">
        <v>0</v>
      </c>
      <c r="FC51" s="29">
        <v>0</v>
      </c>
      <c r="FD51" s="30">
        <v>0</v>
      </c>
      <c r="FE51" s="31">
        <v>0</v>
      </c>
      <c r="FF51" s="32">
        <v>0</v>
      </c>
      <c r="FG51" s="33">
        <v>5.26</v>
      </c>
      <c r="FH51" s="28">
        <v>0</v>
      </c>
      <c r="FI51" s="29">
        <v>0</v>
      </c>
      <c r="FJ51" s="30">
        <v>0</v>
      </c>
      <c r="FK51" s="31">
        <v>0</v>
      </c>
      <c r="FL51" s="32">
        <v>0</v>
      </c>
      <c r="FM51" s="33">
        <v>5.26</v>
      </c>
      <c r="FN51" s="28">
        <v>0</v>
      </c>
      <c r="FO51" s="29">
        <v>0</v>
      </c>
      <c r="FP51" s="30">
        <v>0</v>
      </c>
      <c r="FQ51" s="31">
        <v>0</v>
      </c>
      <c r="FR51" s="32">
        <v>0</v>
      </c>
      <c r="FS51" s="33">
        <v>5.26</v>
      </c>
      <c r="FT51" s="6">
        <v>0</v>
      </c>
      <c r="FU51" s="6">
        <v>0</v>
      </c>
      <c r="FV51" s="6">
        <v>5.26</v>
      </c>
      <c r="FW51" s="24">
        <v>0</v>
      </c>
      <c r="FX51" s="6">
        <v>0</v>
      </c>
      <c r="FY51" s="25">
        <v>0</v>
      </c>
      <c r="FZ51" s="25">
        <v>0</v>
      </c>
      <c r="GA51" s="23">
        <v>5.26</v>
      </c>
      <c r="GB51" s="24">
        <v>0</v>
      </c>
      <c r="GC51" s="2">
        <v>0</v>
      </c>
      <c r="GD51" s="34">
        <v>0</v>
      </c>
      <c r="GE51" s="35">
        <v>0</v>
      </c>
      <c r="GF51" s="24">
        <v>0</v>
      </c>
      <c r="GG51" s="7">
        <v>5.26</v>
      </c>
      <c r="GH51" s="24">
        <v>0</v>
      </c>
      <c r="GI51" s="36">
        <v>0</v>
      </c>
      <c r="GJ51" s="37" t="s">
        <v>0</v>
      </c>
      <c r="GK51" s="35">
        <v>0</v>
      </c>
      <c r="GL51" s="24">
        <v>0</v>
      </c>
      <c r="GM51" s="7">
        <v>5.26</v>
      </c>
      <c r="GN51" s="6">
        <v>0.92</v>
      </c>
      <c r="GO51" s="6">
        <v>1.2</v>
      </c>
      <c r="GP51" s="6">
        <v>7.66</v>
      </c>
      <c r="GQ51" s="6"/>
      <c r="GR51" s="58"/>
      <c r="GS51" s="7">
        <v>25.38667616290801</v>
      </c>
      <c r="GT51" s="7">
        <v>0</v>
      </c>
      <c r="GU51" s="7">
        <v>16.518996827399707</v>
      </c>
      <c r="GV51" s="7">
        <v>0</v>
      </c>
      <c r="GW51" s="7">
        <v>0</v>
      </c>
      <c r="GX51" s="7">
        <v>34.776978285896888</v>
      </c>
      <c r="GY51" s="7">
        <v>76.682651276204609</v>
      </c>
    </row>
    <row r="52" spans="43:207" x14ac:dyDescent="0.25">
      <c r="AQ52" s="50">
        <v>0</v>
      </c>
      <c r="AR52" s="48" t="s">
        <v>79</v>
      </c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46" t="s">
        <v>3</v>
      </c>
      <c r="DW52" s="8">
        <v>1</v>
      </c>
      <c r="DX52" s="3" t="s">
        <v>1</v>
      </c>
      <c r="DY52" s="9">
        <v>16</v>
      </c>
      <c r="DZ52" s="10" t="s">
        <v>2</v>
      </c>
      <c r="EA52" s="11">
        <v>1</v>
      </c>
      <c r="EB52" s="3" t="s">
        <v>1</v>
      </c>
      <c r="EC52" s="12">
        <v>4.41</v>
      </c>
      <c r="ED52" s="7">
        <v>15.274502021569914</v>
      </c>
      <c r="EE52" s="13">
        <v>4.41</v>
      </c>
      <c r="EF52" s="13"/>
      <c r="EG52" s="13"/>
      <c r="EH52" s="13"/>
      <c r="EI52" s="13"/>
      <c r="EJ52" s="1">
        <v>0.71000000000000008</v>
      </c>
      <c r="EK52" s="23">
        <v>0.9</v>
      </c>
      <c r="EL52" s="2">
        <v>5.83</v>
      </c>
      <c r="EM52" s="3"/>
      <c r="EN52" s="4"/>
      <c r="EO52" s="2">
        <v>6.21</v>
      </c>
      <c r="EP52" s="3"/>
      <c r="EQ52" s="4"/>
      <c r="ER52" s="6">
        <v>0</v>
      </c>
      <c r="ES52" s="5">
        <v>6.21</v>
      </c>
      <c r="ET52" s="24">
        <v>0</v>
      </c>
      <c r="EU52" s="7">
        <v>6.21</v>
      </c>
      <c r="EV52" s="25">
        <v>0</v>
      </c>
      <c r="EW52" s="26">
        <v>0</v>
      </c>
      <c r="EX52" s="19" t="s">
        <v>0</v>
      </c>
      <c r="EY52" s="27">
        <v>0</v>
      </c>
      <c r="EZ52" s="25">
        <v>0</v>
      </c>
      <c r="FA52" s="23">
        <v>6.21</v>
      </c>
      <c r="FB52" s="28">
        <v>0</v>
      </c>
      <c r="FC52" s="29">
        <v>0</v>
      </c>
      <c r="FD52" s="30">
        <v>0</v>
      </c>
      <c r="FE52" s="31">
        <v>0</v>
      </c>
      <c r="FF52" s="32">
        <v>0</v>
      </c>
      <c r="FG52" s="33">
        <v>6.21</v>
      </c>
      <c r="FH52" s="28">
        <v>0</v>
      </c>
      <c r="FI52" s="29">
        <v>0</v>
      </c>
      <c r="FJ52" s="30">
        <v>0</v>
      </c>
      <c r="FK52" s="31">
        <v>0</v>
      </c>
      <c r="FL52" s="32">
        <v>0</v>
      </c>
      <c r="FM52" s="33">
        <v>6.21</v>
      </c>
      <c r="FN52" s="28">
        <v>0</v>
      </c>
      <c r="FO52" s="29">
        <v>0</v>
      </c>
      <c r="FP52" s="30">
        <v>0</v>
      </c>
      <c r="FQ52" s="31">
        <v>0</v>
      </c>
      <c r="FR52" s="32">
        <v>0</v>
      </c>
      <c r="FS52" s="33">
        <v>6.21</v>
      </c>
      <c r="FT52" s="6">
        <v>0</v>
      </c>
      <c r="FU52" s="6">
        <v>0</v>
      </c>
      <c r="FV52" s="6">
        <v>6.21</v>
      </c>
      <c r="FW52" s="24">
        <v>0</v>
      </c>
      <c r="FX52" s="6">
        <v>0</v>
      </c>
      <c r="FY52" s="25">
        <v>0</v>
      </c>
      <c r="FZ52" s="25">
        <v>0</v>
      </c>
      <c r="GA52" s="23">
        <v>6.21</v>
      </c>
      <c r="GB52" s="24">
        <v>0</v>
      </c>
      <c r="GC52" s="2">
        <v>0</v>
      </c>
      <c r="GD52" s="34">
        <v>0</v>
      </c>
      <c r="GE52" s="35">
        <v>0</v>
      </c>
      <c r="GF52" s="24">
        <v>0</v>
      </c>
      <c r="GG52" s="7">
        <v>6.21</v>
      </c>
      <c r="GH52" s="24">
        <v>0</v>
      </c>
      <c r="GI52" s="36">
        <v>0</v>
      </c>
      <c r="GJ52" s="37" t="s">
        <v>0</v>
      </c>
      <c r="GK52" s="35">
        <v>0</v>
      </c>
      <c r="GL52" s="24">
        <v>0</v>
      </c>
      <c r="GM52" s="7">
        <v>6.21</v>
      </c>
      <c r="GN52" s="6">
        <v>1.1749999999999998</v>
      </c>
      <c r="GO52" s="6">
        <v>1.5</v>
      </c>
      <c r="GP52" s="6">
        <v>9.2100000000000009</v>
      </c>
      <c r="GQ52" s="6"/>
      <c r="GR52" s="58"/>
      <c r="GS52" s="7">
        <v>41.241155458238772</v>
      </c>
      <c r="GT52" s="7">
        <v>0</v>
      </c>
      <c r="GU52" s="7">
        <v>20.118319530617534</v>
      </c>
      <c r="GV52" s="7">
        <v>0</v>
      </c>
      <c r="GW52" s="7">
        <v>0</v>
      </c>
      <c r="GX52" s="7">
        <v>51.882837187357786</v>
      </c>
      <c r="GY52" s="7">
        <v>113.24231217621409</v>
      </c>
    </row>
    <row r="53" spans="43:207" x14ac:dyDescent="0.25">
      <c r="AQ53" s="50">
        <v>0</v>
      </c>
      <c r="AR53" s="48" t="s">
        <v>80</v>
      </c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46" t="s">
        <v>3</v>
      </c>
      <c r="DW53" s="8">
        <v>1</v>
      </c>
      <c r="DX53" s="3" t="s">
        <v>1</v>
      </c>
      <c r="DY53" s="9">
        <v>25</v>
      </c>
      <c r="DZ53" s="10" t="s">
        <v>2</v>
      </c>
      <c r="EA53" s="11">
        <v>1</v>
      </c>
      <c r="EB53" s="3" t="s">
        <v>1</v>
      </c>
      <c r="EC53" s="12">
        <v>5.54</v>
      </c>
      <c r="ED53" s="7">
        <v>24.105126271729123</v>
      </c>
      <c r="EE53" s="13">
        <v>5.54</v>
      </c>
      <c r="EF53" s="13"/>
      <c r="EG53" s="13"/>
      <c r="EH53" s="13"/>
      <c r="EI53" s="13"/>
      <c r="EJ53" s="1">
        <v>0.89000000000000012</v>
      </c>
      <c r="EK53" s="23">
        <v>1.1000000000000001</v>
      </c>
      <c r="EL53" s="2">
        <v>7.32</v>
      </c>
      <c r="EM53" s="3"/>
      <c r="EN53" s="4"/>
      <c r="EO53" s="2">
        <v>7.74</v>
      </c>
      <c r="EP53" s="3"/>
      <c r="EQ53" s="4"/>
      <c r="ER53" s="6">
        <v>0</v>
      </c>
      <c r="ES53" s="5">
        <v>7.74</v>
      </c>
      <c r="ET53" s="24">
        <v>0</v>
      </c>
      <c r="EU53" s="7">
        <v>7.74</v>
      </c>
      <c r="EV53" s="25">
        <v>0</v>
      </c>
      <c r="EW53" s="26">
        <v>0</v>
      </c>
      <c r="EX53" s="19" t="s">
        <v>0</v>
      </c>
      <c r="EY53" s="27">
        <v>0</v>
      </c>
      <c r="EZ53" s="25">
        <v>0</v>
      </c>
      <c r="FA53" s="23">
        <v>7.74</v>
      </c>
      <c r="FB53" s="28">
        <v>0</v>
      </c>
      <c r="FC53" s="29">
        <v>0</v>
      </c>
      <c r="FD53" s="30">
        <v>0</v>
      </c>
      <c r="FE53" s="31">
        <v>0</v>
      </c>
      <c r="FF53" s="32">
        <v>0</v>
      </c>
      <c r="FG53" s="33">
        <v>7.74</v>
      </c>
      <c r="FH53" s="28">
        <v>0</v>
      </c>
      <c r="FI53" s="29">
        <v>0</v>
      </c>
      <c r="FJ53" s="30">
        <v>0</v>
      </c>
      <c r="FK53" s="31">
        <v>0</v>
      </c>
      <c r="FL53" s="32">
        <v>0</v>
      </c>
      <c r="FM53" s="33">
        <v>7.74</v>
      </c>
      <c r="FN53" s="28">
        <v>0</v>
      </c>
      <c r="FO53" s="29">
        <v>0</v>
      </c>
      <c r="FP53" s="30">
        <v>0</v>
      </c>
      <c r="FQ53" s="31">
        <v>0</v>
      </c>
      <c r="FR53" s="32">
        <v>0</v>
      </c>
      <c r="FS53" s="33">
        <v>7.74</v>
      </c>
      <c r="FT53" s="6">
        <v>0</v>
      </c>
      <c r="FU53" s="6">
        <v>0</v>
      </c>
      <c r="FV53" s="6">
        <v>7.74</v>
      </c>
      <c r="FW53" s="24">
        <v>0</v>
      </c>
      <c r="FX53" s="6">
        <v>0</v>
      </c>
      <c r="FY53" s="25">
        <v>0</v>
      </c>
      <c r="FZ53" s="25">
        <v>0</v>
      </c>
      <c r="GA53" s="23">
        <v>7.74</v>
      </c>
      <c r="GB53" s="24">
        <v>0</v>
      </c>
      <c r="GC53" s="2">
        <v>0</v>
      </c>
      <c r="GD53" s="34">
        <v>0</v>
      </c>
      <c r="GE53" s="35">
        <v>0</v>
      </c>
      <c r="GF53" s="24">
        <v>0</v>
      </c>
      <c r="GG53" s="7">
        <v>7.74</v>
      </c>
      <c r="GH53" s="24">
        <v>0</v>
      </c>
      <c r="GI53" s="36">
        <v>0</v>
      </c>
      <c r="GJ53" s="37" t="s">
        <v>0</v>
      </c>
      <c r="GK53" s="35">
        <v>0</v>
      </c>
      <c r="GL53" s="24">
        <v>0</v>
      </c>
      <c r="GM53" s="7">
        <v>7.74</v>
      </c>
      <c r="GN53" s="6">
        <v>1.1749999999999998</v>
      </c>
      <c r="GO53" s="6">
        <v>1.5</v>
      </c>
      <c r="GP53" s="6">
        <v>10.74</v>
      </c>
      <c r="GQ53" s="6"/>
      <c r="GR53" s="58"/>
      <c r="GS53" s="7">
        <v>65.08384093366864</v>
      </c>
      <c r="GT53" s="7">
        <v>0</v>
      </c>
      <c r="GU53" s="7">
        <v>30.747898274038604</v>
      </c>
      <c r="GV53" s="7">
        <v>0</v>
      </c>
      <c r="GW53" s="7">
        <v>0</v>
      </c>
      <c r="GX53" s="7">
        <v>62.17865312726147</v>
      </c>
      <c r="GY53" s="7">
        <v>158.01039233496871</v>
      </c>
    </row>
    <row r="54" spans="43:207" x14ac:dyDescent="0.25">
      <c r="AQ54" s="50">
        <v>0</v>
      </c>
      <c r="AR54" s="48" t="s">
        <v>81</v>
      </c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46" t="s">
        <v>3</v>
      </c>
      <c r="DW54" s="8">
        <v>1</v>
      </c>
      <c r="DX54" s="3" t="s">
        <v>1</v>
      </c>
      <c r="DY54" s="9">
        <v>35</v>
      </c>
      <c r="DZ54" s="10" t="s">
        <v>2</v>
      </c>
      <c r="EA54" s="11">
        <v>1</v>
      </c>
      <c r="EB54" s="3" t="s">
        <v>1</v>
      </c>
      <c r="EC54" s="12">
        <v>6.51</v>
      </c>
      <c r="ED54" s="7">
        <v>33.285252704600197</v>
      </c>
      <c r="EE54" s="13">
        <v>6.51</v>
      </c>
      <c r="EF54" s="13"/>
      <c r="EG54" s="13"/>
      <c r="EH54" s="13"/>
      <c r="EI54" s="13"/>
      <c r="EJ54" s="1">
        <v>0.89000000000000012</v>
      </c>
      <c r="EK54" s="23">
        <v>1.1000000000000001</v>
      </c>
      <c r="EL54" s="2">
        <v>8.2899999999999991</v>
      </c>
      <c r="EM54" s="3"/>
      <c r="EN54" s="4"/>
      <c r="EO54" s="2">
        <v>8.7100000000000009</v>
      </c>
      <c r="EP54" s="3"/>
      <c r="EQ54" s="4"/>
      <c r="ER54" s="6">
        <v>0</v>
      </c>
      <c r="ES54" s="5">
        <v>8.7100000000000009</v>
      </c>
      <c r="ET54" s="24">
        <v>0</v>
      </c>
      <c r="EU54" s="7">
        <v>8.7100000000000009</v>
      </c>
      <c r="EV54" s="25">
        <v>0</v>
      </c>
      <c r="EW54" s="26">
        <v>0</v>
      </c>
      <c r="EX54" s="19" t="s">
        <v>0</v>
      </c>
      <c r="EY54" s="27">
        <v>0</v>
      </c>
      <c r="EZ54" s="25">
        <v>0</v>
      </c>
      <c r="FA54" s="23">
        <v>8.7100000000000009</v>
      </c>
      <c r="FB54" s="28">
        <v>0</v>
      </c>
      <c r="FC54" s="29">
        <v>0</v>
      </c>
      <c r="FD54" s="30">
        <v>0</v>
      </c>
      <c r="FE54" s="31">
        <v>0</v>
      </c>
      <c r="FF54" s="32">
        <v>0</v>
      </c>
      <c r="FG54" s="33">
        <v>8.7100000000000009</v>
      </c>
      <c r="FH54" s="28">
        <v>0</v>
      </c>
      <c r="FI54" s="29">
        <v>0</v>
      </c>
      <c r="FJ54" s="30">
        <v>0</v>
      </c>
      <c r="FK54" s="31">
        <v>0</v>
      </c>
      <c r="FL54" s="32">
        <v>0</v>
      </c>
      <c r="FM54" s="33">
        <v>8.7100000000000009</v>
      </c>
      <c r="FN54" s="28">
        <v>0</v>
      </c>
      <c r="FO54" s="29">
        <v>0</v>
      </c>
      <c r="FP54" s="30">
        <v>0</v>
      </c>
      <c r="FQ54" s="31">
        <v>0</v>
      </c>
      <c r="FR54" s="32">
        <v>0</v>
      </c>
      <c r="FS54" s="33">
        <v>8.7100000000000009</v>
      </c>
      <c r="FT54" s="6">
        <v>0</v>
      </c>
      <c r="FU54" s="6">
        <v>0</v>
      </c>
      <c r="FV54" s="6">
        <v>8.7100000000000009</v>
      </c>
      <c r="FW54" s="24">
        <v>0</v>
      </c>
      <c r="FX54" s="6">
        <v>0</v>
      </c>
      <c r="FY54" s="25">
        <v>0</v>
      </c>
      <c r="FZ54" s="25">
        <v>0</v>
      </c>
      <c r="GA54" s="23">
        <v>8.7100000000000009</v>
      </c>
      <c r="GB54" s="24">
        <v>0</v>
      </c>
      <c r="GC54" s="2">
        <v>0</v>
      </c>
      <c r="GD54" s="34">
        <v>0</v>
      </c>
      <c r="GE54" s="35">
        <v>0</v>
      </c>
      <c r="GF54" s="24">
        <v>0</v>
      </c>
      <c r="GG54" s="7">
        <v>8.7100000000000009</v>
      </c>
      <c r="GH54" s="24">
        <v>0</v>
      </c>
      <c r="GI54" s="36">
        <v>0</v>
      </c>
      <c r="GJ54" s="37" t="s">
        <v>0</v>
      </c>
      <c r="GK54" s="35">
        <v>0</v>
      </c>
      <c r="GL54" s="24">
        <v>0</v>
      </c>
      <c r="GM54" s="7">
        <v>8.7100000000000009</v>
      </c>
      <c r="GN54" s="6">
        <v>1.1749999999999998</v>
      </c>
      <c r="GO54" s="6">
        <v>1.5</v>
      </c>
      <c r="GP54" s="6">
        <v>11.71</v>
      </c>
      <c r="GQ54" s="6"/>
      <c r="GR54" s="58"/>
      <c r="GS54" s="7">
        <v>89.870182302420531</v>
      </c>
      <c r="GT54" s="7">
        <v>0</v>
      </c>
      <c r="GU54" s="7">
        <v>35.239684618288216</v>
      </c>
      <c r="GV54" s="7">
        <v>0</v>
      </c>
      <c r="GW54" s="7">
        <v>0</v>
      </c>
      <c r="GX54" s="7">
        <v>68.706065847331146</v>
      </c>
      <c r="GY54" s="7">
        <v>193.81593276803989</v>
      </c>
    </row>
    <row r="55" spans="43:207" x14ac:dyDescent="0.25">
      <c r="AQ55" s="50">
        <v>0</v>
      </c>
      <c r="AR55" s="48" t="s">
        <v>82</v>
      </c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46" t="s">
        <v>3</v>
      </c>
      <c r="DW55" s="8">
        <v>1</v>
      </c>
      <c r="DX55" s="3" t="s">
        <v>1</v>
      </c>
      <c r="DY55" s="9">
        <v>50</v>
      </c>
      <c r="DZ55" s="10" t="s">
        <v>2</v>
      </c>
      <c r="EA55" s="11">
        <v>1</v>
      </c>
      <c r="EB55" s="3" t="s">
        <v>1</v>
      </c>
      <c r="EC55" s="12">
        <v>7.58</v>
      </c>
      <c r="ED55" s="7">
        <v>45.126151035429146</v>
      </c>
      <c r="EE55" s="13">
        <v>7.58</v>
      </c>
      <c r="EF55" s="13"/>
      <c r="EG55" s="13"/>
      <c r="EH55" s="13"/>
      <c r="EI55" s="13"/>
      <c r="EJ55" s="1">
        <v>1.07</v>
      </c>
      <c r="EK55" s="23">
        <v>1.3</v>
      </c>
      <c r="EL55" s="2">
        <v>9.7200000000000006</v>
      </c>
      <c r="EM55" s="3"/>
      <c r="EN55" s="4"/>
      <c r="EO55" s="2">
        <v>10.18</v>
      </c>
      <c r="EP55" s="3"/>
      <c r="EQ55" s="4"/>
      <c r="ER55" s="6">
        <v>0</v>
      </c>
      <c r="ES55" s="5">
        <v>10.18</v>
      </c>
      <c r="ET55" s="24">
        <v>0</v>
      </c>
      <c r="EU55" s="7">
        <v>10.18</v>
      </c>
      <c r="EV55" s="25">
        <v>0</v>
      </c>
      <c r="EW55" s="26">
        <v>0</v>
      </c>
      <c r="EX55" s="19" t="s">
        <v>0</v>
      </c>
      <c r="EY55" s="27">
        <v>0</v>
      </c>
      <c r="EZ55" s="25">
        <v>0</v>
      </c>
      <c r="FA55" s="23">
        <v>10.18</v>
      </c>
      <c r="FB55" s="28">
        <v>0</v>
      </c>
      <c r="FC55" s="29">
        <v>0</v>
      </c>
      <c r="FD55" s="30">
        <v>0</v>
      </c>
      <c r="FE55" s="31">
        <v>0</v>
      </c>
      <c r="FF55" s="32">
        <v>0</v>
      </c>
      <c r="FG55" s="33">
        <v>10.18</v>
      </c>
      <c r="FH55" s="28">
        <v>0</v>
      </c>
      <c r="FI55" s="29">
        <v>0</v>
      </c>
      <c r="FJ55" s="30">
        <v>0</v>
      </c>
      <c r="FK55" s="31">
        <v>0</v>
      </c>
      <c r="FL55" s="32">
        <v>0</v>
      </c>
      <c r="FM55" s="33">
        <v>10.18</v>
      </c>
      <c r="FN55" s="28">
        <v>0</v>
      </c>
      <c r="FO55" s="29">
        <v>0</v>
      </c>
      <c r="FP55" s="30">
        <v>0</v>
      </c>
      <c r="FQ55" s="31">
        <v>0</v>
      </c>
      <c r="FR55" s="32">
        <v>0</v>
      </c>
      <c r="FS55" s="33">
        <v>10.18</v>
      </c>
      <c r="FT55" s="6">
        <v>0</v>
      </c>
      <c r="FU55" s="6">
        <v>0</v>
      </c>
      <c r="FV55" s="6">
        <v>10.18</v>
      </c>
      <c r="FW55" s="24">
        <v>0</v>
      </c>
      <c r="FX55" s="6">
        <v>0</v>
      </c>
      <c r="FY55" s="25">
        <v>0</v>
      </c>
      <c r="FZ55" s="25">
        <v>0</v>
      </c>
      <c r="GA55" s="23">
        <v>10.18</v>
      </c>
      <c r="GB55" s="24">
        <v>0</v>
      </c>
      <c r="GC55" s="2">
        <v>0</v>
      </c>
      <c r="GD55" s="34">
        <v>0</v>
      </c>
      <c r="GE55" s="35">
        <v>0</v>
      </c>
      <c r="GF55" s="24">
        <v>0</v>
      </c>
      <c r="GG55" s="7">
        <v>10.18</v>
      </c>
      <c r="GH55" s="24">
        <v>0</v>
      </c>
      <c r="GI55" s="36">
        <v>0</v>
      </c>
      <c r="GJ55" s="37" t="s">
        <v>0</v>
      </c>
      <c r="GK55" s="35">
        <v>0</v>
      </c>
      <c r="GL55" s="24">
        <v>0</v>
      </c>
      <c r="GM55" s="7">
        <v>10.18</v>
      </c>
      <c r="GN55" s="6">
        <v>1.1749999999999998</v>
      </c>
      <c r="GO55" s="6">
        <v>1.5</v>
      </c>
      <c r="GP55" s="6">
        <v>13.18</v>
      </c>
      <c r="GQ55" s="6"/>
      <c r="GR55" s="58"/>
      <c r="GS55" s="7">
        <v>121.8406077956587</v>
      </c>
      <c r="GT55" s="7">
        <v>0</v>
      </c>
      <c r="GU55" s="7">
        <v>48.597171094674373</v>
      </c>
      <c r="GV55" s="7">
        <v>0</v>
      </c>
      <c r="GW55" s="7">
        <v>0</v>
      </c>
      <c r="GX55" s="7">
        <v>78.598124299395451</v>
      </c>
      <c r="GY55" s="7">
        <v>249.03590318972851</v>
      </c>
    </row>
  </sheetData>
  <mergeCells count="187">
    <mergeCell ref="AQ1:AQ6"/>
    <mergeCell ref="AR1:AR6"/>
    <mergeCell ref="DV1:DV6"/>
    <mergeCell ref="DW1:DZ6"/>
    <mergeCell ref="EA1:EC6"/>
    <mergeCell ref="HG1:HG7"/>
    <mergeCell ref="ED2:ED7"/>
    <mergeCell ref="EE2:EE7"/>
    <mergeCell ref="EF2:EF7"/>
    <mergeCell ref="EG2:EG7"/>
    <mergeCell ref="EH2:EH7"/>
    <mergeCell ref="EI2:EI7"/>
    <mergeCell ref="FB1:FG2"/>
    <mergeCell ref="FH1:FM2"/>
    <mergeCell ref="FN1:FS2"/>
    <mergeCell ref="FT1:FV2"/>
    <mergeCell ref="FW1:GA2"/>
    <mergeCell ref="GB1:GG2"/>
    <mergeCell ref="ED1:EI1"/>
    <mergeCell ref="EJ1:EO2"/>
    <mergeCell ref="ER1:ER7"/>
    <mergeCell ref="ES1:ES7"/>
    <mergeCell ref="ET1:EU2"/>
    <mergeCell ref="EV1:FA2"/>
    <mergeCell ref="EJ3:EK5"/>
    <mergeCell ref="EL3:EQ5"/>
    <mergeCell ref="ET3:ET6"/>
    <mergeCell ref="EU3:EU7"/>
    <mergeCell ref="EV3:EV6"/>
    <mergeCell ref="EW3:EY7"/>
    <mergeCell ref="EZ3:EZ7"/>
    <mergeCell ref="FA3:FA7"/>
    <mergeCell ref="FB3:FB6"/>
    <mergeCell ref="FC3:FE6"/>
    <mergeCell ref="GH1:GM2"/>
    <mergeCell ref="GN1:GP2"/>
    <mergeCell ref="GS1:HF2"/>
    <mergeCell ref="FN3:FN6"/>
    <mergeCell ref="FO3:FQ6"/>
    <mergeCell ref="FR3:FR6"/>
    <mergeCell ref="FS3:FS7"/>
    <mergeCell ref="FT3:FU4"/>
    <mergeCell ref="FV3:FV4"/>
    <mergeCell ref="FF3:FF6"/>
    <mergeCell ref="FG3:FG7"/>
    <mergeCell ref="FH3:FH6"/>
    <mergeCell ref="FI3:FK6"/>
    <mergeCell ref="FL3:FL6"/>
    <mergeCell ref="FM3:FM7"/>
    <mergeCell ref="GG3:GG7"/>
    <mergeCell ref="GH3:GH6"/>
    <mergeCell ref="GI3:GK6"/>
    <mergeCell ref="GL3:GL6"/>
    <mergeCell ref="FW3:FW6"/>
    <mergeCell ref="FX3:FX6"/>
    <mergeCell ref="FY3:FY7"/>
    <mergeCell ref="FZ3:FZ6"/>
    <mergeCell ref="GA3:GA7"/>
    <mergeCell ref="GB3:GB6"/>
    <mergeCell ref="GN6:GN7"/>
    <mergeCell ref="GO6:GO7"/>
    <mergeCell ref="HB3:HB6"/>
    <mergeCell ref="HC3:HC6"/>
    <mergeCell ref="HD3:HD6"/>
    <mergeCell ref="HE3:HE6"/>
    <mergeCell ref="HF3:HF6"/>
    <mergeCell ref="FT5:FT7"/>
    <mergeCell ref="FU5:FU7"/>
    <mergeCell ref="FV5:FV7"/>
    <mergeCell ref="GV3:GV6"/>
    <mergeCell ref="GW3:GW6"/>
    <mergeCell ref="GX3:GX6"/>
    <mergeCell ref="GY3:GY6"/>
    <mergeCell ref="GZ3:GZ6"/>
    <mergeCell ref="HA3:HA6"/>
    <mergeCell ref="GM3:GM7"/>
    <mergeCell ref="GN3:GO5"/>
    <mergeCell ref="GP3:GP7"/>
    <mergeCell ref="GS3:GS6"/>
    <mergeCell ref="GT3:GT6"/>
    <mergeCell ref="GU3:GU6"/>
    <mergeCell ref="GC3:GE6"/>
    <mergeCell ref="GF3:GF6"/>
    <mergeCell ref="BW12:CD12"/>
    <mergeCell ref="CQ11:CX11"/>
    <mergeCell ref="CY11:DA11"/>
    <mergeCell ref="CQ10:CX10"/>
    <mergeCell ref="CY10:DA10"/>
    <mergeCell ref="EJ6:EJ7"/>
    <mergeCell ref="EK6:EK7"/>
    <mergeCell ref="EL6:EN7"/>
    <mergeCell ref="EO6:EQ7"/>
    <mergeCell ref="BV15:DA15"/>
    <mergeCell ref="CJ13:CL13"/>
    <mergeCell ref="CJ10:CL10"/>
    <mergeCell ref="CN10:CP10"/>
    <mergeCell ref="CN11:CP11"/>
    <mergeCell ref="CN12:CP12"/>
    <mergeCell ref="CN13:CP13"/>
    <mergeCell ref="BV7:DA7"/>
    <mergeCell ref="BV8:DA8"/>
    <mergeCell ref="CE9:DA9"/>
    <mergeCell ref="CF10:CH10"/>
    <mergeCell ref="CF11:CH11"/>
    <mergeCell ref="CF12:CH12"/>
    <mergeCell ref="CJ11:CL11"/>
    <mergeCell ref="CJ12:CL12"/>
    <mergeCell ref="CQ12:CX12"/>
    <mergeCell ref="CY12:DA12"/>
    <mergeCell ref="BW13:CD13"/>
    <mergeCell ref="CQ13:CX13"/>
    <mergeCell ref="CY13:DA13"/>
    <mergeCell ref="CF13:CH13"/>
    <mergeCell ref="BW10:CD10"/>
    <mergeCell ref="BW11:CD11"/>
    <mergeCell ref="BY9:CD9"/>
    <mergeCell ref="BV16:DA16"/>
    <mergeCell ref="BY17:CD17"/>
    <mergeCell ref="CE17:DA17"/>
    <mergeCell ref="BW20:CD20"/>
    <mergeCell ref="CF20:CH20"/>
    <mergeCell ref="CJ20:CL20"/>
    <mergeCell ref="CN20:CP20"/>
    <mergeCell ref="CQ20:CX20"/>
    <mergeCell ref="CY20:DA20"/>
    <mergeCell ref="BW19:CD19"/>
    <mergeCell ref="CF19:CH19"/>
    <mergeCell ref="CJ19:CL19"/>
    <mergeCell ref="CN19:CP19"/>
    <mergeCell ref="CQ19:CX19"/>
    <mergeCell ref="CY19:DA19"/>
    <mergeCell ref="BW18:CD18"/>
    <mergeCell ref="CF18:CH18"/>
    <mergeCell ref="CJ18:CL18"/>
    <mergeCell ref="CN18:CP18"/>
    <mergeCell ref="CQ18:CX18"/>
    <mergeCell ref="CY18:DA18"/>
    <mergeCell ref="BW26:CD26"/>
    <mergeCell ref="CF26:CH26"/>
    <mergeCell ref="CJ26:CL26"/>
    <mergeCell ref="CN26:CP26"/>
    <mergeCell ref="CQ26:CX26"/>
    <mergeCell ref="CY26:DA26"/>
    <mergeCell ref="BV22:DA22"/>
    <mergeCell ref="BV23:DA23"/>
    <mergeCell ref="BY24:CD24"/>
    <mergeCell ref="CE24:DA24"/>
    <mergeCell ref="BW25:CD25"/>
    <mergeCell ref="CF25:CH25"/>
    <mergeCell ref="CJ25:CL25"/>
    <mergeCell ref="CN25:CP25"/>
    <mergeCell ref="CQ25:CX25"/>
    <mergeCell ref="CY25:DA25"/>
    <mergeCell ref="BW28:CD28"/>
    <mergeCell ref="CF28:CH28"/>
    <mergeCell ref="CJ28:CL28"/>
    <mergeCell ref="CN28:CP28"/>
    <mergeCell ref="CQ28:CX28"/>
    <mergeCell ref="CY28:DA28"/>
    <mergeCell ref="BW27:CD27"/>
    <mergeCell ref="CF27:CH27"/>
    <mergeCell ref="CJ27:CL27"/>
    <mergeCell ref="CN27:CP27"/>
    <mergeCell ref="CQ27:CX27"/>
    <mergeCell ref="CY27:DA27"/>
    <mergeCell ref="BV30:DA30"/>
    <mergeCell ref="BV31:DA31"/>
    <mergeCell ref="BY32:CD32"/>
    <mergeCell ref="CE32:DA32"/>
    <mergeCell ref="BW33:CD33"/>
    <mergeCell ref="CF33:CH33"/>
    <mergeCell ref="CJ33:CL33"/>
    <mergeCell ref="CN33:CP33"/>
    <mergeCell ref="CQ33:CX33"/>
    <mergeCell ref="CY33:DA33"/>
    <mergeCell ref="BW35:CD35"/>
    <mergeCell ref="CF35:CH35"/>
    <mergeCell ref="CJ35:CL35"/>
    <mergeCell ref="CN35:CP35"/>
    <mergeCell ref="CQ35:CX35"/>
    <mergeCell ref="CY35:DA35"/>
    <mergeCell ref="BW34:CD34"/>
    <mergeCell ref="CF34:CH34"/>
    <mergeCell ref="CJ34:CL34"/>
    <mergeCell ref="CN34:CP34"/>
    <mergeCell ref="CQ34:CX34"/>
    <mergeCell ref="CY34:DA34"/>
  </mergeCells>
  <conditionalFormatting sqref="EK39:EK55">
    <cfRule type="containsText" dxfId="35" priority="47" operator="containsText" text="неверно">
      <formula>NOT(ISERROR(SEARCH("неверно",EK39)))</formula>
    </cfRule>
  </conditionalFormatting>
  <conditionalFormatting sqref="AQ39:AR55 EV39:FS55 GN39:GY55 DW48:ES55 EJ39:ES47 DW39:DX47 AR9:AS9 AQ14:AR14 AR10:AR13 AT10:AT11 AU12:AU13 DW7:EC38 EJ7:EK38 GS7:GV38 ER1:ES38 GY7:HD38 GN5:GO38 HF7:HF38 AQ15:AQ38 GD7:GF38 AR16:AR38">
    <cfRule type="cellIs" dxfId="34" priority="46" operator="equal">
      <formula>0</formula>
    </cfRule>
  </conditionalFormatting>
  <conditionalFormatting sqref="ET39:GM55 GO39:GO55 ED2:EI38 GS7:GV38 GX7:HF38 EW5:FA38 EU7:EU38 FT1:FV38 GW3:GW55 FZ7:FZ38 FW7:FX38 FC7:FS38">
    <cfRule type="cellIs" dxfId="33" priority="45" operator="equal">
      <formula>0</formula>
    </cfRule>
  </conditionalFormatting>
  <conditionalFormatting sqref="EY39:EZ55 EW39:EW55 GE39:GE55 ES39:ES55">
    <cfRule type="containsText" dxfId="32" priority="44" operator="containsText" text="ошибка">
      <formula>NOT(ISERROR(SEARCH("ошибка",ES39)))</formula>
    </cfRule>
  </conditionalFormatting>
  <conditionalFormatting sqref="DY39:DY47 EA39:EI47">
    <cfRule type="cellIs" dxfId="31" priority="43" operator="equal">
      <formula>0</formula>
    </cfRule>
  </conditionalFormatting>
  <conditionalFormatting sqref="ER39:ER55">
    <cfRule type="cellIs" dxfId="30" priority="42" operator="equal">
      <formula>0</formula>
    </cfRule>
  </conditionalFormatting>
  <conditionalFormatting sqref="EA55:EI55 DW55:DY55">
    <cfRule type="cellIs" dxfId="29" priority="41" operator="equal">
      <formula>0</formula>
    </cfRule>
  </conditionalFormatting>
  <conditionalFormatting sqref="EJ6:EL6 EO6 EJ5:EK5 EJ3:EL4 EJ1:EQ2 GN2:GR2 GN1:GS1 GN3:GV4 GX3:GX4 HG1 DW1 EA1 AQ1:AR1 AQ7:AR7 AR8">
    <cfRule type="cellIs" dxfId="28" priority="40" operator="equal">
      <formula>0</formula>
    </cfRule>
  </conditionalFormatting>
  <conditionalFormatting sqref="ED1 GT3:GV4 GX3:GX4">
    <cfRule type="cellIs" dxfId="27" priority="39" operator="equal">
      <formula>0</formula>
    </cfRule>
  </conditionalFormatting>
  <conditionalFormatting sqref="GS3:GS4">
    <cfRule type="cellIs" dxfId="26" priority="38" operator="equal">
      <formula>0</formula>
    </cfRule>
  </conditionalFormatting>
  <conditionalFormatting sqref="EV1:FA4">
    <cfRule type="cellIs" dxfId="25" priority="37" operator="equal">
      <formula>0</formula>
    </cfRule>
  </conditionalFormatting>
  <conditionalFormatting sqref="HF3:HF4 HB3:HB4 HD3:HD4">
    <cfRule type="cellIs" dxfId="24" priority="36" operator="equal">
      <formula>0</formula>
    </cfRule>
  </conditionalFormatting>
  <conditionalFormatting sqref="HF3:HF4 HB3:HB4 HD3:HD4">
    <cfRule type="cellIs" dxfId="23" priority="35" operator="equal">
      <formula>0</formula>
    </cfRule>
  </conditionalFormatting>
  <conditionalFormatting sqref="ET1:EU6">
    <cfRule type="cellIs" dxfId="22" priority="34" operator="equal">
      <formula>0</formula>
    </cfRule>
  </conditionalFormatting>
  <conditionalFormatting sqref="GG3">
    <cfRule type="cellIs" dxfId="21" priority="30" operator="equal">
      <formula>0</formula>
    </cfRule>
  </conditionalFormatting>
  <conditionalFormatting sqref="GH3:GI3 GL3:GM3">
    <cfRule type="cellIs" dxfId="20" priority="33" operator="equal">
      <formula>0</formula>
    </cfRule>
  </conditionalFormatting>
  <conditionalFormatting sqref="GB3:GC3 GB1:GG2 GF3">
    <cfRule type="cellIs" dxfId="19" priority="32" operator="equal">
      <formula>0</formula>
    </cfRule>
  </conditionalFormatting>
  <conditionalFormatting sqref="GH1">
    <cfRule type="cellIs" dxfId="18" priority="31" operator="equal">
      <formula>0</formula>
    </cfRule>
  </conditionalFormatting>
  <conditionalFormatting sqref="HE3">
    <cfRule type="cellIs" dxfId="17" priority="28" operator="equal">
      <formula>0</formula>
    </cfRule>
  </conditionalFormatting>
  <conditionalFormatting sqref="FW3 FW1:GA2">
    <cfRule type="cellIs" dxfId="16" priority="26" operator="equal">
      <formula>0</formula>
    </cfRule>
  </conditionalFormatting>
  <conditionalFormatting sqref="FY3:GA3">
    <cfRule type="cellIs" dxfId="15" priority="25" operator="equal">
      <formula>0</formula>
    </cfRule>
  </conditionalFormatting>
  <conditionalFormatting sqref="FX3">
    <cfRule type="cellIs" dxfId="14" priority="22" operator="equal">
      <formula>0</formula>
    </cfRule>
  </conditionalFormatting>
  <conditionalFormatting sqref="HC3:HC6">
    <cfRule type="cellIs" dxfId="13" priority="20" operator="equal">
      <formula>0</formula>
    </cfRule>
  </conditionalFormatting>
  <conditionalFormatting sqref="FB3">
    <cfRule type="cellIs" dxfId="12" priority="17" operator="equal">
      <formula>0</formula>
    </cfRule>
  </conditionalFormatting>
  <conditionalFormatting sqref="FN3">
    <cfRule type="cellIs" dxfId="11" priority="18" operator="equal">
      <formula>0</formula>
    </cfRule>
  </conditionalFormatting>
  <conditionalFormatting sqref="FB1:FS2 FF3:FI3 FG4:FG6 FL3:FM3 FM4:FM6 FR3:FS3 FS4:FS6 FO3 FC3">
    <cfRule type="cellIs" dxfId="10" priority="19" operator="equal">
      <formula>0</formula>
    </cfRule>
  </conditionalFormatting>
  <conditionalFormatting sqref="GY3:HA4">
    <cfRule type="cellIs" dxfId="9" priority="16" operator="equal">
      <formula>0</formula>
    </cfRule>
  </conditionalFormatting>
  <conditionalFormatting sqref="GY3:HA4">
    <cfRule type="cellIs" dxfId="8" priority="15" operator="equal">
      <formula>0</formula>
    </cfRule>
  </conditionalFormatting>
  <conditionalFormatting sqref="AR15">
    <cfRule type="cellIs" dxfId="7" priority="10" operator="equal">
      <formula>0</formula>
    </cfRule>
  </conditionalFormatting>
  <conditionalFormatting sqref="AS8">
    <cfRule type="cellIs" dxfId="6" priority="7" operator="equal">
      <formula>0</formula>
    </cfRule>
  </conditionalFormatting>
  <conditionalFormatting sqref="AS10">
    <cfRule type="cellIs" dxfId="5" priority="6" operator="equal">
      <formula>0</formula>
    </cfRule>
  </conditionalFormatting>
  <conditionalFormatting sqref="AT12">
    <cfRule type="cellIs" dxfId="4" priority="5" operator="equal">
      <formula>0</formula>
    </cfRule>
  </conditionalFormatting>
  <conditionalFormatting sqref="BV8">
    <cfRule type="cellIs" dxfId="3" priority="4" operator="equal">
      <formula>0</formula>
    </cfRule>
  </conditionalFormatting>
  <conditionalFormatting sqref="BV16">
    <cfRule type="cellIs" dxfId="2" priority="3" operator="equal">
      <formula>0</formula>
    </cfRule>
  </conditionalFormatting>
  <conditionalFormatting sqref="BV23">
    <cfRule type="cellIs" dxfId="1" priority="2" operator="equal">
      <formula>0</formula>
    </cfRule>
  </conditionalFormatting>
  <conditionalFormatting sqref="BV31">
    <cfRule type="cellIs" dxfId="0" priority="1" operator="equal">
      <formula>0</formula>
    </cfRule>
  </conditionalFormatting>
  <dataValidations count="2">
    <dataValidation type="list" allowBlank="1" showInputMessage="1" showErrorMessage="1" sqref="BY9:CD9 BY17:CD17 BY24:CD24 BY32:CD32" xr:uid="{C9E664AF-964E-4DE7-BAC4-C9A41C1FCEB1}">
      <formula1>ТНПА</formula1>
    </dataValidation>
    <dataValidation type="list" allowBlank="1" showInputMessage="1" showErrorMessage="1" sqref="BW11:CD13 BW19:CD20 BW26:CD28 BW34:CD35" xr:uid="{08333FB5-BA29-4922-B488-D62F5F7AB971}">
      <formula1>Параметры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1433-43C8-45A6-ABF2-E41FB917233B}">
  <dimension ref="A1:C12"/>
  <sheetViews>
    <sheetView workbookViewId="0">
      <selection activeCell="A13" sqref="A13"/>
    </sheetView>
  </sheetViews>
  <sheetFormatPr defaultRowHeight="15" x14ac:dyDescent="0.25"/>
  <cols>
    <col min="2" max="2" width="35" customWidth="1"/>
  </cols>
  <sheetData>
    <row r="1" spans="1:3" x14ac:dyDescent="0.25">
      <c r="A1" t="s">
        <v>92</v>
      </c>
      <c r="B1" t="s">
        <v>93</v>
      </c>
      <c r="C1" t="s">
        <v>92</v>
      </c>
    </row>
    <row r="2" spans="1:3" x14ac:dyDescent="0.25">
      <c r="A2">
        <v>1</v>
      </c>
      <c r="B2" t="s">
        <v>104</v>
      </c>
      <c r="C2">
        <f>A2</f>
        <v>1</v>
      </c>
    </row>
    <row r="3" spans="1:3" x14ac:dyDescent="0.25">
      <c r="A3">
        <v>2</v>
      </c>
      <c r="B3" t="s">
        <v>105</v>
      </c>
      <c r="C3">
        <f t="shared" ref="C3:C12" si="0">A3</f>
        <v>2</v>
      </c>
    </row>
    <row r="4" spans="1:3" x14ac:dyDescent="0.25">
      <c r="A4">
        <v>3</v>
      </c>
      <c r="B4" t="s">
        <v>106</v>
      </c>
      <c r="C4">
        <f t="shared" si="0"/>
        <v>3</v>
      </c>
    </row>
    <row r="5" spans="1:3" x14ac:dyDescent="0.25">
      <c r="A5">
        <v>4</v>
      </c>
      <c r="B5" t="s">
        <v>107</v>
      </c>
      <c r="C5">
        <f t="shared" si="0"/>
        <v>4</v>
      </c>
    </row>
    <row r="6" spans="1:3" x14ac:dyDescent="0.25">
      <c r="A6">
        <v>5</v>
      </c>
      <c r="B6" t="s">
        <v>108</v>
      </c>
      <c r="C6">
        <f t="shared" si="0"/>
        <v>5</v>
      </c>
    </row>
    <row r="7" spans="1:3" x14ac:dyDescent="0.25">
      <c r="A7">
        <v>6</v>
      </c>
      <c r="B7" t="s">
        <v>109</v>
      </c>
      <c r="C7">
        <f t="shared" si="0"/>
        <v>6</v>
      </c>
    </row>
    <row r="8" spans="1:3" x14ac:dyDescent="0.25">
      <c r="A8">
        <v>7</v>
      </c>
      <c r="B8" t="s">
        <v>110</v>
      </c>
      <c r="C8">
        <f t="shared" si="0"/>
        <v>7</v>
      </c>
    </row>
    <row r="9" spans="1:3" x14ac:dyDescent="0.25">
      <c r="A9">
        <v>8</v>
      </c>
      <c r="B9" t="s">
        <v>111</v>
      </c>
      <c r="C9">
        <f t="shared" si="0"/>
        <v>8</v>
      </c>
    </row>
    <row r="10" spans="1:3" x14ac:dyDescent="0.25">
      <c r="A10">
        <v>9</v>
      </c>
      <c r="B10" t="s">
        <v>112</v>
      </c>
      <c r="C10">
        <f t="shared" si="0"/>
        <v>9</v>
      </c>
    </row>
    <row r="11" spans="1:3" x14ac:dyDescent="0.25">
      <c r="A11">
        <v>10</v>
      </c>
      <c r="B11" t="s">
        <v>113</v>
      </c>
      <c r="C11">
        <f t="shared" si="0"/>
        <v>10</v>
      </c>
    </row>
    <row r="12" spans="1:3" x14ac:dyDescent="0.25">
      <c r="A12">
        <v>11</v>
      </c>
      <c r="B12" t="s">
        <v>114</v>
      </c>
      <c r="C12">
        <f t="shared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5452-CA00-4E93-ACAA-DC5D68D1F67A}">
  <dimension ref="A1:A3"/>
  <sheetViews>
    <sheetView workbookViewId="0">
      <selection sqref="A1:A14"/>
    </sheetView>
  </sheetViews>
  <sheetFormatPr defaultRowHeight="15" x14ac:dyDescent="0.25"/>
  <cols>
    <col min="1" max="1" width="36.85546875" customWidth="1"/>
  </cols>
  <sheetData>
    <row r="1" spans="1:1" x14ac:dyDescent="0.25">
      <c r="A1" t="s">
        <v>91</v>
      </c>
    </row>
    <row r="2" spans="1:1" x14ac:dyDescent="0.25">
      <c r="A2" t="s">
        <v>100</v>
      </c>
    </row>
    <row r="3" spans="1:1" x14ac:dyDescent="0.25">
      <c r="A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Параметры</vt:lpstr>
      <vt:lpstr>ТНПА</vt:lpstr>
      <vt:lpstr>Параметры</vt:lpstr>
      <vt:lpstr>ТНПА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vinokurov</dc:creator>
  <cp:lastModifiedBy>vinokurov</cp:lastModifiedBy>
  <dcterms:created xsi:type="dcterms:W3CDTF">2020-05-22T08:19:02Z</dcterms:created>
  <dcterms:modified xsi:type="dcterms:W3CDTF">2020-06-01T13:53:11Z</dcterms:modified>
</cp:coreProperties>
</file>