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antyson/Desktop/UT Courses/Module 1/Crowdfunding Analysis/"/>
    </mc:Choice>
  </mc:AlternateContent>
  <xr:revisionPtr revIDLastSave="0" documentId="13_ncr:1_{5985A87B-C252-5F43-9B75-133793C48D30}" xr6:coauthVersionLast="46" xr6:coauthVersionMax="46" xr10:uidLastSave="{00000000-0000-0000-0000-000000000000}"/>
  <bookViews>
    <workbookView xWindow="9000" yWindow="3640" windowWidth="35920" windowHeight="2110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2" r:id="rId4"/>
    <sheet name="Subcategory Statistics" sheetId="3" r:id="rId5"/>
    <sheet name="Outcomes Based on Launch Date" sheetId="4" r:id="rId6"/>
    <sheet name="Edinburgh Research" sheetId="6" r:id="rId7"/>
    <sheet name="Descriptive Statistics" sheetId="9" r:id="rId8"/>
    <sheet name="Average Goal &amp; Pledge by SubCat" sheetId="14" r:id="rId9"/>
  </sheets>
  <definedNames>
    <definedName name="_xlnm._FilterDatabase" localSheetId="0" hidden="1">Kickstarter!$A$1:$T$1</definedName>
  </definedNames>
  <calcPr calcId="191029"/>
  <pivotCaches>
    <pivotCache cacheId="9" r:id="rId10"/>
    <pivotCache cacheId="10" r:id="rId11"/>
    <pivotCache cacheId="11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4" i="12"/>
  <c r="B6" i="12"/>
  <c r="B5" i="12"/>
  <c r="B3" i="12"/>
  <c r="B2" i="12"/>
  <c r="B13" i="9"/>
  <c r="B12" i="9"/>
  <c r="B14" i="9" s="1"/>
  <c r="B11" i="9"/>
  <c r="C13" i="9"/>
  <c r="C12" i="9"/>
  <c r="C11" i="9"/>
  <c r="C6" i="9"/>
  <c r="C7" i="9" s="1"/>
  <c r="C5" i="9"/>
  <c r="C4" i="9"/>
  <c r="B6" i="9"/>
  <c r="B7" i="9" s="1"/>
  <c r="B5" i="9"/>
  <c r="B4" i="9"/>
  <c r="C9" i="9"/>
  <c r="C10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T2" i="1" s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Q4108" i="1"/>
  <c r="Q4105" i="1"/>
  <c r="Q4103" i="1"/>
  <c r="Q4101" i="1"/>
  <c r="Q4100" i="1"/>
  <c r="Q4095" i="1"/>
  <c r="Q4094" i="1"/>
  <c r="Q4093" i="1"/>
  <c r="Q4086" i="1"/>
  <c r="Q4083" i="1"/>
  <c r="Q4082" i="1"/>
  <c r="Q4080" i="1"/>
  <c r="Q4079" i="1"/>
  <c r="Q4078" i="1"/>
  <c r="Q4077" i="1"/>
  <c r="Q4072" i="1"/>
  <c r="Q4071" i="1"/>
  <c r="Q4054" i="1"/>
  <c r="Q4053" i="1"/>
  <c r="Q4052" i="1"/>
  <c r="Q4046" i="1"/>
  <c r="Q4045" i="1"/>
  <c r="Q4044" i="1"/>
  <c r="Q4043" i="1"/>
  <c r="Q4029" i="1"/>
  <c r="Q4028" i="1"/>
  <c r="Q4018" i="1"/>
  <c r="Q4006" i="1"/>
  <c r="Q4004" i="1"/>
  <c r="Q4003" i="1"/>
  <c r="Q4002" i="1"/>
  <c r="Q4001" i="1"/>
  <c r="Q4000" i="1"/>
  <c r="Q3999" i="1"/>
  <c r="Q3998" i="1"/>
  <c r="Q3997" i="1"/>
  <c r="Q3977" i="1"/>
  <c r="Q3976" i="1"/>
  <c r="Q3964" i="1"/>
  <c r="Q3962" i="1"/>
  <c r="Q3961" i="1"/>
  <c r="Q3960" i="1"/>
  <c r="Q3937" i="1"/>
  <c r="Q3936" i="1"/>
  <c r="Q3935" i="1"/>
  <c r="Q3929" i="1"/>
  <c r="Q3915" i="1"/>
  <c r="Q3904" i="1"/>
  <c r="Q3903" i="1"/>
  <c r="Q3902" i="1"/>
  <c r="Q3894" i="1"/>
  <c r="Q3892" i="1"/>
  <c r="Q3891" i="1"/>
  <c r="Q3887" i="1"/>
  <c r="Q3886" i="1"/>
  <c r="Q3885" i="1"/>
  <c r="Q3884" i="1"/>
  <c r="Q3883" i="1"/>
  <c r="Q3882" i="1"/>
  <c r="Q3881" i="1"/>
  <c r="Q3880" i="1"/>
  <c r="Q3879" i="1"/>
  <c r="Q3850" i="1"/>
  <c r="Q3840" i="1"/>
  <c r="Q3839" i="1"/>
  <c r="Q3838" i="1"/>
  <c r="Q3837" i="1"/>
  <c r="Q3836" i="1"/>
  <c r="Q382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E6" i="6" s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E4" i="6" s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E2" i="6" s="1"/>
  <c r="Q1888" i="1"/>
  <c r="E3" i="6" s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E5" i="6" s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6" i="1"/>
  <c r="Q3827" i="1"/>
  <c r="Q3828" i="1"/>
  <c r="Q3829" i="1"/>
  <c r="Q3830" i="1"/>
  <c r="Q3831" i="1"/>
  <c r="Q3832" i="1"/>
  <c r="Q3833" i="1"/>
  <c r="Q3834" i="1"/>
  <c r="Q3835" i="1"/>
  <c r="Q3841" i="1"/>
  <c r="Q3842" i="1"/>
  <c r="Q3843" i="1"/>
  <c r="Q3844" i="1"/>
  <c r="Q3845" i="1"/>
  <c r="Q3846" i="1"/>
  <c r="Q3847" i="1"/>
  <c r="Q3848" i="1"/>
  <c r="Q3849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88" i="1"/>
  <c r="Q3889" i="1"/>
  <c r="Q3890" i="1"/>
  <c r="Q3893" i="1"/>
  <c r="Q3895" i="1"/>
  <c r="Q3896" i="1"/>
  <c r="Q3897" i="1"/>
  <c r="Q3898" i="1"/>
  <c r="Q3899" i="1"/>
  <c r="Q3900" i="1"/>
  <c r="Q3901" i="1"/>
  <c r="Q3905" i="1"/>
  <c r="Q3906" i="1"/>
  <c r="Q3907" i="1"/>
  <c r="Q3908" i="1"/>
  <c r="Q3909" i="1"/>
  <c r="Q3910" i="1"/>
  <c r="Q3911" i="1"/>
  <c r="Q3912" i="1"/>
  <c r="Q3913" i="1"/>
  <c r="Q3914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30" i="1"/>
  <c r="Q3931" i="1"/>
  <c r="Q3932" i="1"/>
  <c r="Q3933" i="1"/>
  <c r="Q3934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3" i="1"/>
  <c r="Q3965" i="1"/>
  <c r="Q3966" i="1"/>
  <c r="Q3967" i="1"/>
  <c r="Q3968" i="1"/>
  <c r="Q3969" i="1"/>
  <c r="Q3970" i="1"/>
  <c r="Q3971" i="1"/>
  <c r="Q3972" i="1"/>
  <c r="Q3973" i="1"/>
  <c r="Q3974" i="1"/>
  <c r="Q3975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4005" i="1"/>
  <c r="Q4007" i="1"/>
  <c r="Q4008" i="1"/>
  <c r="Q4009" i="1"/>
  <c r="Q4010" i="1"/>
  <c r="Q4011" i="1"/>
  <c r="Q4012" i="1"/>
  <c r="Q4013" i="1"/>
  <c r="Q4014" i="1"/>
  <c r="Q4015" i="1"/>
  <c r="Q4016" i="1"/>
  <c r="Q4017" i="1"/>
  <c r="Q4019" i="1"/>
  <c r="Q4020" i="1"/>
  <c r="Q4021" i="1"/>
  <c r="Q4022" i="1"/>
  <c r="Q4023" i="1"/>
  <c r="Q4024" i="1"/>
  <c r="Q4025" i="1"/>
  <c r="Q4026" i="1"/>
  <c r="Q4027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7" i="1"/>
  <c r="Q4048" i="1"/>
  <c r="Q4049" i="1"/>
  <c r="Q4050" i="1"/>
  <c r="Q4051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3" i="1"/>
  <c r="Q4074" i="1"/>
  <c r="Q4075" i="1"/>
  <c r="Q4076" i="1"/>
  <c r="Q4081" i="1"/>
  <c r="Q4084" i="1"/>
  <c r="Q4085" i="1"/>
  <c r="Q4087" i="1"/>
  <c r="Q4088" i="1"/>
  <c r="Q4089" i="1"/>
  <c r="Q4090" i="1"/>
  <c r="Q4091" i="1"/>
  <c r="Q4092" i="1"/>
  <c r="Q4096" i="1"/>
  <c r="Q4097" i="1"/>
  <c r="Q4098" i="1"/>
  <c r="Q4099" i="1"/>
  <c r="Q4102" i="1"/>
  <c r="Q4104" i="1"/>
  <c r="Q4106" i="1"/>
  <c r="Q4107" i="1"/>
  <c r="Q4109" i="1"/>
  <c r="Q4110" i="1"/>
  <c r="Q4111" i="1"/>
  <c r="Q4112" i="1"/>
  <c r="Q4113" i="1"/>
  <c r="Q4114" i="1"/>
  <c r="Q4115" i="1"/>
  <c r="Q2" i="1"/>
  <c r="C14" i="9" l="1"/>
  <c r="E2" i="12"/>
  <c r="F2" i="12" s="1"/>
  <c r="E10" i="12"/>
  <c r="H10" i="12" s="1"/>
  <c r="E6" i="12"/>
  <c r="G6" i="12" s="1"/>
  <c r="E13" i="12"/>
  <c r="G13" i="12" s="1"/>
  <c r="E9" i="12"/>
  <c r="F9" i="12" s="1"/>
  <c r="E5" i="12"/>
  <c r="H5" i="12" s="1"/>
  <c r="E12" i="12"/>
  <c r="F12" i="12" s="1"/>
  <c r="E8" i="12"/>
  <c r="H8" i="12" s="1"/>
  <c r="E4" i="12"/>
  <c r="H4" i="12" s="1"/>
  <c r="E11" i="12"/>
  <c r="H11" i="12" s="1"/>
  <c r="E7" i="12"/>
  <c r="H7" i="12" s="1"/>
  <c r="E3" i="12"/>
  <c r="G3" i="12" s="1"/>
  <c r="H13" i="12" l="1"/>
  <c r="G9" i="12"/>
  <c r="F6" i="12"/>
  <c r="G12" i="12"/>
  <c r="F8" i="12"/>
  <c r="H3" i="12"/>
  <c r="F11" i="12"/>
  <c r="H6" i="12"/>
  <c r="G2" i="12"/>
  <c r="H9" i="12"/>
  <c r="G5" i="12"/>
  <c r="H12" i="12"/>
  <c r="G8" i="12"/>
  <c r="F5" i="12"/>
  <c r="G11" i="12"/>
  <c r="F7" i="12"/>
  <c r="H2" i="12"/>
  <c r="F10" i="12"/>
  <c r="F13" i="12"/>
  <c r="G4" i="12"/>
  <c r="G7" i="12"/>
  <c r="F3" i="12"/>
  <c r="G10" i="12"/>
  <c r="F4" i="12"/>
</calcChain>
</file>

<file path=xl/sharedStrings.xml><?xml version="1.0" encoding="utf-8"?>
<sst xmlns="http://schemas.openxmlformats.org/spreadsheetml/2006/main" count="33071" uniqueCount="8420">
  <si>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</si>
  <si>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</si>
  <si>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</si>
  <si>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</si>
  <si>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</si>
  <si>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</si>
  <si>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</si>
  <si>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</si>
  <si>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</si>
  <si>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</si>
  <si>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</si>
  <si>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</si>
  <si>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</si>
  <si>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</si>
  <si>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</si>
  <si>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</si>
  <si>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</si>
  <si>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</si>
  <si>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</si>
  <si>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</si>
  <si>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</si>
  <si>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</si>
  <si>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</si>
  <si>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</si>
  <si>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</si>
  <si>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</si>
  <si>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</si>
  <si>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</si>
  <si>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</si>
  <si>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</si>
  <si>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</si>
  <si>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</si>
  <si>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</si>
  <si>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</si>
  <si>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</si>
  <si>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</si>
  <si>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</si>
  <si>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</si>
  <si>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</si>
  <si>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</si>
  <si>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</si>
  <si>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</si>
  <si>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</si>
  <si>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</si>
  <si>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</si>
  <si>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</si>
  <si>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</si>
  <si>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</si>
  <si>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</si>
  <si>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</si>
  <si>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</si>
  <si>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</si>
  <si>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</si>
  <si>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</si>
  <si>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</si>
  <si>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</si>
  <si>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</si>
  <si>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</si>
  <si>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</si>
  <si>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</si>
  <si>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</si>
  <si>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</si>
  <si>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</si>
  <si>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</si>
  <si>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</si>
  <si>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</si>
  <si>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</si>
  <si>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</si>
  <si>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</si>
  <si>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</si>
  <si>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</si>
  <si>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</si>
  <si>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</si>
  <si>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</si>
  <si>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</si>
  <si>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</si>
  <si>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</si>
  <si>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</si>
  <si>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</si>
  <si>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</si>
  <si>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</si>
  <si>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</si>
  <si>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</si>
  <si>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</si>
  <si>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</si>
  <si>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</si>
  <si>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</si>
  <si>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</si>
  <si>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</si>
  <si>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</si>
  <si>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</si>
  <si>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</si>
  <si>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</si>
  <si>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</si>
  <si>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</si>
  <si>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</si>
  <si>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</si>
  <si>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</si>
  <si>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</si>
  <si>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</si>
  <si>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</si>
  <si>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</si>
  <si>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</si>
  <si>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</si>
  <si>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</si>
  <si>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</si>
  <si>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</si>
  <si>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</si>
  <si>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</si>
  <si>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</si>
  <si>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</si>
  <si>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</si>
  <si>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</si>
  <si>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</si>
  <si>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</si>
  <si>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</si>
  <si>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</si>
  <si>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</si>
  <si>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</si>
  <si>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</si>
  <si>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</si>
  <si>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</si>
  <si>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</si>
  <si>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</si>
  <si>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</si>
  <si>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</si>
  <si>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</si>
  <si>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</si>
  <si>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</si>
  <si>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</si>
  <si>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</si>
  <si>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</si>
  <si>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</si>
  <si>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</si>
  <si>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</si>
  <si>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</si>
  <si>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</si>
  <si>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</si>
  <si>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</si>
  <si>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</si>
  <si>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</si>
  <si>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</si>
  <si>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</si>
  <si>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</si>
  <si>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</si>
  <si>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</si>
  <si>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</si>
  <si>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</si>
  <si>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</si>
  <si>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</si>
  <si>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</si>
  <si>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</si>
  <si>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</si>
  <si>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</si>
  <si>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</si>
  <si>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</si>
  <si>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</si>
  <si>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</si>
  <si>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</si>
  <si>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</si>
  <si>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</si>
  <si>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</si>
  <si>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</si>
  <si>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</si>
  <si>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</si>
  <si>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</si>
  <si>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</si>
  <si>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</si>
  <si>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</si>
  <si>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</si>
  <si>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</si>
  <si>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</si>
  <si>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</si>
  <si>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</si>
  <si>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</si>
  <si>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</si>
  <si>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</si>
  <si>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</si>
  <si>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</si>
  <si>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</si>
  <si>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</si>
  <si>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</si>
  <si>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</si>
  <si>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</si>
  <si>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</si>
  <si>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</si>
  <si>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</si>
  <si>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</si>
  <si>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</si>
  <si>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</si>
  <si>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</si>
  <si>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</si>
  <si>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</si>
  <si>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</si>
  <si>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</si>
  <si>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</si>
  <si>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</si>
  <si>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</si>
  <si>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</si>
  <si>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</si>
  <si>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</si>
  <si>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</si>
  <si>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</si>
  <si>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</si>
  <si>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</si>
  <si>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</si>
  <si>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</si>
  <si>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</si>
  <si>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</si>
  <si>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</si>
  <si>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</si>
  <si>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</si>
  <si>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</si>
  <si>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</si>
  <si>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</si>
  <si>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</si>
  <si>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</si>
  <si>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</si>
  <si>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</si>
  <si>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</si>
  <si>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</si>
  <si>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</si>
  <si>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</si>
  <si>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</si>
  <si>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</si>
  <si>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</si>
  <si>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</si>
  <si>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</si>
  <si>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</si>
  <si>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</si>
  <si>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</si>
  <si>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</si>
  <si>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</si>
  <si>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</si>
  <si>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</si>
  <si>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</si>
  <si>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</si>
  <si>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</si>
  <si>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</si>
  <si>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</si>
  <si>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</si>
  <si>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</si>
  <si>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</si>
  <si>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</si>
  <si>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</si>
  <si>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</si>
  <si>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</si>
  <si>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</si>
  <si>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</si>
  <si>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</si>
  <si>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</si>
  <si>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</si>
  <si>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</si>
  <si>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</si>
  <si>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</si>
  <si>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</si>
  <si>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</si>
  <si>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</si>
  <si>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</si>
  <si>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</si>
  <si>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</si>
  <si>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</si>
  <si>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</si>
  <si>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</si>
  <si>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</si>
  <si>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</si>
  <si>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</si>
  <si>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</si>
  <si>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</si>
  <si>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</si>
  <si>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</si>
  <si>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</si>
  <si>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</si>
  <si>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</si>
  <si>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</si>
  <si>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</si>
  <si>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</si>
  <si>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</si>
  <si>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</si>
  <si>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</si>
  <si>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</si>
  <si>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</si>
  <si>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</si>
  <si>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</si>
  <si>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</si>
  <si>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</si>
  <si>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</si>
  <si>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</si>
  <si>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</si>
  <si>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</si>
  <si>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</si>
  <si>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</si>
  <si>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</si>
  <si>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</si>
  <si>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</si>
  <si>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</si>
  <si>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</si>
  <si>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</si>
  <si>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</si>
  <si>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</si>
  <si>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</si>
  <si>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</si>
  <si>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</si>
  <si>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</si>
  <si>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</si>
  <si>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</si>
  <si>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</si>
  <si>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</si>
  <si>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</si>
  <si>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</si>
  <si>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</si>
  <si>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</si>
  <si>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</si>
  <si>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</si>
  <si>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</si>
  <si>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</si>
  <si>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</si>
  <si>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</si>
  <si>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</si>
  <si>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</si>
  <si>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</si>
  <si>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</si>
  <si>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</si>
  <si>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</si>
  <si>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</si>
  <si>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</si>
  <si>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</si>
  <si>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</si>
  <si>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</si>
  <si>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</si>
  <si>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</si>
  <si>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</si>
  <si>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</si>
  <si>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</si>
  <si>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</si>
  <si>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</si>
  <si>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</si>
  <si>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</si>
  <si>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</si>
  <si>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</si>
  <si>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</si>
  <si>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</si>
  <si>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</si>
  <si>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</si>
  <si>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</si>
  <si>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</si>
  <si>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</si>
  <si>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</si>
  <si>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</si>
  <si>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</si>
  <si>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</si>
  <si>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</si>
  <si>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</si>
  <si>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</si>
  <si>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</si>
  <si>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</si>
  <si>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</si>
  <si>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</si>
  <si>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</si>
  <si>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</si>
  <si>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</si>
  <si>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</si>
  <si>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</si>
  <si>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</si>
  <si>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</si>
  <si>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</si>
  <si>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</si>
  <si>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</si>
  <si>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</si>
  <si>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</si>
  <si>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</si>
  <si>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</si>
  <si>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</si>
  <si>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</si>
  <si>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</si>
  <si>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</si>
  <si>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</si>
  <si>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</si>
  <si>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</si>
  <si>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</si>
  <si>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</si>
  <si>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</si>
  <si>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</si>
  <si>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</si>
  <si>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</si>
  <si>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</si>
  <si>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</si>
  <si>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</si>
  <si>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</si>
  <si>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</si>
  <si>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</si>
  <si>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</si>
  <si>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</si>
  <si>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</si>
  <si>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</si>
  <si>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</si>
  <si>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</si>
  <si>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</si>
  <si>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</si>
  <si>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</si>
  <si>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</si>
  <si>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</si>
  <si>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</si>
  <si>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</si>
  <si>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</si>
  <si>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</si>
  <si>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</si>
  <si>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</si>
  <si>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</si>
  <si>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</si>
  <si>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</si>
  <si>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</si>
  <si>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</si>
  <si>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</si>
  <si>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</si>
  <si>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</si>
  <si>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</si>
  <si>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</si>
  <si>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</si>
  <si>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</si>
  <si>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</si>
  <si>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</si>
  <si>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</si>
  <si>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</si>
  <si>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</si>
  <si>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</si>
  <si>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</si>
  <si>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</si>
  <si>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</si>
  <si>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</si>
  <si>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</si>
  <si>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</si>
  <si>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</si>
  <si>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</si>
  <si>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</si>
  <si>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</si>
  <si>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</si>
  <si>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</si>
  <si>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</si>
  <si>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</si>
  <si>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</si>
  <si>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</si>
  <si>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</si>
  <si>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</si>
  <si>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</si>
  <si>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</si>
  <si>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</si>
  <si>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</si>
  <si>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</si>
  <si>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</si>
  <si>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</si>
  <si>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</si>
  <si>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</si>
  <si>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</si>
  <si>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</si>
  <si>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</si>
  <si>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</si>
  <si>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</si>
  <si>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</si>
  <si>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</si>
  <si>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</si>
  <si>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</si>
  <si>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</si>
  <si>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</si>
  <si>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</si>
  <si>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</si>
  <si>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</si>
  <si>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</si>
  <si>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</si>
  <si>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</si>
  <si>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</si>
  <si>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</si>
  <si>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</si>
  <si>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</si>
  <si>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</si>
  <si>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</si>
  <si>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</si>
  <si>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</si>
  <si>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</si>
  <si>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</si>
  <si>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</si>
  <si>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</si>
  <si>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</si>
  <si>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</si>
  <si>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</si>
  <si>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</si>
  <si>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</si>
  <si>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</si>
  <si>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</si>
  <si>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</si>
  <si>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</si>
  <si>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</si>
  <si>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</si>
  <si>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</si>
  <si>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</si>
  <si>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</si>
  <si>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</si>
  <si>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</si>
  <si>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</si>
  <si>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</si>
  <si>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</si>
  <si>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</si>
  <si>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</si>
  <si>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</si>
  <si>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</si>
  <si>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</si>
  <si>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</si>
  <si>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</si>
  <si>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</si>
  <si>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</si>
  <si>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</si>
  <si>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</si>
  <si>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</si>
  <si>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</si>
  <si>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</si>
  <si>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</si>
  <si>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</si>
  <si>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</si>
  <si>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</si>
  <si>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</si>
  <si>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</si>
  <si>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</si>
  <si>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</si>
  <si>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</si>
  <si>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</si>
  <si>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</si>
  <si>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</si>
  <si>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</si>
  <si>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</si>
  <si>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</si>
  <si>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</si>
  <si>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</si>
  <si>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</si>
  <si>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</si>
  <si>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</si>
  <si>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</si>
  <si>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</si>
  <si>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</si>
  <si>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</si>
  <si>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</si>
  <si>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</si>
  <si>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</si>
  <si>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</si>
  <si>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</si>
  <si>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</si>
  <si>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</si>
  <si>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</si>
  <si>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</si>
  <si>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</si>
  <si>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</si>
  <si>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</si>
  <si>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</si>
  <si>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</si>
  <si>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</si>
  <si>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</si>
  <si>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</si>
  <si>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</si>
  <si>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</si>
  <si>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</si>
  <si>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</si>
  <si>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</si>
  <si>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</si>
  <si>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</si>
  <si>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</si>
  <si>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</si>
  <si>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</si>
  <si>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</si>
  <si>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</si>
  <si>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</si>
  <si>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</si>
  <si>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</si>
  <si>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</si>
  <si>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</si>
  <si>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</si>
  <si>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</si>
  <si>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</si>
  <si>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</si>
  <si>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</si>
  <si>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</si>
  <si>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</si>
  <si>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</si>
  <si>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</si>
  <si>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</si>
  <si>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</si>
  <si>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</si>
  <si>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</si>
  <si>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</si>
  <si>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</si>
  <si>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</si>
  <si>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</si>
  <si>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</si>
  <si>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</si>
  <si>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</si>
  <si>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</si>
  <si>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</si>
  <si>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</si>
  <si>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</si>
  <si>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</si>
  <si>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</si>
  <si>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</si>
  <si>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</si>
  <si>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</si>
  <si>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</si>
  <si>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</si>
  <si>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</si>
  <si>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</si>
  <si>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</si>
  <si>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</si>
  <si>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</si>
  <si>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</si>
  <si>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</si>
  <si>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</si>
  <si>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</si>
  <si>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</si>
  <si>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</si>
  <si>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</si>
  <si>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</si>
  <si>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</si>
  <si>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</si>
  <si>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</si>
  <si>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</si>
  <si>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</si>
  <si>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</si>
  <si>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</si>
  <si>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</si>
  <si>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</si>
  <si>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</si>
  <si>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</si>
  <si>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</si>
  <si>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</si>
  <si>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</si>
  <si>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</si>
  <si>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</si>
  <si>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</si>
  <si>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</si>
  <si>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</si>
  <si>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</si>
  <si>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</si>
  <si>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</si>
  <si>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</si>
  <si>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</si>
  <si>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</si>
  <si>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</si>
  <si>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</si>
  <si>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</si>
  <si>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</si>
  <si>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</si>
  <si>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</si>
  <si>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</si>
  <si>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</si>
  <si>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</si>
  <si>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</si>
  <si>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</si>
  <si>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</si>
  <si>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</si>
  <si>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</si>
  <si>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</si>
  <si>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</si>
  <si>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</si>
  <si>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</si>
  <si>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</si>
  <si>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</si>
  <si>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</si>
  <si>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</si>
  <si>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</si>
  <si>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</si>
  <si>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</si>
  <si>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</si>
  <si>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</si>
  <si>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</si>
  <si>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</si>
  <si>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</si>
  <si>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</si>
  <si>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</si>
  <si>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</si>
  <si>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</si>
  <si>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</si>
  <si>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</si>
  <si>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</si>
  <si>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</si>
  <si>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</si>
  <si>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</si>
  <si>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</si>
  <si>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</si>
  <si>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</si>
  <si>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</si>
  <si>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</si>
  <si>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</si>
  <si>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</si>
  <si>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</si>
  <si>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</si>
  <si>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</si>
  <si>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</si>
  <si>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</si>
  <si>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</si>
  <si>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</si>
  <si>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</si>
  <si>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</si>
  <si>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</si>
  <si>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</si>
  <si>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</si>
  <si>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</si>
  <si>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</si>
  <si>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</si>
  <si>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</si>
  <si>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</si>
  <si>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</si>
  <si>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</si>
  <si>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</si>
  <si>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</si>
  <si>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</si>
  <si>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</si>
  <si>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</si>
  <si>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</si>
  <si>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</si>
  <si>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</si>
  <si>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</si>
  <si>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</si>
  <si>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</si>
  <si>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</si>
  <si>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</si>
  <si>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</si>
  <si>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</si>
  <si>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</si>
  <si>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</si>
  <si>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</si>
  <si>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</si>
  <si>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</si>
  <si>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</si>
  <si>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</si>
  <si>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</si>
  <si>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</si>
  <si>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</si>
  <si>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</si>
  <si>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</si>
  <si>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</si>
  <si>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</si>
  <si>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</si>
  <si>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</si>
  <si>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</si>
  <si>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</si>
  <si>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</si>
  <si>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</si>
  <si>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</si>
  <si>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</si>
  <si>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</si>
  <si>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</si>
  <si>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</si>
  <si>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</si>
  <si>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</si>
  <si>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</si>
  <si>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</si>
  <si>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</si>
  <si>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</si>
  <si>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</si>
  <si>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</si>
  <si>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</si>
  <si>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</si>
  <si>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</si>
  <si>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</si>
  <si>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</si>
  <si>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</si>
  <si>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</si>
  <si>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</si>
  <si>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</si>
  <si>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</si>
  <si>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</si>
  <si>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</si>
  <si>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</si>
  <si>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</si>
  <si>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</si>
  <si>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</si>
  <si>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</si>
  <si>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</si>
  <si>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</si>
  <si>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</si>
  <si>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</si>
  <si>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</si>
  <si>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</si>
  <si>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</si>
  <si>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</si>
  <si>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</si>
  <si>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</si>
  <si>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</si>
  <si>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</si>
  <si>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</si>
  <si>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</si>
  <si>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</si>
  <si>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</si>
  <si>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</si>
  <si>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</si>
  <si>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</si>
  <si>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</si>
  <si>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</si>
  <si>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</si>
  <si>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</si>
  <si>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</si>
  <si>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</si>
  <si>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</si>
  <si>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</si>
  <si>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</si>
  <si>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</si>
  <si>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</si>
  <si>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</si>
  <si>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</si>
  <si>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</si>
  <si>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</si>
  <si>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</si>
  <si>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</si>
  <si>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</si>
  <si>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</si>
  <si>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</si>
  <si>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</si>
  <si>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</si>
  <si>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</si>
  <si>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</si>
  <si>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</si>
  <si>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</si>
  <si>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</si>
  <si>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</si>
  <si>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</si>
  <si>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</si>
  <si>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</si>
  <si>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</si>
  <si>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</si>
  <si>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</si>
  <si>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</si>
  <si>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</si>
  <si>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</si>
  <si>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</si>
  <si>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</si>
  <si>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</si>
  <si>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</si>
  <si>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</si>
  <si>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</si>
  <si>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</si>
  <si>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</si>
  <si>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</si>
  <si>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</si>
  <si>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</si>
  <si>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</si>
  <si>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</si>
  <si>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</si>
  <si>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</si>
  <si>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</si>
  <si>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</si>
  <si>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</si>
  <si>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</si>
  <si>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</si>
  <si>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</si>
  <si>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</si>
  <si>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</si>
  <si>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</si>
  <si>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</si>
  <si>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</si>
  <si>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</si>
  <si>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</si>
  <si>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</si>
  <si>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</si>
  <si>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</si>
  <si>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</si>
  <si>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</si>
  <si>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</si>
  <si>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</si>
  <si>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</si>
  <si>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</si>
  <si>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</si>
  <si>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</si>
  <si>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</si>
  <si>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</si>
  <si>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</si>
  <si>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</si>
  <si>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</si>
  <si>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</si>
  <si>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</si>
  <si>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</si>
  <si>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</si>
  <si>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</si>
  <si>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</si>
  <si>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</si>
  <si>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</si>
  <si>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</si>
  <si>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</si>
  <si>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</si>
  <si>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</si>
  <si>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</si>
  <si>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</si>
  <si>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</si>
  <si>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</si>
  <si>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</si>
  <si>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</si>
  <si>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</si>
  <si>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</si>
  <si>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</si>
  <si>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</si>
  <si>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</si>
  <si>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</si>
  <si>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</si>
  <si>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</si>
  <si>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</si>
  <si>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</si>
  <si>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</si>
  <si>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</si>
  <si>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</si>
  <si>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</si>
  <si>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</si>
  <si>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</si>
  <si>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</si>
  <si>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</si>
  <si>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</si>
  <si>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</si>
  <si>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</si>
  <si>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</si>
  <si>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</si>
  <si>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</si>
  <si>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</si>
  <si>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</si>
  <si>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</si>
  <si>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</si>
  <si>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</si>
  <si>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</si>
  <si>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</si>
  <si>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</si>
  <si>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</si>
  <si>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</si>
  <si>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</si>
  <si>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</si>
  <si>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</si>
  <si>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</si>
  <si>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</si>
  <si>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</si>
  <si>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</si>
  <si>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</si>
  <si>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</si>
  <si>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</si>
  <si>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</si>
  <si>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</si>
  <si>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</si>
  <si>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</si>
  <si>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</si>
  <si>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</si>
  <si>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</si>
  <si>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</si>
  <si>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</si>
  <si>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</si>
  <si>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</si>
  <si>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</si>
  <si>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</si>
  <si>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</si>
  <si>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</si>
  <si>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</si>
  <si>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</si>
  <si>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</si>
  <si>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</si>
  <si>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</si>
  <si>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</si>
  <si>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</si>
  <si>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</si>
  <si>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</si>
  <si>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</si>
  <si>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</si>
  <si>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</si>
  <si>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</si>
  <si>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</si>
  <si>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</si>
  <si>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</si>
  <si>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</si>
  <si>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</si>
  <si>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</si>
  <si>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</si>
  <si>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</si>
  <si>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</si>
  <si>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</si>
  <si>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</si>
  <si>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</si>
  <si>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</si>
  <si>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</si>
  <si>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</si>
  <si>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</si>
  <si>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</si>
  <si>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</si>
  <si>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</si>
  <si>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</si>
  <si>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</si>
  <si>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</si>
  <si>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</si>
  <si>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</si>
  <si>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</si>
  <si>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</si>
  <si>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</si>
  <si>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</si>
  <si>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</si>
  <si>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</si>
  <si>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</si>
  <si>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</si>
  <si>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</si>
  <si>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</si>
  <si>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</si>
  <si>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</si>
  <si>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</si>
  <si>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</si>
  <si>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</si>
  <si>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</si>
  <si>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</si>
  <si>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</si>
  <si>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</si>
  <si>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</si>
  <si>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</si>
  <si>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</si>
  <si>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</si>
  <si>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</si>
  <si>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</si>
  <si>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</si>
  <si>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</si>
  <si>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</si>
  <si>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</si>
  <si>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</si>
  <si>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</si>
  <si>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</si>
  <si>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</si>
  <si>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</si>
  <si>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</si>
  <si>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</si>
  <si>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</si>
  <si>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</si>
  <si>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</si>
  <si>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</si>
  <si>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</si>
  <si>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</si>
  <si>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</si>
  <si>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</si>
  <si>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</si>
  <si>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</si>
  <si>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</si>
  <si>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</si>
  <si>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</si>
  <si>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</si>
  <si>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</si>
  <si>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</si>
  <si>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</si>
  <si>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</si>
  <si>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</si>
  <si>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</si>
  <si>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</si>
  <si>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</si>
  <si>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</si>
  <si>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</si>
  <si>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</si>
  <si>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</si>
  <si>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</si>
  <si>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</si>
  <si>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</si>
  <si>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</si>
  <si>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</si>
  <si>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</si>
  <si>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</si>
  <si>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</si>
  <si>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</si>
  <si>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</si>
  <si>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</si>
  <si>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</si>
  <si>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</si>
  <si>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</si>
  <si>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</si>
  <si>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</si>
  <si>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</si>
  <si>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</si>
  <si>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</si>
  <si>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</si>
  <si>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</si>
  <si>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</si>
  <si>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</si>
  <si>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</si>
  <si>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</si>
  <si>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</si>
  <si>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</si>
  <si>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</si>
  <si>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</si>
  <si>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</si>
  <si>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</si>
  <si>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</si>
  <si>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</si>
  <si>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</si>
  <si>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</si>
  <si>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</si>
  <si>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</si>
  <si>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</si>
  <si>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</si>
  <si>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</si>
  <si>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</si>
  <si>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</si>
  <si>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</si>
  <si>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</si>
  <si>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</si>
  <si>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</si>
  <si>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</si>
  <si>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</si>
  <si>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</si>
  <si>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</si>
  <si>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</si>
  <si>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</si>
  <si>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</si>
  <si>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</si>
  <si>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</si>
  <si>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</si>
  <si>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</si>
  <si>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</si>
  <si>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</si>
  <si>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</si>
  <si>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</si>
  <si>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</si>
  <si>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</si>
  <si>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</si>
  <si>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</si>
  <si>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</si>
  <si>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</si>
  <si>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</si>
  <si>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</si>
  <si>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</si>
  <si>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</si>
  <si>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</si>
  <si>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</si>
  <si>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</si>
  <si>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</si>
  <si>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</si>
  <si>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</si>
  <si>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</si>
  <si>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</si>
  <si>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</si>
  <si>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</si>
  <si>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</si>
  <si>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</si>
  <si>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</si>
  <si>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</si>
  <si>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</si>
  <si>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</si>
  <si>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</si>
  <si>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</si>
  <si>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</si>
  <si>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</si>
  <si>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</si>
  <si>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</si>
  <si>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</si>
  <si>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</si>
  <si>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</si>
  <si>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</si>
  <si>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</si>
  <si>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</si>
  <si>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</si>
  <si>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</si>
  <si>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</si>
  <si>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</si>
  <si>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</si>
  <si>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</si>
  <si>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</si>
  <si>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</si>
  <si>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</si>
  <si>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</si>
  <si>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</si>
  <si>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</si>
  <si>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</si>
  <si>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</si>
  <si>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</si>
  <si>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</si>
  <si>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</si>
  <si>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</si>
  <si>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</si>
  <si>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</si>
  <si>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</si>
  <si>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</si>
  <si>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</si>
  <si>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</si>
  <si>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</si>
  <si>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</si>
  <si>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</si>
  <si>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</si>
  <si>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</si>
  <si>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</si>
  <si>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</si>
  <si>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</si>
  <si>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</si>
  <si>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</si>
  <si>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</si>
  <si>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</si>
  <si>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</si>
  <si>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</si>
  <si>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</si>
  <si>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</si>
  <si>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</si>
  <si>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</si>
  <si>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</si>
  <si>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</si>
  <si>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</si>
  <si>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</si>
  <si>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</si>
  <si>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</si>
  <si>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</si>
  <si>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</si>
  <si>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</si>
  <si>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</si>
  <si>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</si>
  <si>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</si>
  <si>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</si>
  <si>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</si>
  <si>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</si>
  <si>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</si>
  <si>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</si>
  <si>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</si>
  <si>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</si>
  <si>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</si>
  <si>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</si>
  <si>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</si>
  <si>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</si>
  <si>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</si>
  <si>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</si>
  <si>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</si>
  <si>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</si>
  <si>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</si>
  <si>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</si>
  <si>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</si>
  <si>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</si>
  <si>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</si>
  <si>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</si>
  <si>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</si>
  <si>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</si>
  <si>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</si>
  <si>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</si>
  <si>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</si>
  <si>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</si>
  <si>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</si>
  <si>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</si>
  <si>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</si>
  <si>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</si>
  <si>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</si>
  <si>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</si>
  <si>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</si>
  <si>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</si>
  <si>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</si>
  <si>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</si>
  <si>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</si>
  <si>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</si>
  <si>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</si>
  <si>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</si>
  <si>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</si>
  <si>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</si>
  <si>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</si>
  <si>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</si>
  <si>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</si>
  <si>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</si>
  <si>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</si>
  <si>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</si>
  <si>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</si>
  <si>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</si>
  <si>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</si>
  <si>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</si>
  <si>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</si>
  <si>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</si>
  <si>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</si>
  <si>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</si>
  <si>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</si>
  <si>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</si>
  <si>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</si>
  <si>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</si>
  <si>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</si>
  <si>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</si>
  <si>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</si>
  <si>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</si>
  <si>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</si>
  <si>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</si>
  <si>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</si>
  <si>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</si>
  <si>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</si>
  <si>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</si>
  <si>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</si>
  <si>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</si>
  <si>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</si>
  <si>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</si>
  <si>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</si>
  <si>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</si>
  <si>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</si>
  <si>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</si>
  <si>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</si>
  <si>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</si>
  <si>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</si>
  <si>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</si>
  <si>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</si>
  <si>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</si>
  <si>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</si>
  <si>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</si>
  <si>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</si>
  <si>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</si>
  <si>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</si>
  <si>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</si>
  <si>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</si>
  <si>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</si>
  <si>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</si>
  <si>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</si>
  <si>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</si>
  <si>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</si>
  <si>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</si>
  <si>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</si>
  <si>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</si>
  <si>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</si>
  <si>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</si>
  <si>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</si>
  <si>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</si>
  <si>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</si>
  <si>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</si>
  <si>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</si>
  <si>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</si>
  <si>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</si>
  <si>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</si>
  <si>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</si>
  <si>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</si>
  <si>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</si>
  <si>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</si>
  <si>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</si>
  <si>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</si>
  <si>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</si>
  <si>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</si>
  <si>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</si>
  <si>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</si>
  <si>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</si>
  <si>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</si>
  <si>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</si>
  <si>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</si>
  <si>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</si>
  <si>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</si>
  <si>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</si>
  <si>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</si>
  <si>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</si>
  <si>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</si>
  <si>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</si>
  <si>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</si>
  <si>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</si>
  <si>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</si>
  <si>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</si>
  <si>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</si>
  <si>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</si>
  <si>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</si>
  <si>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</si>
  <si>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</si>
  <si>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</si>
  <si>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</si>
  <si>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</si>
  <si>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</si>
  <si>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</si>
  <si>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</si>
  <si>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</si>
  <si>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</si>
  <si>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</si>
  <si>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</si>
  <si>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</si>
  <si>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</si>
  <si>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</si>
  <si>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</si>
  <si>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</si>
  <si>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</si>
  <si>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</si>
  <si>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</si>
  <si>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</si>
  <si>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</si>
  <si>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</si>
  <si>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</si>
  <si>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</si>
  <si>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</si>
  <si>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</si>
  <si>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</si>
  <si>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</si>
  <si>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</si>
  <si>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</si>
  <si>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</si>
  <si>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</si>
  <si>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</si>
  <si>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</si>
  <si>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</si>
  <si>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</si>
  <si>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</si>
  <si>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</si>
  <si>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</si>
  <si>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</si>
  <si>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</si>
  <si>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</si>
  <si>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</si>
  <si>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</si>
  <si>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</si>
  <si>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</si>
  <si>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</si>
  <si>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</si>
  <si>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</si>
  <si>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</si>
  <si>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</si>
  <si>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</si>
  <si>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</si>
  <si>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</si>
  <si>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</si>
  <si>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</si>
  <si>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</si>
  <si>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</si>
  <si>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</si>
  <si>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</si>
  <si>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</si>
  <si>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</si>
  <si>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</si>
  <si>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</si>
  <si>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</si>
  <si>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</si>
  <si>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</si>
  <si>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</si>
  <si>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</si>
  <si>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</si>
  <si>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</si>
  <si>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</si>
  <si>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</si>
  <si>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</si>
  <si>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</si>
  <si>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</si>
  <si>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</si>
  <si>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</si>
  <si>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</si>
  <si>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</si>
  <si>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</si>
  <si>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</si>
  <si>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</si>
  <si>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</si>
  <si>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</si>
  <si>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</si>
  <si>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</si>
  <si>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</si>
  <si>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</si>
  <si>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</si>
  <si>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</si>
  <si>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</si>
  <si>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</si>
  <si>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</si>
  <si>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</si>
  <si>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</si>
  <si>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</si>
  <si>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</si>
  <si>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</si>
  <si>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</si>
  <si>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</si>
  <si>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</si>
  <si>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</si>
  <si>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</si>
  <si>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</si>
  <si>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</si>
  <si>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</si>
  <si>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</si>
  <si>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</si>
  <si>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</si>
  <si>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</si>
  <si>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</si>
  <si>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</si>
  <si>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</si>
  <si>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</si>
  <si>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</si>
  <si>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</si>
  <si>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</si>
  <si>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</si>
  <si>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</si>
  <si>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</si>
  <si>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</si>
  <si>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</si>
  <si>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</si>
  <si>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</si>
  <si>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</si>
  <si>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</si>
  <si>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</si>
  <si>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</si>
  <si>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</si>
  <si>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</si>
  <si>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</si>
  <si>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</si>
  <si>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</si>
  <si>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</si>
  <si>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</si>
  <si>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</si>
  <si>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</si>
  <si>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</si>
  <si>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</si>
  <si>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</si>
  <si>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</si>
  <si>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</si>
  <si>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</si>
  <si>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</si>
  <si>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</si>
  <si>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</si>
  <si>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</si>
  <si>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</si>
  <si>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</si>
  <si>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</si>
  <si>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</si>
  <si>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</si>
  <si>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</si>
  <si>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</si>
  <si>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</si>
  <si>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</si>
  <si>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</si>
  <si>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</si>
  <si>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</si>
  <si>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</si>
  <si>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</si>
  <si>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</si>
  <si>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</si>
  <si>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</si>
  <si>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</si>
  <si>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</si>
  <si>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</si>
  <si>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</si>
  <si>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</si>
  <si>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</si>
  <si>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</si>
  <si>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</si>
  <si>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</si>
  <si>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</si>
  <si>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</si>
  <si>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</si>
  <si>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</si>
  <si>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</si>
  <si>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</si>
  <si>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</si>
  <si>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</si>
  <si>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</si>
  <si>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</si>
  <si>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</si>
  <si>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</si>
  <si>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</si>
  <si>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</si>
  <si>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</si>
  <si>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</si>
  <si>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</si>
  <si>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</si>
  <si>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</si>
  <si>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</si>
  <si>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</si>
  <si>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</si>
  <si>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</si>
  <si>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</si>
  <si>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</si>
  <si>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</si>
  <si>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</si>
  <si>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</si>
  <si>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</si>
  <si>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</si>
  <si>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</si>
  <si>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</si>
  <si>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</si>
  <si>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</si>
  <si>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</si>
  <si>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</si>
  <si>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</si>
  <si>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</si>
  <si>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</si>
  <si>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</si>
  <si>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</si>
  <si>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</si>
  <si>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</si>
  <si>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</si>
  <si>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</si>
  <si>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</si>
  <si>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</si>
  <si>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</si>
  <si>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</si>
  <si>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</si>
  <si>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</si>
  <si>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</si>
  <si>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</si>
  <si>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</si>
  <si>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</si>
  <si>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</si>
  <si>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</si>
  <si>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</si>
  <si>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</si>
  <si>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</si>
  <si>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</si>
  <si>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</si>
  <si>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</si>
  <si>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</si>
  <si>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</si>
  <si>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</si>
  <si>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</si>
  <si>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</si>
  <si>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</si>
  <si>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</si>
  <si>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</si>
  <si>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</si>
  <si>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</si>
  <si>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</si>
  <si>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</si>
  <si>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</si>
  <si>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</si>
  <si>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</si>
  <si>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</si>
  <si>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</si>
  <si>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</si>
  <si>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</si>
  <si>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</si>
  <si>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</si>
  <si>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</si>
  <si>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</si>
  <si>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</si>
  <si>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</si>
  <si>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</si>
  <si>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</si>
  <si>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</si>
  <si>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</si>
  <si>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</si>
  <si>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</si>
  <si>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</si>
  <si>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</si>
  <si>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</si>
  <si>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</si>
  <si>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</si>
  <si>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</si>
  <si>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</si>
  <si>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</si>
  <si>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</si>
  <si>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</si>
  <si>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</si>
  <si>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</si>
  <si>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</si>
  <si>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</si>
  <si>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</si>
  <si>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</si>
  <si>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</si>
  <si>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</si>
  <si>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</si>
  <si>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</si>
  <si>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</si>
  <si>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</si>
  <si>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</si>
  <si>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</si>
  <si>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</si>
  <si>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</si>
  <si>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</si>
  <si>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</si>
  <si>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</si>
  <si>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</si>
  <si>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</si>
  <si>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</si>
  <si>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</si>
  <si>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</si>
  <si>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</si>
  <si>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</si>
  <si>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</si>
  <si>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</si>
  <si>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</si>
  <si>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</si>
  <si>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</si>
  <si>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</si>
  <si>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</si>
  <si>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</si>
  <si>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</si>
  <si>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</si>
  <si>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</si>
  <si>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</si>
  <si>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</si>
  <si>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</si>
  <si>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</si>
  <si>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</si>
  <si>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</si>
  <si>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</si>
  <si>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</si>
  <si>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</si>
  <si>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</si>
  <si>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</si>
  <si>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</si>
  <si>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</si>
  <si>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</si>
  <si>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</si>
  <si>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</si>
  <si>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</si>
  <si>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</si>
  <si>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</si>
  <si>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</si>
  <si>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</si>
  <si>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</si>
  <si>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</si>
  <si>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</si>
  <si>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</si>
  <si>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</si>
  <si>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</si>
  <si>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</si>
  <si>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</si>
  <si>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</si>
  <si>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</si>
  <si>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</si>
  <si>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</si>
  <si>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</si>
  <si>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</si>
  <si>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</si>
  <si>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</si>
  <si>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</si>
  <si>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</si>
  <si>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</si>
  <si>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</si>
  <si>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</si>
  <si>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</si>
  <si>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</si>
  <si>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</si>
  <si>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</si>
  <si>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</si>
  <si>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</si>
  <si>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</si>
  <si>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</si>
  <si>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</si>
  <si>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</si>
  <si>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</si>
  <si>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</si>
  <si>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</si>
  <si>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</si>
  <si>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</si>
  <si>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</si>
  <si>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</si>
  <si>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</si>
  <si>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</si>
  <si>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</si>
  <si>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</si>
  <si>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</si>
  <si>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</si>
  <si>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</si>
  <si>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</si>
  <si>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</si>
  <si>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</si>
  <si>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</si>
  <si>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</si>
  <si>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</si>
  <si>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</si>
  <si>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</si>
  <si>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</si>
  <si>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</si>
  <si>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</si>
  <si>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</si>
  <si>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</si>
  <si>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</si>
  <si>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</si>
  <si>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</si>
  <si>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</si>
  <si>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</si>
  <si>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</si>
  <si>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</si>
  <si>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</si>
  <si>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</si>
  <si>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</si>
  <si>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</si>
  <si>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</si>
  <si>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</si>
  <si>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</si>
  <si>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</si>
  <si>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</si>
  <si>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</si>
  <si>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</si>
  <si>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</si>
  <si>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</si>
  <si>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</si>
  <si>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</si>
  <si>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</si>
  <si>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</si>
  <si>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</si>
  <si>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</si>
  <si>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</si>
  <si>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</si>
  <si>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</si>
  <si>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</si>
  <si>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</si>
  <si>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</si>
  <si>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</si>
  <si>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</si>
  <si>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</si>
  <si>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</si>
  <si>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</si>
  <si>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</si>
  <si>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</si>
  <si>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</si>
  <si>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</si>
  <si>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</si>
  <si>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</si>
  <si>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</si>
  <si>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</si>
  <si>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</si>
  <si>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</si>
  <si>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</si>
  <si>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</si>
  <si>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</si>
  <si>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</si>
  <si>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</si>
  <si>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</si>
  <si>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</si>
  <si>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</si>
  <si>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</si>
  <si>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</si>
  <si>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</si>
  <si>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</si>
  <si>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</si>
  <si>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</si>
  <si>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</si>
  <si>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</si>
  <si>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</si>
  <si>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</si>
  <si>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</si>
  <si>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</si>
  <si>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</si>
  <si>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</si>
  <si>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</si>
  <si>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</si>
  <si>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</si>
  <si>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</si>
  <si>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</si>
  <si>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</si>
  <si>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</si>
  <si>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</si>
  <si>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</si>
  <si>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</si>
  <si>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</si>
  <si>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</si>
  <si>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</si>
  <si>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</si>
  <si>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</si>
  <si>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</si>
  <si>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</si>
  <si>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</si>
  <si>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</si>
  <si>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</si>
  <si>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</si>
  <si>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</si>
  <si>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</si>
  <si>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</si>
  <si>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</si>
  <si>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</si>
  <si>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</si>
  <si>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</si>
  <si>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</si>
  <si>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</si>
  <si>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</si>
  <si>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</si>
  <si>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</si>
  <si>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</si>
  <si>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</si>
  <si>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</si>
  <si>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</si>
  <si>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</si>
  <si>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</si>
  <si>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</si>
  <si>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</si>
  <si>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</si>
  <si>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</si>
  <si>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</si>
  <si>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</si>
  <si>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</si>
  <si>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</si>
  <si>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</si>
  <si>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</si>
  <si>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</si>
  <si>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</si>
  <si>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</si>
  <si>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</si>
  <si>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</si>
  <si>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</si>
  <si>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</si>
  <si>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</si>
  <si>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</si>
  <si>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</si>
  <si>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</si>
  <si>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</si>
  <si>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</si>
  <si>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</si>
  <si>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</si>
  <si>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</si>
  <si>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</si>
  <si>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</si>
  <si>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</si>
  <si>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</si>
  <si>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</si>
  <si>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</si>
  <si>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</si>
  <si>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</si>
  <si>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</si>
  <si>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</si>
  <si>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</si>
  <si>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</si>
  <si>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</si>
  <si>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</si>
  <si>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</si>
  <si>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</si>
  <si>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</si>
  <si>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</si>
  <si>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</si>
  <si>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</si>
  <si>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</si>
  <si>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</si>
  <si>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</si>
  <si>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</si>
  <si>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</si>
  <si>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</si>
  <si>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</si>
  <si>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</si>
  <si>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</si>
  <si>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</si>
  <si>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</si>
  <si>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</si>
  <si>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</si>
  <si>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</si>
  <si>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</si>
  <si>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</si>
  <si>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</si>
  <si>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</si>
  <si>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</si>
  <si>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</si>
  <si>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</si>
  <si>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</si>
  <si>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</si>
  <si>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</si>
  <si>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</si>
  <si>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</si>
  <si>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</si>
  <si>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</si>
  <si>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</si>
  <si>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</si>
  <si>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</si>
  <si>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</si>
  <si>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</si>
  <si>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</si>
  <si>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</si>
  <si>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</si>
  <si>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</si>
  <si>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</si>
  <si>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</si>
  <si>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</si>
  <si>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</si>
  <si>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</si>
  <si>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</si>
  <si>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</si>
  <si>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</si>
  <si>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</si>
  <si>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</si>
  <si>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</si>
  <si>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</si>
  <si>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</si>
  <si>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</si>
  <si>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</si>
  <si>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</si>
  <si>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</si>
  <si>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</si>
  <si>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</si>
  <si>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</si>
  <si>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</si>
  <si>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</si>
  <si>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</si>
  <si>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</si>
  <si>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</si>
  <si>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</si>
  <si>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</si>
  <si>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</si>
  <si>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</si>
  <si>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</si>
  <si>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</si>
  <si>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</si>
  <si>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</si>
  <si>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</si>
  <si>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</si>
  <si>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</si>
  <si>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</si>
  <si>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</si>
  <si>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</si>
  <si>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</si>
  <si>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</si>
  <si>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</si>
  <si>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</si>
  <si>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</si>
  <si>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</si>
  <si>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</si>
  <si>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</si>
  <si>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</si>
  <si>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</si>
  <si>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</si>
  <si>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</si>
  <si>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</si>
  <si>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</si>
  <si>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</si>
  <si>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</si>
  <si>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</si>
  <si>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</si>
  <si>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</si>
  <si>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</si>
  <si>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</si>
  <si>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</si>
  <si>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</si>
  <si>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</si>
  <si>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</si>
  <si>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</si>
  <si>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</si>
  <si>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</si>
  <si>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</si>
  <si>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</si>
  <si>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</si>
  <si>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</si>
  <si>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</si>
  <si>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</si>
  <si>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</si>
  <si>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</si>
  <si>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</si>
  <si>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</si>
  <si>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</si>
  <si>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</si>
  <si>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</si>
  <si>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</si>
  <si>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</si>
  <si>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</si>
  <si>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</si>
  <si>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</si>
  <si>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</si>
  <si>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</si>
  <si>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</si>
  <si>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</si>
  <si>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</si>
  <si>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</si>
  <si>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</si>
  <si>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</si>
  <si>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</si>
  <si>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</si>
  <si>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</si>
  <si>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</si>
  <si>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</si>
  <si>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</si>
  <si>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</si>
  <si>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</si>
  <si>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</si>
  <si>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</si>
  <si>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</si>
  <si>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</si>
  <si>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</si>
  <si>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</si>
  <si>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</si>
  <si>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</si>
  <si>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</si>
  <si>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</si>
  <si>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</si>
  <si>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</si>
  <si>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</si>
  <si>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</si>
  <si>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</si>
  <si>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</si>
  <si>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</si>
  <si>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</si>
  <si>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</si>
  <si>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</si>
  <si>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</si>
  <si>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</si>
  <si>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</si>
  <si>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</si>
  <si>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</si>
  <si>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</si>
  <si>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</si>
  <si>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</si>
  <si>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</si>
  <si>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</si>
  <si>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</si>
  <si>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</si>
  <si>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</si>
  <si>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</si>
  <si>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</si>
  <si>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</si>
  <si>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</si>
  <si>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</si>
  <si>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</si>
  <si>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</si>
  <si>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</si>
  <si>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</si>
  <si>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</si>
  <si>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</si>
  <si>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</si>
  <si>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</si>
  <si>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</si>
  <si>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</si>
  <si>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</si>
  <si>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</si>
  <si>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</si>
  <si>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</si>
  <si>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</si>
  <si>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</si>
  <si>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</si>
  <si>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</si>
  <si>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</si>
  <si>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</si>
  <si>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</si>
  <si>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</si>
  <si>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</si>
  <si>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</si>
  <si>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</si>
  <si>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</si>
  <si>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</si>
  <si>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</si>
  <si>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</si>
  <si>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</si>
  <si>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</si>
  <si>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</si>
  <si>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</si>
  <si>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</si>
  <si>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</si>
  <si>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</si>
  <si>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</si>
  <si>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</si>
  <si>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</si>
  <si>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</si>
  <si>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</si>
  <si>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</si>
  <si>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</si>
  <si>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</si>
  <si>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</si>
  <si>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</si>
  <si>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</si>
  <si>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</si>
  <si>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</si>
  <si>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</si>
  <si>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</si>
  <si>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</si>
  <si>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</si>
  <si>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</si>
  <si>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</si>
  <si>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</si>
  <si>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</si>
  <si>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</si>
  <si>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</si>
  <si>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</si>
  <si>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</si>
  <si>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</si>
  <si>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</si>
  <si>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</si>
  <si>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</si>
  <si>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</si>
  <si>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</si>
  <si>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</si>
  <si>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</si>
  <si>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</si>
  <si>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</si>
  <si>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</si>
  <si>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</si>
  <si>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</si>
  <si>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</si>
  <si>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</si>
  <si>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</si>
  <si>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</si>
  <si>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</si>
  <si>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</si>
  <si>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</si>
  <si>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</si>
  <si>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</si>
  <si>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</si>
  <si>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</si>
  <si>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</si>
  <si>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</si>
  <si>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</si>
  <si>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</si>
  <si>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</si>
  <si>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</si>
  <si>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</si>
  <si>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</si>
  <si>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</si>
  <si>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</si>
  <si>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</si>
  <si>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</si>
  <si>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</si>
  <si>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</si>
  <si>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</si>
  <si>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</si>
  <si>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</si>
  <si>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</si>
  <si>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</si>
  <si>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</si>
  <si>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</si>
  <si>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</si>
  <si>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</si>
  <si>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</si>
  <si>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</si>
  <si>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</si>
  <si>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</si>
  <si>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</si>
  <si>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</si>
  <si>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</si>
  <si>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</si>
  <si>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</si>
  <si>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</si>
  <si>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</si>
  <si>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</si>
  <si>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</si>
  <si>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</si>
  <si>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</si>
  <si>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</si>
  <si>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</si>
  <si>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</si>
  <si>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</si>
  <si>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</si>
  <si>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</si>
  <si>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</si>
  <si>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</si>
  <si>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</si>
  <si>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</si>
  <si>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</si>
  <si>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</si>
  <si>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</si>
  <si>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</si>
  <si>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</si>
  <si>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</si>
  <si>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</si>
  <si>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</si>
  <si>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</si>
  <si>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</si>
  <si>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</si>
  <si>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</si>
  <si>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</si>
  <si>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</si>
  <si>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</si>
  <si>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</si>
  <si>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</si>
  <si>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</si>
  <si>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</si>
  <si>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</si>
  <si>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</si>
  <si>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</si>
  <si>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</si>
  <si>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</si>
  <si>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</si>
  <si>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</si>
  <si>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</si>
  <si>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</si>
  <si>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</si>
  <si>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</si>
  <si>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</si>
  <si>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</si>
  <si>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</si>
  <si>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</si>
  <si>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</si>
  <si>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</si>
  <si>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</si>
  <si>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</si>
  <si>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</si>
  <si>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</si>
  <si>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</si>
  <si>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</si>
  <si>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</si>
  <si>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</si>
  <si>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</si>
  <si>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</si>
  <si>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</si>
  <si>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</si>
  <si>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</si>
  <si>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</si>
  <si>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</si>
  <si>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</si>
  <si>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</si>
  <si>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</si>
  <si>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</si>
  <si>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</si>
  <si>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</si>
  <si>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</si>
  <si>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</si>
  <si>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</si>
  <si>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</si>
  <si>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</si>
  <si>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</si>
  <si>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</si>
  <si>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</si>
  <si>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</si>
  <si>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</si>
  <si>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</si>
  <si>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</si>
  <si>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</si>
  <si>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</si>
  <si>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</si>
  <si>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</si>
  <si>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</si>
  <si>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</si>
  <si>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</si>
  <si>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</si>
  <si>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</si>
  <si>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</si>
  <si>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</si>
  <si>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</si>
  <si>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</si>
  <si>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</si>
  <si>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</si>
  <si>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</si>
  <si>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</si>
  <si>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</si>
  <si>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</si>
  <si>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</si>
  <si>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</si>
  <si>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</si>
  <si>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</si>
  <si>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</si>
  <si>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</si>
  <si>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</si>
  <si>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</si>
  <si>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</si>
  <si>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</si>
  <si>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</si>
  <si>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</si>
  <si>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</si>
  <si>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</si>
  <si>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</si>
  <si>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</si>
  <si>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</si>
  <si>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</si>
  <si>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</si>
  <si>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</si>
  <si>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</si>
  <si>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</si>
  <si>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</si>
  <si>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</si>
  <si>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</si>
  <si>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</si>
  <si>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</si>
  <si>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</si>
  <si>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</si>
  <si>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</si>
  <si>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</si>
  <si>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</si>
  <si>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</si>
  <si>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</si>
  <si>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</si>
  <si>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</si>
  <si>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</si>
  <si>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</si>
  <si>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</si>
  <si>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</si>
  <si>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</si>
  <si>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</si>
  <si>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</si>
  <si>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</si>
  <si>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</si>
  <si>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</si>
  <si>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</si>
  <si>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</si>
  <si>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</si>
  <si>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</si>
  <si>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</si>
  <si>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</si>
  <si>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</si>
  <si>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</si>
  <si>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</si>
  <si>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</si>
  <si>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</si>
  <si>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</si>
  <si>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</si>
  <si>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</si>
  <si>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</si>
  <si>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</si>
  <si>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</si>
  <si>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</si>
  <si>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</si>
  <si>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</si>
  <si>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</si>
  <si>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</si>
  <si>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</si>
  <si>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</si>
  <si>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</si>
  <si>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</si>
  <si>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</si>
  <si>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</si>
  <si>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</si>
  <si>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</si>
  <si>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</si>
  <si>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</si>
  <si>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</si>
  <si>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</si>
  <si>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</si>
  <si>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</si>
  <si>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</si>
  <si>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</si>
  <si>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</si>
  <si>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</si>
  <si>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</si>
  <si>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</si>
  <si>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</si>
  <si>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</si>
  <si>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</si>
  <si>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</si>
  <si>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</si>
  <si>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</si>
  <si>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</si>
  <si>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</si>
  <si>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</si>
  <si>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</si>
  <si>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</si>
  <si>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</si>
  <si>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</si>
  <si>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</si>
  <si>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</si>
  <si>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</si>
  <si>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</si>
  <si>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</si>
  <si>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</si>
  <si>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</si>
  <si>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</si>
  <si>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</si>
  <si>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</si>
  <si>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</si>
  <si>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</si>
  <si>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</si>
  <si>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</si>
  <si>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</si>
  <si>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</si>
  <si>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</si>
  <si>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</si>
  <si>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</si>
  <si>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</si>
  <si>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</si>
  <si>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</si>
  <si>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</si>
  <si>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</si>
  <si>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</si>
  <si>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</si>
  <si>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</si>
  <si>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</si>
  <si>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</si>
  <si>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</si>
  <si>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</si>
  <si>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</si>
  <si>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</si>
  <si>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</si>
  <si>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</si>
  <si>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</si>
  <si>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</si>
  <si>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</si>
  <si>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</si>
  <si>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</si>
  <si>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</si>
  <si>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</si>
  <si>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</si>
  <si>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</si>
  <si>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</si>
  <si>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</si>
  <si>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</si>
  <si>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</si>
  <si>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</si>
  <si>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</si>
  <si>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</si>
  <si>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</si>
  <si>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</si>
  <si>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</si>
  <si>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</si>
  <si>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</si>
  <si>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</si>
  <si>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</si>
  <si>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</si>
  <si>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</si>
  <si>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</si>
  <si>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</si>
  <si>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</si>
  <si>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</si>
  <si>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</si>
  <si>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</si>
  <si>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</si>
  <si>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</si>
  <si>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</si>
  <si>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</si>
  <si>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</si>
  <si>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</si>
  <si>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</si>
  <si>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</si>
  <si>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</si>
  <si>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</si>
  <si>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</si>
  <si>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</si>
  <si>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</si>
  <si>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</si>
  <si>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</si>
  <si>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</si>
  <si>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</si>
  <si>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</si>
  <si>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</si>
  <si>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</si>
  <si>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</si>
  <si>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</si>
  <si>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</si>
  <si>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</si>
  <si>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</si>
  <si>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</si>
  <si>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</si>
  <si>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</si>
  <si>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</si>
  <si>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</si>
  <si>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</si>
  <si>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</si>
  <si>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</si>
  <si>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</si>
  <si>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</si>
  <si>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</si>
  <si>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</si>
  <si>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</si>
  <si>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</si>
  <si>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</si>
  <si>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</si>
  <si>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</si>
  <si>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</si>
  <si>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</si>
  <si>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</si>
  <si>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</si>
  <si>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</si>
  <si>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</si>
  <si>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</si>
  <si>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</si>
  <si>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</si>
  <si>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</si>
  <si>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</si>
  <si>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</si>
  <si>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</si>
  <si>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</si>
  <si>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</si>
  <si>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</si>
  <si>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</si>
  <si>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</si>
  <si>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</si>
  <si>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</si>
  <si>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</si>
  <si>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</si>
  <si>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</si>
  <si>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</si>
  <si>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</si>
  <si>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</si>
  <si>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</si>
  <si>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</si>
  <si>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</si>
  <si>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</si>
  <si>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</si>
  <si>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</si>
  <si>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</si>
  <si>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</si>
  <si>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</si>
  <si>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</si>
  <si>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</si>
  <si>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</si>
  <si>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</si>
  <si>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</si>
  <si>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</si>
  <si>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</si>
  <si>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</si>
  <si>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</si>
  <si>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</si>
  <si>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</si>
  <si>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</si>
  <si>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</si>
  <si>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</si>
  <si>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</si>
  <si>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</si>
  <si>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</si>
  <si>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</si>
  <si>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</si>
  <si>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</si>
  <si>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</si>
  <si>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</si>
  <si>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</si>
  <si>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</si>
  <si>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</si>
  <si>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</si>
  <si>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</si>
  <si>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</si>
  <si>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</si>
  <si>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</si>
  <si>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</si>
  <si>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</si>
  <si>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</si>
  <si>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</si>
  <si>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</si>
  <si>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</si>
  <si>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</si>
  <si>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</si>
  <si>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</si>
  <si>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</si>
  <si>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</si>
  <si>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</si>
  <si>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</si>
  <si>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</si>
  <si>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</si>
  <si>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</si>
  <si>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</si>
  <si>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</si>
  <si>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</si>
  <si>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</si>
  <si>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</si>
  <si>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</si>
  <si>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</si>
  <si>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</si>
  <si>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</si>
  <si>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</si>
  <si>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</si>
  <si>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</si>
  <si>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</si>
  <si>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</si>
  <si>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</si>
  <si>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</si>
  <si>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</si>
  <si>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</si>
  <si>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</si>
  <si>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</si>
  <si>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</si>
  <si>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</si>
  <si>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</si>
  <si>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</si>
  <si>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</si>
  <si>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</si>
  <si>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</si>
  <si>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</si>
  <si>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</si>
  <si>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</si>
  <si>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</si>
  <si>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</si>
  <si>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</si>
  <si>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</si>
  <si>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</si>
  <si>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</si>
  <si>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</si>
  <si>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</si>
  <si>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</si>
  <si>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</si>
  <si>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</si>
  <si>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</si>
  <si>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</si>
  <si>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</si>
  <si>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</si>
  <si>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</si>
  <si>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</si>
  <si>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</si>
  <si>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</si>
  <si>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</si>
  <si>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</si>
  <si>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</si>
  <si>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</si>
  <si>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</si>
  <si>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</si>
  <si>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</si>
  <si>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</si>
  <si>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</si>
  <si>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</si>
  <si>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</si>
  <si>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</si>
  <si>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</si>
  <si>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</si>
  <si>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</si>
  <si>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</si>
  <si>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</si>
  <si>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</si>
  <si>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</si>
  <si>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</si>
  <si>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</si>
  <si>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</si>
  <si>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</si>
  <si>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</si>
  <si>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</si>
  <si>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</si>
  <si>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</si>
  <si>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</si>
  <si>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</si>
  <si>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</si>
  <si>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</si>
  <si>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</si>
  <si>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</si>
  <si>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</si>
  <si>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</si>
  <si>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</si>
  <si>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</si>
  <si>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</si>
  <si>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</si>
  <si>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</si>
  <si>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</si>
  <si>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</si>
  <si>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</si>
  <si>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</si>
  <si>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</si>
  <si>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</si>
  <si>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</si>
  <si>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</si>
  <si>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</si>
  <si>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</si>
  <si>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</si>
  <si>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</si>
  <si>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</si>
  <si>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</si>
  <si>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</si>
  <si>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</si>
  <si>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</si>
  <si>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</si>
  <si>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</si>
  <si>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</si>
  <si>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</si>
  <si>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</si>
  <si>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</si>
  <si>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</si>
  <si>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</si>
  <si>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</si>
  <si>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</si>
  <si>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</si>
  <si>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</si>
  <si>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</si>
  <si>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</si>
  <si>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</si>
  <si>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</si>
  <si>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</si>
  <si>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</si>
  <si>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</si>
  <si>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</si>
  <si>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</si>
  <si>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</si>
  <si>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</si>
  <si>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</si>
  <si>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</si>
  <si>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</si>
  <si>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</si>
  <si>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</si>
  <si>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</si>
  <si>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</si>
  <si>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</si>
  <si>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</si>
  <si>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</si>
  <si>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</si>
  <si>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</si>
  <si>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</si>
  <si>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</si>
  <si>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</si>
  <si>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</si>
  <si>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</si>
  <si>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</si>
  <si>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</si>
  <si>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</si>
  <si>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</si>
  <si>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</si>
  <si>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</si>
  <si>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</si>
  <si>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</si>
  <si>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</si>
  <si>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</si>
  <si>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</si>
  <si>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</si>
  <si>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</si>
  <si>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</si>
  <si>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</si>
  <si>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</si>
  <si>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</si>
  <si>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</si>
  <si>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</si>
  <si>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</si>
  <si>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</si>
  <si>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</si>
  <si>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</si>
  <si>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</si>
  <si>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</si>
  <si>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</si>
  <si>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</si>
  <si>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</si>
  <si>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</si>
  <si>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</si>
  <si>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</si>
  <si>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</si>
  <si>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</si>
  <si>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</si>
  <si>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</si>
  <si>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</si>
  <si>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</si>
  <si>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</si>
  <si>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</si>
  <si>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</si>
  <si>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</si>
  <si>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</si>
  <si>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</si>
  <si>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</si>
  <si>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</si>
  <si>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</si>
  <si>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</si>
  <si>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</si>
  <si>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</si>
  <si>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</si>
  <si>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</si>
  <si>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</si>
  <si>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</si>
  <si>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</si>
  <si>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</si>
  <si>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</si>
  <si>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</si>
  <si>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</si>
  <si>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</si>
  <si>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</si>
  <si>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</si>
  <si>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</si>
  <si>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</si>
  <si>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</si>
  <si>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</si>
  <si>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</si>
  <si>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</si>
  <si>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</si>
  <si>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</si>
  <si>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</si>
  <si>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</si>
  <si>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</si>
  <si>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</si>
  <si>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</si>
  <si>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</si>
  <si>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</si>
  <si>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</si>
  <si>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</si>
  <si>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</si>
  <si>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</si>
  <si>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</si>
  <si>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</si>
  <si>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</si>
  <si>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</si>
  <si>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</si>
  <si>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</si>
  <si>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</si>
  <si>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</si>
  <si>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</si>
  <si>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</si>
  <si>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</si>
  <si>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</si>
  <si>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</si>
  <si>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</si>
  <si>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</si>
  <si>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</si>
  <si>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</si>
  <si>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</si>
  <si>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</si>
  <si>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</si>
  <si>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</si>
  <si>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</si>
  <si>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</si>
  <si>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</si>
  <si>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</si>
  <si>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</si>
  <si>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</si>
  <si>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</si>
  <si>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</si>
  <si>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</si>
  <si>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</si>
  <si>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</si>
  <si>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</si>
  <si>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</si>
  <si>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</si>
  <si>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</si>
  <si>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</si>
  <si>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</si>
  <si>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</si>
  <si>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</si>
  <si>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</si>
  <si>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</si>
  <si>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</si>
  <si>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</si>
  <si>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</si>
  <si>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</si>
  <si>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</si>
  <si>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</si>
  <si>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</si>
  <si>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</si>
  <si>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</si>
  <si>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</si>
  <si>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</si>
  <si>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</si>
  <si>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</si>
  <si>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</si>
  <si>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</si>
  <si>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</si>
  <si>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</si>
  <si>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</si>
  <si>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</si>
  <si>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</si>
  <si>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</si>
  <si>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</si>
  <si>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</si>
  <si>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</si>
  <si>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</si>
  <si>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</si>
  <si>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</si>
  <si>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</si>
  <si>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</si>
  <si>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</si>
  <si>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</si>
  <si>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</si>
  <si>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</si>
  <si>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</si>
  <si>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</si>
  <si>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</si>
  <si>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</si>
  <si>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</si>
  <si>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</si>
  <si>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</si>
  <si>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</si>
  <si>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</si>
  <si>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</si>
  <si>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</si>
  <si>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</si>
  <si>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</si>
  <si>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</si>
  <si>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</si>
  <si>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</si>
  <si>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</si>
  <si>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</si>
  <si>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</si>
  <si>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</si>
  <si>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</si>
  <si>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</si>
  <si>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</si>
  <si>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</si>
  <si>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</si>
  <si>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</si>
  <si>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</si>
  <si>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</si>
  <si>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</si>
  <si>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</si>
  <si>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</si>
  <si>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</si>
  <si>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</si>
  <si>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</si>
  <si>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</si>
  <si>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</si>
  <si>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</si>
  <si>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</si>
  <si>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</si>
  <si>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</si>
  <si>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</si>
  <si>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</si>
  <si>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</si>
  <si>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</si>
  <si>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</si>
  <si>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</si>
  <si>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</si>
  <si>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</si>
  <si>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</si>
  <si>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</si>
  <si>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</si>
  <si>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</si>
  <si>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</si>
  <si>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</si>
  <si>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</si>
  <si>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</si>
  <si>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</si>
  <si>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</si>
  <si>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</si>
  <si>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</si>
  <si>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</si>
  <si>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</si>
  <si>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</si>
  <si>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</si>
  <si>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</si>
  <si>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</si>
  <si>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</si>
  <si>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</si>
  <si>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</si>
  <si>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</si>
  <si>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</si>
  <si>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</si>
  <si>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</si>
  <si>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</si>
  <si>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</si>
  <si>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</si>
  <si>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</si>
  <si>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</si>
  <si>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</si>
  <si>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</si>
  <si>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</si>
  <si>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</si>
  <si>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</si>
  <si>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</si>
  <si>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</si>
  <si>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</si>
  <si>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</si>
  <si>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</si>
  <si>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</si>
  <si>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</si>
  <si>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</si>
  <si>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</si>
  <si>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</si>
  <si>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</si>
  <si>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</si>
  <si>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</si>
  <si>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</si>
  <si>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</si>
  <si>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</si>
  <si>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</si>
  <si>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</si>
  <si>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</si>
  <si>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</si>
  <si>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</si>
  <si>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</si>
  <si>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</si>
  <si>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</si>
  <si>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</si>
  <si>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</si>
  <si>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</si>
  <si>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</si>
  <si>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</si>
  <si>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</si>
  <si>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</si>
  <si>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</si>
  <si>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</si>
  <si>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</si>
  <si>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</si>
  <si>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</si>
  <si>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</si>
  <si>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</si>
  <si>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</si>
  <si>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</si>
  <si>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</si>
  <si>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</si>
  <si>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</si>
  <si>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</si>
  <si>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</si>
  <si>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</si>
  <si>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</si>
  <si>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</si>
  <si>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</si>
  <si>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</si>
  <si>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</si>
  <si>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</si>
  <si>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</si>
  <si>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</si>
  <si>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</si>
  <si>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</si>
  <si>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</si>
  <si>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</si>
  <si>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</si>
  <si>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</si>
  <si>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</si>
  <si>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</si>
  <si>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</si>
  <si>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</si>
  <si>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</si>
  <si>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</si>
  <si>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</si>
  <si>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</si>
  <si>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</si>
  <si>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</si>
  <si>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</si>
  <si>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</si>
  <si>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</si>
  <si>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</si>
  <si>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</si>
  <si>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</si>
  <si>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</si>
  <si>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</si>
  <si>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</si>
  <si>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</si>
  <si>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</si>
  <si>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</si>
  <si>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</si>
  <si>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</si>
  <si>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</si>
  <si>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</si>
  <si>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</si>
  <si>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</si>
  <si>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</si>
  <si>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</si>
  <si>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</si>
  <si>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</si>
  <si>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</si>
  <si>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</si>
  <si>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</si>
  <si>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</si>
  <si>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</si>
  <si>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</si>
  <si>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</si>
  <si>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</si>
  <si>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</si>
  <si>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</si>
  <si>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</si>
  <si>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</si>
  <si>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</si>
  <si>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</si>
  <si>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</si>
  <si>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</si>
  <si>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</si>
  <si>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</si>
  <si>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</si>
  <si>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</si>
  <si>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</si>
  <si>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</si>
  <si>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</si>
  <si>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</si>
  <si>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</si>
  <si>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</si>
  <si>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</si>
  <si>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</si>
  <si>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</si>
  <si>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</si>
  <si>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</si>
  <si>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</si>
  <si>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</si>
  <si>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</si>
  <si>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</si>
  <si>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</si>
  <si>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</si>
  <si>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</si>
  <si>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</si>
  <si>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</si>
  <si>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</si>
  <si>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</si>
  <si>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</si>
  <si>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</si>
  <si>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</si>
  <si>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</si>
  <si>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</si>
  <si>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</si>
  <si>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</si>
  <si>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</si>
  <si>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</si>
  <si>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</si>
  <si>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</si>
  <si>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</si>
  <si>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</si>
  <si>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</si>
  <si>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</si>
  <si>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</si>
  <si>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</si>
  <si>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</si>
  <si>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</si>
  <si>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</si>
  <si>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</si>
  <si>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</si>
  <si>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</si>
  <si>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</si>
  <si>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</si>
  <si>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</si>
  <si>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</si>
  <si>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</si>
  <si>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</si>
  <si>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</si>
  <si>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</si>
  <si>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</si>
  <si>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</si>
  <si>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</si>
  <si>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</si>
  <si>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</si>
  <si>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</si>
  <si>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</si>
  <si>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</si>
  <si>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</si>
  <si>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</si>
  <si>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</si>
  <si>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</si>
  <si>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</si>
  <si>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</si>
  <si>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</si>
  <si>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</si>
  <si>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</si>
  <si>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</si>
  <si>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</si>
  <si>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</si>
  <si>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</si>
  <si>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</si>
  <si>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</si>
  <si>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</si>
  <si>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</si>
  <si>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</si>
  <si>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</si>
  <si>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</si>
  <si>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</si>
  <si>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</si>
  <si>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</si>
  <si>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</si>
  <si>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</si>
  <si>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</si>
  <si>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</si>
  <si>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</si>
  <si>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</si>
  <si>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</si>
  <si>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</si>
  <si>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</si>
  <si>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</si>
  <si>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</si>
  <si>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</si>
  <si>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</si>
  <si>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</si>
  <si>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</si>
  <si>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</si>
  <si>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</si>
  <si>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</si>
  <si>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</si>
  <si>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</si>
  <si>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</si>
  <si>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</si>
  <si>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</si>
  <si>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</si>
  <si>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</si>
  <si>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</si>
  <si>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</si>
  <si>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</si>
  <si>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</si>
  <si>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</si>
  <si>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</si>
  <si>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</si>
  <si>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</si>
  <si>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</si>
  <si>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</si>
  <si>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</si>
  <si>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</si>
  <si>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</si>
  <si>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</si>
  <si>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</si>
  <si>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</si>
  <si>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</si>
  <si>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</si>
  <si>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</si>
  <si>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</si>
  <si>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</si>
  <si>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</si>
  <si>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</si>
  <si>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</si>
  <si>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</si>
  <si>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</si>
  <si>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</si>
  <si>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</si>
  <si>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</si>
  <si>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</si>
  <si>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</si>
  <si>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</si>
  <si>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</si>
  <si>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</si>
  <si>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</si>
  <si>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</si>
  <si>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</si>
  <si>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</si>
  <si>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</si>
  <si>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</si>
  <si>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</si>
  <si>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</si>
  <si>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</si>
  <si>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</si>
  <si>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</si>
  <si>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</si>
  <si>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</si>
  <si>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</si>
  <si>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</si>
  <si>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</si>
  <si>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</si>
  <si>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</si>
  <si>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</si>
  <si>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</si>
  <si>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</si>
  <si>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</si>
  <si>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</si>
  <si>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</si>
  <si>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</si>
  <si>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</si>
  <si>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</si>
  <si>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</si>
  <si>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</si>
  <si>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</si>
  <si>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</si>
  <si>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</si>
  <si>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</si>
  <si>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</si>
  <si>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</si>
  <si>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</si>
  <si>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</si>
  <si>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</si>
  <si>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</si>
  <si>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</si>
  <si>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</si>
  <si>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</si>
  <si>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</si>
  <si>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</si>
  <si>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</si>
  <si>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</si>
  <si>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</si>
  <si>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</si>
  <si>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</si>
  <si>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</si>
  <si>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</si>
  <si>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</si>
  <si>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</si>
  <si>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</si>
  <si>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</si>
  <si>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</si>
  <si>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</si>
  <si>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</si>
  <si>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</si>
  <si>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</si>
  <si>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</si>
  <si>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</si>
  <si>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</si>
  <si>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</si>
  <si>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</si>
  <si>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</si>
  <si>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</si>
  <si>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</si>
  <si>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</si>
  <si>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</si>
  <si>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</si>
  <si>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</si>
  <si>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</si>
  <si>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</si>
  <si>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</si>
  <si>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</si>
  <si>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</si>
  <si>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</si>
  <si>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</si>
  <si>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</si>
  <si>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</si>
  <si>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</si>
  <si>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</si>
  <si>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</si>
  <si>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</si>
  <si>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</si>
  <si>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</si>
  <si>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</si>
  <si>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</si>
  <si>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</si>
  <si>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</si>
  <si>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</si>
  <si>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</si>
  <si>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</si>
  <si>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</si>
  <si>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</si>
  <si>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</si>
  <si>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</si>
  <si>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</si>
  <si>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</si>
  <si>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</si>
  <si>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</si>
  <si>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</si>
  <si>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</si>
  <si>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</si>
  <si>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</si>
  <si>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</si>
  <si>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</si>
  <si>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</si>
  <si>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</si>
  <si>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</si>
  <si>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</si>
  <si>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</si>
  <si>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</si>
  <si>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</si>
  <si>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</si>
  <si>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</si>
  <si>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</si>
  <si>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</si>
  <si>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</si>
  <si>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</si>
  <si>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</si>
  <si>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</si>
  <si>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</si>
  <si>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</si>
  <si>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</si>
  <si>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</si>
  <si>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</si>
  <si>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</si>
  <si>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</si>
  <si>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</si>
  <si>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</si>
  <si>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</si>
  <si>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</si>
  <si>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</si>
  <si>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</si>
  <si>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</si>
  <si>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</si>
  <si>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</si>
  <si>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</si>
  <si>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</si>
  <si>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</si>
  <si>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</si>
  <si>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</si>
  <si>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</si>
  <si>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</si>
  <si>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</si>
  <si>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</si>
  <si>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</si>
  <si>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</si>
  <si>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</si>
  <si>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</si>
  <si>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</si>
  <si>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</si>
  <si>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</si>
  <si>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</si>
  <si>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</si>
  <si>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</si>
  <si>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</si>
  <si>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</si>
  <si>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</si>
  <si>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</si>
  <si>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</si>
  <si>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</si>
  <si>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</si>
  <si>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</si>
  <si>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</si>
  <si>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</si>
  <si>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</si>
  <si>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</si>
  <si>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</si>
  <si>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</si>
  <si>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</si>
  <si>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</si>
  <si>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</si>
  <si>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</si>
  <si>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</si>
  <si>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</si>
  <si>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</si>
  <si>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</si>
  <si>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</si>
  <si>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</si>
  <si>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</si>
  <si>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</si>
  <si>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</si>
  <si>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</si>
  <si>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</si>
  <si>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</si>
  <si>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</si>
  <si>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</si>
  <si>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</si>
  <si>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</si>
  <si>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</si>
  <si>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</si>
  <si>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</si>
  <si>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</si>
  <si>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</si>
  <si>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</si>
  <si>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</si>
  <si>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</si>
  <si>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</si>
  <si>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</si>
  <si>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</si>
  <si>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</si>
  <si>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</si>
  <si>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</si>
  <si>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</si>
  <si>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</si>
  <si>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</si>
  <si>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</si>
  <si>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</si>
  <si>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</si>
  <si>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</si>
  <si>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</si>
  <si>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</si>
  <si>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</si>
  <si>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</si>
  <si>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</si>
  <si>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</si>
  <si>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</si>
  <si>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</si>
  <si>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</si>
  <si>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</si>
  <si>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</si>
  <si>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</si>
  <si>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</si>
  <si>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</si>
  <si>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</si>
  <si>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</si>
  <si>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</si>
  <si>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</si>
  <si>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</si>
  <si>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</si>
  <si>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</si>
  <si>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</si>
  <si>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</si>
  <si>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</si>
  <si>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</si>
  <si>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</si>
  <si>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</si>
  <si>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</si>
  <si>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</si>
  <si>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</si>
  <si>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</si>
  <si>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</si>
  <si>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</si>
  <si>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</si>
  <si>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</si>
  <si>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</si>
  <si>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</si>
  <si>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</si>
  <si>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</si>
  <si>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</si>
  <si>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</si>
  <si>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</si>
  <si>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</si>
  <si>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</si>
  <si>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</si>
  <si>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</si>
  <si>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</si>
  <si>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</si>
  <si>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</si>
  <si>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</si>
  <si>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</si>
  <si>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</si>
  <si>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</si>
  <si>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</si>
  <si>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</si>
  <si>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</si>
  <si>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</si>
  <si>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</si>
  <si>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</si>
  <si>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</si>
  <si>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</si>
  <si>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</si>
  <si>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</si>
  <si>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</si>
  <si>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</si>
  <si>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</si>
  <si>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</si>
  <si>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</si>
  <si>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</si>
  <si>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</si>
  <si>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</si>
  <si>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</si>
  <si>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</si>
  <si>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</si>
  <si>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</si>
  <si>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</si>
  <si>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</si>
  <si>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</si>
  <si>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</si>
  <si>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</si>
  <si>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</si>
  <si>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</si>
  <si>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</si>
  <si>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</si>
  <si>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</si>
  <si>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</si>
  <si>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</si>
  <si>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</si>
  <si>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</si>
  <si>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</si>
  <si>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</si>
  <si>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</si>
  <si>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</si>
  <si>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</si>
  <si>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</si>
  <si>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</si>
  <si>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</si>
  <si>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</si>
  <si>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</si>
  <si>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</si>
  <si>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</si>
  <si>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</si>
  <si>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</si>
  <si>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</si>
  <si>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</si>
  <si>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</si>
  <si>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</si>
  <si>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</si>
  <si>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</si>
  <si>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</si>
  <si>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</si>
  <si>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</si>
  <si>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</si>
  <si>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</si>
  <si>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</si>
  <si>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</si>
  <si>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</si>
  <si>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</si>
  <si>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</si>
  <si>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</si>
  <si>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</si>
  <si>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</si>
  <si>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</si>
  <si>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</si>
  <si>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</si>
  <si>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</si>
  <si>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</si>
  <si>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</si>
  <si>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</si>
  <si>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</si>
  <si>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</si>
  <si>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</si>
  <si>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</si>
  <si>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</si>
  <si>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</si>
  <si>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</si>
  <si>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</si>
  <si>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</si>
  <si>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</si>
  <si>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</si>
  <si>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</si>
  <si>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</si>
  <si>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</si>
  <si>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</si>
  <si>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</si>
  <si>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</si>
  <si>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</si>
  <si>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</si>
  <si>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</si>
  <si>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</si>
  <si>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</si>
  <si>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</si>
  <si>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</si>
  <si>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</si>
  <si>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</si>
  <si>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</si>
  <si>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</si>
  <si>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</si>
  <si>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</si>
  <si>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</si>
  <si>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</si>
  <si>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</si>
  <si>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</si>
  <si>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</si>
  <si>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</si>
  <si>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</si>
  <si>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</si>
  <si>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</si>
  <si>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</si>
  <si>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</si>
  <si>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</si>
  <si>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</si>
  <si>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</si>
  <si>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</si>
  <si>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</si>
  <si>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</si>
  <si>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</si>
  <si>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</si>
  <si>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</si>
  <si>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</si>
  <si>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</si>
  <si>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</si>
  <si>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</si>
  <si>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</si>
  <si>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</si>
  <si>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</si>
  <si>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</si>
  <si>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</si>
  <si>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</si>
  <si>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</si>
  <si>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</si>
  <si>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</si>
  <si>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</si>
  <si>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</si>
  <si>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</si>
  <si>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</si>
  <si>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</si>
  <si>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</si>
  <si>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</si>
  <si>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</si>
  <si>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</si>
  <si>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</si>
  <si>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</si>
  <si>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</si>
  <si>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</si>
  <si>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</si>
  <si>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</si>
  <si>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</si>
  <si>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</si>
  <si>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</si>
  <si>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</si>
  <si>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</si>
  <si>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</si>
  <si>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</si>
  <si>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</si>
  <si>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</si>
  <si>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</si>
  <si>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</si>
  <si>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</si>
  <si>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</si>
  <si>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</si>
  <si>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</si>
  <si>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</si>
  <si>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</si>
  <si>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</si>
  <si>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</si>
  <si>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</si>
  <si>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</si>
  <si>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</si>
  <si>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</si>
  <si>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</si>
  <si>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</si>
  <si>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</si>
  <si>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</si>
  <si>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</si>
  <si>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</si>
  <si>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</si>
  <si>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</si>
  <si>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</si>
  <si>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</si>
  <si>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</si>
  <si>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</si>
  <si>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</si>
  <si>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</si>
  <si>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</si>
  <si>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</si>
  <si>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</si>
  <si>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</si>
  <si>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</si>
  <si>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</si>
  <si>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</si>
  <si>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</si>
  <si>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</si>
  <si>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</si>
  <si>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</si>
  <si>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</si>
  <si>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</si>
  <si>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</si>
  <si>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</si>
  <si>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</si>
  <si>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</si>
  <si>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</si>
  <si>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</si>
  <si>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</si>
  <si>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</si>
  <si>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</si>
  <si>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</si>
  <si>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</si>
  <si>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</si>
  <si>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</si>
  <si>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</si>
  <si>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</si>
  <si>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</si>
  <si>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</si>
  <si>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</si>
  <si>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</si>
  <si>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</si>
  <si>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</si>
  <si>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</si>
  <si>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</si>
  <si>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</si>
  <si>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</si>
  <si>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</si>
  <si>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</si>
  <si>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</si>
  <si>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</si>
  <si>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</si>
  <si>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</si>
  <si>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</si>
  <si>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</si>
  <si>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</si>
  <si>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</si>
  <si>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</si>
  <si>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</si>
  <si>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</si>
  <si>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</si>
  <si>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</si>
  <si>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</si>
  <si>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</si>
  <si>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</si>
  <si>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</si>
  <si>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</si>
  <si>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</si>
  <si>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</si>
  <si>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</si>
  <si>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</si>
  <si>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</si>
  <si>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</si>
  <si>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</si>
  <si>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</si>
  <si>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</si>
  <si>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</si>
  <si>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</si>
  <si>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</si>
  <si>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</si>
  <si>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</si>
  <si>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</si>
  <si>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</si>
  <si>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</si>
  <si>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</si>
  <si>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</si>
  <si>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</si>
  <si>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</si>
  <si>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</si>
  <si>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</si>
  <si>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</si>
  <si>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</si>
  <si>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</si>
  <si>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</si>
  <si>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</si>
  <si>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</si>
  <si>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</si>
  <si>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</si>
  <si>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</si>
  <si>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</si>
  <si>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</si>
  <si>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</si>
  <si>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</si>
  <si>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</si>
  <si>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</si>
  <si>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</si>
  <si>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</si>
  <si>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</si>
  <si>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</si>
  <si>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</si>
  <si>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</si>
  <si>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</si>
  <si>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</si>
  <si>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</si>
  <si>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</si>
  <si>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</si>
  <si>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</si>
  <si>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</si>
  <si>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</si>
  <si>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</si>
  <si>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</si>
  <si>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</si>
  <si>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</si>
  <si>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</si>
  <si>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</si>
  <si>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</si>
  <si>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</si>
  <si>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</si>
  <si>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</si>
  <si>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</si>
  <si>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</si>
  <si>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</si>
  <si>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</si>
  <si>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</si>
  <si>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</si>
  <si>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</si>
  <si>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</si>
  <si>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</si>
  <si>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</si>
  <si>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</si>
  <si>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</si>
  <si>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</si>
  <si>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</si>
  <si>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</si>
  <si>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</si>
  <si>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</si>
  <si>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</si>
  <si>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</si>
  <si>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</si>
  <si>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</si>
  <si>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</si>
  <si>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</si>
  <si>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</si>
  <si>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</si>
  <si>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</si>
  <si>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</si>
  <si>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</si>
  <si>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</si>
  <si>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</si>
  <si>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</si>
  <si>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</si>
  <si>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</si>
  <si>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</si>
  <si>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</si>
  <si>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</si>
  <si>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</si>
  <si>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</si>
  <si>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</si>
  <si>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</si>
  <si>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</si>
  <si>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</si>
  <si>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</si>
  <si>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</si>
  <si>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</si>
  <si>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</si>
  <si>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</si>
  <si>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</si>
  <si>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</si>
  <si>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</si>
  <si>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</si>
  <si>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</si>
  <si>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</si>
  <si>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</si>
  <si>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</si>
  <si>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</si>
  <si>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</si>
  <si>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</si>
  <si>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</si>
  <si>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</si>
  <si>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</si>
  <si>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</si>
  <si>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</si>
  <si>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</si>
  <si>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</si>
  <si>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</si>
  <si>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</si>
  <si>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</si>
  <si>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</si>
  <si>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</si>
  <si>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</si>
  <si>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</si>
  <si>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</si>
  <si>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</si>
  <si>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</si>
  <si>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</si>
  <si>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</si>
  <si>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</si>
  <si>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</si>
  <si>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</si>
  <si>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</si>
  <si>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</si>
  <si>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</si>
  <si>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</si>
  <si>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</si>
  <si>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</si>
  <si>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</si>
  <si>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</si>
  <si>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</si>
  <si>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</si>
  <si>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</si>
  <si>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</si>
  <si>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</si>
  <si>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</si>
  <si>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</si>
  <si>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</si>
  <si>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</si>
  <si>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</si>
  <si>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</si>
  <si>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</si>
  <si>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</si>
  <si>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</si>
  <si>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</si>
  <si>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</si>
  <si>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</si>
  <si>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</si>
  <si>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</si>
  <si>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</si>
  <si>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</si>
  <si>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</si>
  <si>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</si>
  <si>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</si>
  <si>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</si>
  <si>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</si>
  <si>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</si>
  <si>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</si>
  <si>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</si>
  <si>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</si>
  <si>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</si>
  <si>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</si>
  <si>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</si>
  <si>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</si>
  <si>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</si>
  <si>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</si>
  <si>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</si>
  <si>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</si>
  <si>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</si>
  <si>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</si>
  <si>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</si>
  <si>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</si>
  <si>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</si>
  <si>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</si>
  <si>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</si>
  <si>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</si>
  <si>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</si>
  <si>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</si>
  <si>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</si>
  <si>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</si>
  <si>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</si>
  <si>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</si>
  <si>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</si>
  <si>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</si>
  <si>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</si>
  <si>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</si>
  <si>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</si>
  <si>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</si>
  <si>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</si>
  <si>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</si>
  <si>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</si>
  <si>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</si>
  <si>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</si>
  <si>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</si>
  <si>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</si>
  <si>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</si>
  <si>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</si>
  <si>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</si>
  <si>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</si>
  <si>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</si>
  <si>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</si>
  <si>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</si>
  <si>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</si>
  <si>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</si>
  <si>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</si>
  <si>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</si>
  <si>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</si>
  <si>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</si>
  <si>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</si>
  <si>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</si>
  <si>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</si>
  <si>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</si>
  <si>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</si>
  <si>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</si>
  <si>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</si>
  <si>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</si>
  <si>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</si>
  <si>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</si>
  <si>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</si>
  <si>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</si>
  <si>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</si>
  <si>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</si>
  <si>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</si>
  <si>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</si>
  <si>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</si>
  <si>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</si>
  <si>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</si>
  <si>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</si>
  <si>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</si>
  <si>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</si>
  <si>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</si>
  <si>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</si>
  <si>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</si>
  <si>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</si>
  <si>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</si>
  <si>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</si>
  <si>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</si>
  <si>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</si>
  <si>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</si>
  <si>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</si>
  <si>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</si>
  <si>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</si>
  <si>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</si>
  <si>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</si>
  <si>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</si>
  <si>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</si>
  <si>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</si>
  <si>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</si>
  <si>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</si>
  <si>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</si>
  <si>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</si>
  <si>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</si>
  <si>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</si>
  <si>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</si>
  <si>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</si>
  <si>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</si>
  <si>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</si>
  <si>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</si>
  <si>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</si>
  <si>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</si>
  <si>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</si>
  <si>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</si>
  <si>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</si>
  <si>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</si>
  <si>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</si>
  <si>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</si>
  <si>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</si>
  <si>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</si>
  <si>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</si>
  <si>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</si>
  <si>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</si>
  <si>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</si>
  <si>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</si>
  <si>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</si>
  <si>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</si>
  <si>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</si>
  <si>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</si>
  <si>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</si>
  <si>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</si>
  <si>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</si>
  <si>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</si>
  <si>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</si>
  <si>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</si>
  <si>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</si>
  <si>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</si>
  <si>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</si>
  <si>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</si>
  <si>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</si>
  <si>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</si>
  <si>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</si>
  <si>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</si>
  <si>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</si>
  <si>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</si>
  <si>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</si>
  <si>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</si>
  <si>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</si>
  <si>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</si>
  <si>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</si>
  <si>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</si>
  <si>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</si>
  <si>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</si>
  <si>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</si>
  <si>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</si>
  <si>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</si>
  <si>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</si>
  <si>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</si>
  <si>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</si>
  <si>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</si>
  <si>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</si>
  <si>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</si>
  <si>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</si>
  <si>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</si>
  <si>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</si>
  <si>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</si>
  <si>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</si>
  <si>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</si>
  <si>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</si>
  <si>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</si>
  <si>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</si>
  <si>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</si>
  <si>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</si>
  <si>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</si>
  <si>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</si>
  <si>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</si>
  <si>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</si>
  <si>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</si>
  <si>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</si>
  <si>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</si>
  <si>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</si>
  <si>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</si>
  <si>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</si>
  <si>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</si>
  <si>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</si>
  <si>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</si>
  <si>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</si>
  <si>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</si>
  <si>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</si>
  <si>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</si>
  <si>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</si>
  <si>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</si>
  <si>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</si>
  <si>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</si>
  <si>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</si>
  <si>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</si>
  <si>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</si>
  <si>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</si>
  <si>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</si>
  <si>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</si>
  <si>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</si>
  <si>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</si>
  <si>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</si>
  <si>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</si>
  <si>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</si>
  <si>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</si>
  <si>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</si>
  <si>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</si>
  <si>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</si>
  <si>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</si>
  <si>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</si>
  <si>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</si>
  <si>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</si>
  <si>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</si>
  <si>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</si>
  <si>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</si>
  <si>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</si>
  <si>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</si>
  <si>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</si>
  <si>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</si>
  <si>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</si>
  <si>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</si>
  <si>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</si>
  <si>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</si>
  <si>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</si>
  <si>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</si>
  <si>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</si>
  <si>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</si>
  <si>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</si>
  <si>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</si>
  <si>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</si>
  <si>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</si>
  <si>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</si>
  <si>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</si>
  <si>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</si>
  <si>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</si>
  <si>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</si>
  <si>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</si>
  <si>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</si>
  <si>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</si>
  <si>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</si>
  <si>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</si>
  <si>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</si>
  <si>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</si>
  <si>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</si>
  <si>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</si>
  <si>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</si>
  <si>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</si>
  <si>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</si>
  <si>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</si>
  <si>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</si>
  <si>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</si>
  <si>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</si>
  <si>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</si>
  <si>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</si>
  <si>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</si>
  <si>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</si>
  <si>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</si>
  <si>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</si>
  <si>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</si>
  <si>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</si>
  <si>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</si>
  <si>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</si>
  <si>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</si>
  <si>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</si>
  <si>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</si>
  <si>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</si>
  <si>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</si>
  <si>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</si>
  <si>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</si>
  <si>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</si>
  <si>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</si>
  <si>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</si>
  <si>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</si>
  <si>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</si>
  <si>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</si>
  <si>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</si>
  <si>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</si>
  <si>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</si>
  <si>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</si>
  <si>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</si>
  <si>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</si>
  <si>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</si>
  <si>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</si>
  <si>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</si>
  <si>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</si>
  <si>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</si>
  <si>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</si>
  <si>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</si>
  <si>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</si>
  <si>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</si>
  <si>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</si>
  <si>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</si>
  <si>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</si>
  <si>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</si>
  <si>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</si>
  <si>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</si>
  <si>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</si>
  <si>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</si>
  <si>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</si>
  <si>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</si>
  <si>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</si>
  <si>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</si>
  <si>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</si>
  <si>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</si>
  <si>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</si>
  <si>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</si>
  <si>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</si>
  <si>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</si>
  <si>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</si>
  <si>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</si>
  <si>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</si>
  <si>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</si>
  <si>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</si>
  <si>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</si>
  <si>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</si>
  <si>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</si>
  <si>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</si>
  <si>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</si>
  <si>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</si>
  <si>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</si>
  <si>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</si>
  <si>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</si>
  <si>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</si>
  <si>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</si>
  <si>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</si>
  <si>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</si>
  <si>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</si>
  <si>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</si>
  <si>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</si>
  <si>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</si>
  <si>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</si>
  <si>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</si>
  <si>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</si>
  <si>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</si>
  <si>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</si>
  <si>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</si>
  <si>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</si>
  <si>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</si>
  <si>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</si>
  <si>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</si>
  <si>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</si>
  <si>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</si>
  <si>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</si>
  <si>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</si>
  <si>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</si>
  <si>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</si>
  <si>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</si>
  <si>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</si>
  <si>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</si>
  <si>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</si>
  <si>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</si>
  <si>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</si>
  <si>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</si>
  <si>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</si>
  <si>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</si>
  <si>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</si>
  <si>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</si>
  <si>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</si>
  <si>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</si>
  <si>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</si>
  <si>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</si>
  <si>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</si>
  <si>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</si>
  <si>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</si>
  <si>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</si>
  <si>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</si>
  <si>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</si>
  <si>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</si>
  <si>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</si>
  <si>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</si>
  <si>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</si>
  <si>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</si>
  <si>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</si>
  <si>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</si>
  <si>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</si>
  <si>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</si>
  <si>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</si>
  <si>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</si>
  <si>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</si>
  <si>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</si>
  <si>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</si>
  <si>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</si>
  <si>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</si>
  <si>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</si>
  <si>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</si>
  <si>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</si>
  <si>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</si>
  <si>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</si>
  <si>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</si>
  <si>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</si>
  <si>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</si>
  <si>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</si>
  <si>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</si>
  <si>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</si>
  <si>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</si>
  <si>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</si>
  <si>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</si>
  <si>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</si>
  <si>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</si>
  <si>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</si>
  <si>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</si>
  <si>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</si>
  <si>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</si>
  <si>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</si>
  <si>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</si>
  <si>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</si>
  <si>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</si>
  <si>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</si>
  <si>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</si>
  <si>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</si>
  <si>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</si>
  <si>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</si>
  <si>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</si>
  <si>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</si>
  <si>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</si>
  <si>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</si>
  <si>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</si>
  <si>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</si>
  <si>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</si>
  <si>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</si>
  <si>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</si>
  <si>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</si>
  <si>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</si>
  <si>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</si>
  <si>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</si>
  <si>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</si>
  <si>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</si>
  <si>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</si>
  <si>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</si>
  <si>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</si>
  <si>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</si>
  <si>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</si>
  <si>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</si>
  <si>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</si>
  <si>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</si>
  <si>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</si>
  <si>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</si>
  <si>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</si>
  <si>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</si>
  <si>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</si>
  <si>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</si>
  <si>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</si>
  <si>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</si>
  <si>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</si>
  <si>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</si>
  <si>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</si>
  <si>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</si>
  <si>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</si>
  <si>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</si>
  <si>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</si>
  <si>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</si>
  <si>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</si>
  <si>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</si>
  <si>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</si>
  <si>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</si>
  <si>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</si>
  <si>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</si>
  <si>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</si>
  <si>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</si>
  <si>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</si>
  <si>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</si>
  <si>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</si>
  <si>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</si>
  <si>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</si>
  <si>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</si>
  <si>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</si>
  <si>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</si>
  <si>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</si>
  <si>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</si>
  <si>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</si>
  <si>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</si>
  <si>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</si>
  <si>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</si>
  <si>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</si>
  <si>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</si>
  <si>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</si>
  <si>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</si>
  <si>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</si>
  <si>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</si>
  <si>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</si>
  <si>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</si>
  <si>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</si>
  <si>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</si>
  <si>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</si>
  <si>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</si>
  <si>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</si>
  <si>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</si>
  <si>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</si>
  <si>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</si>
  <si>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</si>
  <si>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</si>
  <si>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</si>
  <si>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</si>
  <si>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</si>
  <si>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</si>
  <si>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</si>
  <si>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</si>
  <si>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</si>
  <si>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</si>
  <si>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</si>
  <si>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</si>
  <si>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</si>
  <si>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</si>
  <si>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</si>
  <si>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</si>
  <si>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</si>
  <si>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</si>
  <si>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</si>
  <si>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</si>
  <si>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</si>
  <si>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</si>
  <si>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</si>
  <si>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</si>
  <si>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</si>
  <si>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</si>
  <si>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</si>
  <si>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</si>
  <si>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</si>
  <si>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</si>
  <si>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</si>
  <si>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</si>
  <si>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</si>
  <si>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</si>
  <si>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</si>
  <si>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</si>
  <si>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</si>
  <si>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</si>
  <si>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</si>
  <si>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</si>
  <si>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</si>
  <si>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</si>
  <si>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</si>
  <si>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</si>
  <si>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</si>
  <si>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</si>
  <si>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</si>
  <si>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</si>
  <si>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</si>
  <si>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</si>
  <si>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</si>
  <si>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</si>
  <si>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</si>
  <si>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</si>
  <si>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</si>
  <si>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</si>
  <si>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</si>
  <si>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</si>
  <si>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</si>
  <si>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</si>
  <si>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</si>
  <si>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</si>
  <si>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</si>
  <si>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</si>
  <si>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</si>
  <si>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</si>
  <si>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</si>
  <si>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</si>
  <si>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</si>
  <si>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</si>
  <si>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</si>
  <si>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</si>
  <si>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</si>
  <si>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</si>
  <si>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</si>
  <si>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</si>
  <si>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</si>
  <si>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</si>
  <si>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</si>
  <si>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</si>
  <si>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</si>
  <si>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</si>
  <si>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</si>
  <si>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</si>
  <si>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</si>
  <si>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</si>
  <si>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</si>
  <si>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</si>
  <si>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</si>
  <si>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</si>
  <si>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</si>
  <si>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</si>
  <si>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</si>
  <si>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</si>
  <si>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</si>
  <si>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</si>
  <si>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</si>
  <si>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</si>
  <si>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</si>
  <si>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</si>
  <si>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</si>
  <si>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</si>
  <si>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</si>
  <si>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</si>
  <si>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</si>
  <si>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</si>
  <si>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</si>
  <si>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</si>
  <si>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</si>
  <si>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</si>
  <si>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</si>
  <si>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</si>
  <si>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</si>
  <si>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</si>
  <si>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</si>
  <si>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</si>
  <si>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</si>
  <si>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</si>
  <si>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</si>
  <si>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</si>
  <si>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</si>
  <si>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</si>
  <si>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</si>
  <si>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</si>
  <si>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</si>
  <si>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</si>
  <si>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</si>
  <si>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</si>
  <si>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</si>
  <si>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</si>
  <si>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</si>
  <si>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</si>
  <si>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</si>
  <si>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</si>
  <si>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</si>
  <si>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</si>
  <si>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</si>
  <si>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</si>
  <si>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</si>
  <si>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</si>
  <si>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</si>
  <si>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</si>
  <si>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</si>
  <si>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</si>
  <si>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</si>
  <si>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</si>
  <si>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</si>
  <si>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</si>
  <si>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</si>
  <si>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</si>
  <si>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</si>
  <si>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</si>
  <si>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</si>
  <si>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</si>
  <si>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</si>
  <si>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</si>
  <si>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</si>
  <si>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</si>
  <si>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</si>
  <si>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</si>
  <si>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</si>
  <si>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</si>
  <si>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</si>
  <si>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</si>
  <si>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</si>
  <si>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</si>
  <si>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</si>
  <si>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</si>
  <si>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</si>
  <si>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</si>
  <si>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</si>
  <si>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</si>
  <si>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</si>
  <si>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</si>
  <si>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</si>
  <si>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</si>
  <si>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</si>
  <si>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</si>
  <si>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</si>
  <si>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</si>
  <si>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</si>
  <si>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</si>
  <si>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</si>
  <si>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</si>
  <si>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</si>
  <si>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</si>
  <si>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</si>
  <si>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</si>
  <si>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</si>
  <si>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</si>
  <si>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</si>
  <si>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</si>
  <si>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</si>
  <si>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</si>
  <si>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</si>
  <si>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</si>
  <si>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</si>
  <si>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</si>
  <si>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</si>
  <si>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</si>
  <si>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</si>
  <si>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</si>
  <si>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</si>
  <si>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</si>
  <si>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</si>
  <si>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</si>
  <si>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</si>
  <si>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</si>
  <si>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</si>
  <si>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</si>
  <si>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</si>
  <si>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</si>
  <si>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</si>
  <si>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</si>
  <si>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</si>
  <si>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</si>
  <si>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</si>
  <si>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</si>
  <si>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</si>
  <si>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</si>
  <si>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</si>
  <si>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</si>
  <si>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</si>
  <si>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</si>
  <si>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</si>
  <si>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</si>
  <si>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</si>
  <si>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</si>
  <si>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</si>
  <si>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</si>
  <si>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</si>
  <si>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</si>
  <si>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</si>
  <si>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</si>
  <si>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</si>
  <si>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</si>
  <si>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</si>
  <si>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</si>
  <si>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</si>
  <si>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</si>
  <si>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</si>
  <si>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</si>
  <si>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</si>
  <si>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</si>
  <si>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</si>
  <si>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</si>
  <si>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</si>
  <si>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</si>
  <si>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</si>
  <si>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</si>
  <si>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</si>
  <si>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</si>
  <si>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</si>
  <si>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</si>
  <si>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</si>
  <si>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</si>
  <si>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</si>
  <si>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</si>
  <si>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</si>
  <si>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</si>
  <si>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</si>
  <si>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</si>
  <si>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</si>
  <si>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</si>
  <si>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</si>
  <si>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</si>
  <si>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</si>
  <si>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</si>
  <si>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</si>
  <si>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</si>
  <si>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</si>
  <si>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</si>
  <si>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</si>
  <si>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</si>
  <si>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</si>
  <si>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</si>
  <si>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</si>
  <si>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</si>
  <si>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</si>
  <si>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</si>
  <si>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</si>
  <si>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</si>
  <si>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</si>
  <si>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</si>
  <si>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</si>
  <si>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</si>
  <si>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</si>
  <si>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</si>
  <si>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</si>
  <si>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</si>
  <si>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</si>
  <si>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</si>
  <si>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</si>
  <si>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</si>
  <si>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</si>
  <si>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</si>
  <si>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</si>
  <si>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</si>
  <si>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</si>
  <si>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</si>
  <si>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</si>
  <si>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</si>
  <si>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</si>
  <si>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</si>
  <si>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</si>
  <si>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</si>
  <si>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</si>
  <si>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</si>
  <si>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</si>
  <si>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</si>
  <si>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</si>
  <si>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</si>
  <si>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</si>
  <si>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</si>
  <si>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</si>
  <si>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</si>
  <si>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</si>
  <si>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</si>
  <si>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</si>
  <si>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</si>
  <si>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</si>
  <si>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</si>
  <si>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</si>
  <si>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</si>
  <si>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</si>
  <si>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</si>
  <si>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</si>
  <si>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</si>
  <si>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</si>
  <si>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</si>
  <si>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</si>
  <si>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</si>
  <si>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</si>
  <si>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</si>
  <si>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</si>
  <si>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</si>
  <si>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</si>
  <si>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</si>
  <si>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</si>
  <si>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</si>
  <si>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</si>
  <si>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</si>
  <si>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</si>
  <si>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</si>
  <si>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</si>
  <si>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</si>
  <si>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</si>
  <si>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</si>
  <si>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</si>
  <si>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</si>
  <si>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</si>
  <si>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</si>
  <si>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</si>
  <si>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</si>
  <si>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</si>
  <si>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</si>
  <si>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</si>
  <si>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</si>
  <si>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</si>
  <si>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</si>
  <si>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</si>
  <si>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</si>
  <si>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</si>
  <si>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</si>
  <si>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</si>
  <si>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</si>
  <si>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</si>
  <si>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</si>
  <si>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</si>
  <si>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</si>
  <si>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</si>
  <si>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</si>
  <si>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</si>
  <si>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</si>
  <si>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</si>
  <si>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</si>
  <si>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</si>
  <si>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</si>
  <si>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</si>
  <si>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</si>
  <si>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</si>
  <si>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</si>
  <si>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</si>
  <si>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</si>
  <si>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</si>
  <si>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</si>
  <si>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</si>
  <si>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</si>
  <si>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</si>
  <si>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</si>
  <si>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</si>
  <si>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</si>
  <si>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</si>
  <si>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</si>
  <si>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</si>
  <si>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</si>
  <si>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</si>
  <si>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</si>
  <si>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</si>
  <si>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</si>
  <si>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</si>
  <si>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</si>
  <si>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</si>
  <si>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</si>
  <si>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</si>
  <si>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</si>
  <si>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</si>
  <si>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</si>
  <si>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</si>
  <si>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</si>
  <si>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</si>
  <si>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</si>
  <si>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</si>
  <si>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</si>
  <si>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</si>
  <si>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</si>
  <si>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</si>
  <si>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</si>
  <si>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</si>
  <si>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</si>
  <si>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</si>
  <si>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</si>
  <si>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</si>
  <si>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</si>
  <si>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</si>
  <si>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</si>
  <si>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</si>
  <si>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</si>
  <si>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</si>
  <si>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</si>
  <si>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</si>
  <si>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</si>
  <si>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</si>
  <si>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</si>
  <si>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</si>
  <si>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</si>
  <si>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</si>
  <si>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</si>
  <si>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</si>
  <si>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</si>
  <si>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</si>
  <si>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</si>
  <si>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</si>
  <si>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</si>
  <si>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</si>
  <si>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</si>
  <si>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</si>
  <si>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</si>
  <si>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</si>
  <si>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</si>
  <si>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</si>
  <si>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</si>
  <si>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</si>
  <si>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</si>
  <si>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</si>
  <si>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</si>
  <si>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</si>
  <si>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</si>
  <si>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</si>
  <si>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</si>
  <si>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</si>
  <si>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</si>
  <si>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</si>
  <si>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</si>
  <si>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</si>
  <si>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</si>
  <si>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</si>
  <si>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</si>
  <si>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</si>
  <si>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</si>
  <si>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</si>
  <si>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</si>
  <si>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</si>
  <si>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</si>
  <si>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</si>
  <si>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</si>
  <si>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</si>
  <si>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</si>
  <si>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</si>
  <si>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</si>
  <si>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</si>
  <si>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</si>
  <si>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</si>
  <si>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</si>
  <si>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</si>
  <si>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</si>
  <si>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</si>
  <si>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</si>
  <si>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</si>
  <si>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</si>
  <si>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</si>
  <si>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</si>
  <si>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</si>
  <si>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</si>
  <si>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</si>
  <si>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</si>
  <si>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</si>
  <si>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</si>
  <si>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</si>
  <si>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</si>
  <si>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</si>
  <si>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</si>
  <si>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</si>
  <si>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</si>
  <si>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</si>
  <si>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</si>
  <si>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</si>
  <si>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</si>
  <si>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</si>
  <si>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</si>
  <si>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</si>
  <si>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</si>
  <si>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</si>
  <si>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</si>
  <si>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</si>
  <si>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</si>
  <si>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</si>
  <si>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</si>
  <si>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</si>
  <si>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</si>
  <si>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</si>
  <si>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</si>
  <si>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</si>
  <si>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</si>
  <si>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</si>
  <si>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</si>
  <si>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</si>
  <si>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</si>
  <si>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</si>
  <si>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</si>
  <si>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</si>
  <si>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</si>
  <si>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</si>
  <si>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</si>
  <si>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</si>
  <si>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</si>
  <si>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</si>
  <si>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</si>
  <si>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</si>
  <si>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</si>
  <si>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</si>
  <si>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</si>
  <si>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</si>
  <si>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</si>
  <si>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</si>
  <si>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</si>
  <si>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</si>
  <si>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</si>
  <si>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</si>
  <si>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</si>
  <si>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</si>
  <si>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</si>
  <si>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</si>
  <si>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</si>
  <si>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</si>
  <si>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</si>
  <si>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</si>
  <si>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</si>
  <si>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</si>
  <si>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</si>
  <si>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</si>
  <si>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</si>
  <si>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</si>
  <si>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</si>
  <si>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</si>
  <si>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</si>
  <si>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</si>
  <si>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</si>
  <si>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</si>
  <si>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</si>
  <si>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</si>
  <si>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</si>
  <si>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</si>
  <si>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</si>
  <si>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</si>
  <si>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</si>
  <si>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</si>
  <si>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</si>
  <si>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</si>
  <si>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</si>
  <si>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</si>
  <si>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</si>
  <si>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</si>
  <si>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</si>
  <si>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</si>
  <si>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</si>
  <si>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</si>
  <si>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</si>
  <si>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</si>
  <si>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</si>
  <si>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</si>
  <si>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</si>
  <si>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</si>
  <si>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</si>
  <si>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</si>
  <si>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</si>
  <si>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</si>
  <si>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</si>
  <si>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</si>
  <si>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</si>
  <si>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</si>
  <si>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</si>
  <si>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</si>
  <si>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</si>
  <si>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</si>
  <si>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</si>
  <si>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</si>
  <si>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</si>
  <si>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</si>
  <si>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</si>
  <si>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</si>
  <si>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</si>
  <si>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</si>
  <si>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</si>
  <si>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</si>
  <si>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</si>
  <si>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</si>
  <si>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</si>
  <si>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</si>
  <si>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</si>
  <si>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</si>
  <si>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</si>
  <si>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</si>
  <si>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</si>
  <si>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</si>
  <si>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</si>
  <si>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</si>
  <si>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</si>
  <si>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</si>
  <si>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</si>
  <si>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</si>
  <si>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</si>
  <si>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</si>
  <si>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</si>
  <si>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</si>
  <si>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</si>
  <si>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</si>
  <si>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</si>
  <si>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</si>
  <si>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</si>
  <si>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</si>
  <si>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</si>
  <si>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</si>
  <si>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</si>
  <si>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</si>
  <si>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</si>
  <si>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</si>
  <si>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</si>
  <si>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</si>
  <si>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</si>
  <si>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</si>
  <si>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</si>
  <si>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</si>
  <si>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</si>
  <si>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</si>
  <si>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</si>
  <si>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</si>
  <si>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</si>
  <si>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</si>
  <si>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</si>
  <si>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</si>
  <si>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</si>
  <si>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</si>
  <si>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</si>
  <si>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</si>
  <si>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</si>
  <si>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</si>
  <si>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</si>
  <si>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</si>
  <si>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</si>
  <si>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</si>
  <si>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</si>
  <si>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</si>
  <si>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</si>
  <si>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</si>
  <si>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</si>
  <si>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</si>
  <si>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</si>
  <si>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</si>
  <si>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</si>
  <si>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</si>
  <si>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</si>
  <si>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</si>
  <si>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</si>
  <si>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</si>
  <si>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</si>
  <si>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</si>
  <si>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</si>
  <si>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</si>
  <si>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</si>
  <si>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</si>
  <si>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</si>
  <si>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</si>
  <si>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</si>
  <si>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</si>
  <si>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</si>
  <si>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</si>
  <si>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</si>
  <si>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</si>
  <si>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</si>
  <si>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</si>
  <si>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</si>
  <si>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</si>
  <si>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</si>
  <si>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</si>
  <si>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</si>
  <si>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</si>
  <si>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</si>
  <si>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</si>
  <si>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</si>
  <si>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</si>
  <si>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</si>
  <si>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</si>
  <si>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</si>
  <si>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</si>
  <si>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</si>
  <si>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</si>
  <si>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</si>
  <si>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</si>
  <si>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</si>
  <si>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</si>
  <si>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</si>
  <si>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</si>
  <si>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</si>
  <si>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</si>
  <si>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</si>
  <si>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</si>
  <si>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</si>
  <si>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</si>
  <si>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</si>
  <si>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</si>
  <si>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</si>
  <si>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</si>
  <si>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</si>
  <si>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</si>
  <si>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</si>
  <si>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</si>
  <si>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</si>
  <si>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</si>
  <si>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</si>
  <si>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</si>
  <si>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</si>
  <si>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</si>
  <si>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</si>
  <si>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</si>
  <si>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</si>
  <si>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</si>
  <si>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</si>
  <si>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</si>
  <si>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</si>
  <si>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</si>
  <si>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</si>
  <si>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</si>
  <si>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</si>
  <si>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</si>
  <si>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</si>
  <si>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</si>
  <si>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</si>
  <si>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</si>
  <si>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</si>
  <si>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</si>
  <si>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</si>
  <si>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</si>
  <si>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</si>
  <si>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</si>
  <si>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</si>
  <si>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</si>
  <si>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</si>
  <si>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</si>
  <si>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</si>
  <si>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</si>
  <si>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</si>
  <si>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</si>
  <si>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</si>
  <si>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</si>
  <si>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</si>
  <si>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</si>
  <si>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</si>
  <si>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</si>
  <si>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</si>
  <si>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</si>
  <si>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</si>
  <si>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</si>
  <si>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</si>
  <si>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</si>
  <si>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</si>
  <si>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</si>
  <si>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</si>
  <si>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</si>
  <si>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</si>
  <si>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</si>
  <si>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</si>
  <si>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</si>
  <si>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</si>
  <si>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</si>
  <si>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</si>
  <si>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</si>
  <si>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</si>
  <si>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</si>
  <si>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</si>
  <si>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</si>
  <si>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</si>
  <si>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</si>
  <si>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</si>
  <si>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</si>
  <si>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</si>
  <si>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</si>
  <si>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</si>
  <si>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</si>
  <si>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</si>
  <si>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</si>
  <si>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</si>
  <si>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</si>
  <si>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</si>
  <si>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</si>
  <si>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</si>
  <si>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</si>
  <si>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</si>
  <si>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</si>
  <si>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</si>
  <si>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</si>
  <si>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</si>
  <si>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</si>
  <si>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</si>
  <si>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</si>
  <si>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</si>
  <si>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</si>
  <si>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</si>
  <si>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</si>
  <si>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</si>
  <si>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</si>
  <si>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</si>
  <si>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</si>
  <si>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</si>
  <si>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</si>
  <si>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</si>
  <si>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</si>
  <si>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</si>
  <si>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</si>
  <si>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</si>
  <si>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</si>
  <si>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</si>
  <si>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</si>
  <si>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</si>
  <si>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</si>
  <si>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</si>
  <si>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</si>
  <si>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</si>
  <si>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</si>
  <si>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</si>
  <si>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</si>
  <si>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</si>
  <si>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</si>
  <si>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</si>
  <si>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</si>
  <si>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</si>
  <si>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</si>
  <si>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</si>
  <si>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</si>
  <si>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</si>
  <si>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</si>
  <si>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</si>
  <si>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</si>
  <si>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</si>
  <si>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</si>
  <si>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</si>
  <si>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</si>
  <si>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</si>
  <si>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</si>
  <si>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</si>
  <si>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</si>
  <si>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</si>
  <si>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</si>
  <si>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</si>
  <si>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</si>
  <si>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</si>
  <si>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</si>
  <si>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</si>
  <si>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</si>
  <si>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</si>
  <si>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</si>
  <si>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</si>
  <si>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</si>
  <si>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</si>
  <si>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</si>
  <si>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</si>
  <si>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</si>
  <si>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</si>
  <si>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</si>
  <si>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</si>
  <si>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</si>
  <si>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</si>
  <si>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</si>
  <si>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</si>
  <si>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</si>
  <si>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</si>
  <si>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</si>
  <si>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</si>
  <si>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</si>
  <si>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</si>
  <si>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</si>
  <si>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</si>
  <si>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</si>
  <si>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</si>
  <si>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</si>
  <si>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</si>
  <si>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</si>
  <si>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</si>
  <si>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</si>
  <si>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</si>
  <si>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</si>
  <si>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</si>
  <si>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</si>
  <si>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</si>
  <si>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</si>
  <si>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</si>
  <si>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</si>
  <si>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</si>
  <si>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</si>
  <si>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</si>
  <si>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</si>
  <si>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</si>
  <si>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</si>
  <si>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</si>
  <si>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</si>
  <si>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</si>
  <si>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</si>
  <si>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</si>
  <si>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</si>
  <si>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</si>
  <si>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</si>
  <si>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</si>
  <si>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</si>
  <si>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</si>
  <si>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</si>
  <si>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</si>
  <si>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</si>
  <si>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</si>
  <si>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</si>
  <si>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</si>
  <si>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</si>
  <si>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</si>
  <si>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</si>
  <si>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</si>
  <si>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</si>
  <si>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</si>
  <si>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</si>
  <si>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</si>
  <si>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</si>
  <si>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</si>
  <si>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</si>
  <si>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</si>
  <si>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</si>
  <si>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</si>
  <si>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</si>
  <si>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</si>
  <si>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</si>
  <si>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</si>
  <si>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</si>
  <si>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</si>
  <si>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</si>
  <si>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</si>
  <si>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</si>
  <si>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</si>
  <si>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</si>
  <si>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</si>
  <si>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</si>
  <si>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</si>
  <si>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</si>
  <si>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</si>
  <si>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</si>
  <si>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</si>
  <si>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</si>
  <si>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</si>
  <si>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</si>
  <si>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</si>
  <si>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</si>
  <si>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</si>
  <si>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</si>
  <si>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</si>
  <si>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</si>
  <si>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</si>
  <si>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</si>
  <si>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</si>
  <si>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</si>
  <si>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</si>
  <si>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</si>
  <si>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</si>
  <si>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</si>
  <si>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</si>
  <si>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</si>
  <si>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</si>
  <si>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</si>
  <si>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</si>
  <si>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</si>
  <si>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</si>
  <si>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</si>
  <si>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</si>
  <si>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</si>
  <si>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</si>
  <si>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</si>
  <si>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</si>
  <si>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</si>
  <si>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</si>
  <si>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</si>
  <si>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</si>
  <si>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</si>
  <si>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</si>
  <si>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</si>
  <si>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</si>
  <si>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</si>
  <si>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</si>
  <si>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</si>
  <si>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</si>
  <si>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</si>
  <si>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</si>
  <si>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</si>
  <si>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</si>
  <si>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</si>
  <si>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</si>
  <si>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</si>
  <si>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</si>
  <si>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</si>
  <si>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</si>
  <si>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</si>
  <si>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</si>
  <si>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</si>
  <si>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</si>
  <si>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</si>
  <si>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</si>
  <si>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</si>
  <si>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</si>
  <si>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</si>
  <si>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</si>
  <si>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</si>
  <si>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</si>
  <si>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</si>
  <si>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</si>
  <si>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</si>
  <si>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</si>
  <si>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</si>
  <si>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</si>
  <si>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</si>
  <si>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</si>
  <si>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</si>
  <si>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</si>
  <si>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</si>
  <si>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</si>
  <si>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</si>
  <si>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</si>
  <si>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</si>
  <si>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</si>
  <si>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</si>
  <si>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</si>
  <si>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</si>
  <si>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</si>
  <si>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</si>
  <si>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</si>
  <si>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</si>
  <si>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</si>
  <si>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</si>
  <si>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</si>
  <si>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</si>
  <si>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</si>
  <si>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</si>
  <si>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</si>
  <si>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</si>
  <si>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</si>
  <si>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</si>
  <si>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</si>
  <si>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</si>
  <si>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</si>
  <si>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</si>
  <si>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</si>
  <si>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</si>
  <si>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</si>
  <si>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</si>
  <si>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</si>
  <si>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</si>
  <si>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</si>
  <si>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</si>
  <si>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</si>
  <si>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</si>
  <si>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</si>
  <si>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</si>
  <si>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</si>
  <si>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</si>
  <si>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</si>
  <si>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</si>
  <si>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</si>
  <si>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</si>
  <si>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</si>
  <si>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</si>
  <si>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</si>
  <si>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</si>
  <si>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</si>
  <si>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</si>
  <si>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</si>
  <si>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</si>
  <si>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</si>
  <si>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</si>
  <si>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</si>
  <si>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</si>
  <si>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</si>
  <si>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</si>
  <si>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</si>
  <si>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</si>
  <si>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</si>
  <si>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</si>
  <si>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</si>
  <si>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</si>
  <si>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</si>
  <si>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</si>
  <si>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</si>
  <si>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</si>
  <si>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</si>
  <si>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</si>
  <si>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</si>
  <si>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</si>
  <si>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</si>
  <si>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</si>
  <si>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</si>
  <si>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</si>
  <si>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</si>
  <si>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</si>
  <si>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</si>
  <si>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</si>
  <si>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</si>
  <si>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</si>
  <si>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</si>
  <si>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</si>
  <si>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</si>
  <si>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</si>
  <si>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</si>
  <si>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</si>
  <si>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</si>
  <si>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</si>
  <si>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</si>
  <si>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</si>
  <si>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</si>
  <si>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</si>
  <si>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</si>
  <si>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</si>
  <si>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</si>
  <si>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</si>
  <si>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</si>
  <si>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</si>
  <si>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</si>
  <si>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</si>
  <si>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</si>
  <si>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</si>
  <si>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</si>
  <si>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</si>
  <si>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</si>
  <si>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</si>
  <si>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</si>
  <si>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</si>
  <si>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</si>
  <si>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</si>
  <si>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</si>
  <si>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</si>
  <si>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</si>
  <si>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</si>
  <si>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</si>
  <si>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</si>
  <si>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</si>
  <si>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</si>
  <si>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</si>
  <si>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</si>
  <si>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</si>
  <si>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</si>
  <si>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</si>
  <si>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</si>
  <si>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</si>
  <si>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</si>
  <si>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</si>
  <si>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</si>
  <si>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</si>
  <si>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</si>
  <si>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</si>
  <si>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</si>
  <si>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</si>
  <si>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</si>
  <si>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</si>
  <si>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</si>
  <si>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</si>
  <si>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</si>
  <si>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</si>
  <si>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</si>
  <si>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</si>
  <si>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</si>
  <si>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</si>
  <si>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</si>
  <si>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</si>
  <si>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</si>
  <si>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</si>
  <si>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</si>
  <si>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</si>
  <si>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</si>
  <si>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</si>
  <si>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</si>
  <si>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</si>
  <si>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</si>
  <si>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</si>
  <si>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</si>
  <si>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</si>
  <si>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</si>
  <si>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</si>
  <si>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</si>
  <si>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</si>
  <si>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</si>
  <si>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</si>
  <si>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</si>
  <si>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</si>
  <si>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</si>
  <si>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</si>
  <si>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</si>
  <si>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</si>
  <si>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</si>
  <si>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</si>
  <si>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</si>
  <si>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</si>
  <si>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</si>
  <si>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</si>
  <si>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</si>
  <si>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</si>
  <si>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</si>
  <si>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</si>
  <si>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</si>
  <si>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</si>
  <si>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</si>
  <si>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</si>
  <si>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</si>
  <si>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</si>
  <si>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</si>
  <si>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</si>
  <si>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</si>
  <si>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</si>
  <si>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</si>
  <si>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</si>
  <si>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</si>
  <si>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</si>
  <si>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</si>
  <si>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</si>
  <si>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</si>
  <si>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</si>
  <si>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</si>
  <si>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</si>
  <si>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</si>
  <si>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</si>
  <si>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</si>
  <si>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</si>
  <si>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</si>
  <si>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</si>
  <si>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</si>
  <si>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</si>
  <si>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</si>
  <si>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</si>
  <si>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</si>
  <si>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</si>
  <si>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</si>
  <si>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</si>
  <si>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</si>
  <si>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</si>
  <si>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</si>
  <si>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</si>
  <si>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</si>
  <si>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</si>
  <si>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</si>
  <si>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</si>
  <si>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</si>
  <si>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</si>
  <si>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</si>
  <si>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</si>
  <si>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</si>
  <si>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</si>
  <si>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</si>
  <si>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</si>
  <si>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</si>
  <si>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</si>
  <si>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</si>
  <si>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</si>
  <si>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</si>
  <si>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</si>
  <si>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</si>
  <si>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</si>
  <si>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</si>
  <si>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</si>
  <si>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</si>
  <si>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</si>
  <si>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</si>
  <si>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</si>
  <si>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</si>
  <si>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</si>
  <si>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</si>
  <si>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</si>
  <si>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</si>
  <si>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</si>
  <si>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</si>
  <si>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</si>
  <si>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</si>
  <si>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</si>
  <si>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</si>
  <si>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</si>
  <si>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</si>
  <si>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</si>
  <si>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</si>
  <si>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</si>
  <si>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</si>
  <si>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</si>
  <si>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</si>
  <si>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</si>
  <si>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</si>
  <si>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</si>
  <si>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</si>
  <si>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</si>
  <si>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</si>
  <si>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</si>
  <si>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</si>
  <si>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</si>
  <si>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</si>
  <si>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</si>
  <si>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</si>
  <si>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</si>
  <si>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</si>
  <si>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</si>
  <si>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</si>
  <si>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</si>
  <si>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</si>
  <si>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</si>
  <si>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</si>
  <si>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</si>
  <si>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</si>
  <si>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</si>
  <si>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</si>
  <si>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</si>
  <si>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</si>
  <si>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</si>
  <si>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</si>
  <si>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</si>
  <si>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</si>
  <si>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</si>
  <si>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</si>
  <si>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</si>
  <si>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</si>
  <si>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</si>
  <si>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</si>
  <si>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</si>
  <si>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</si>
  <si>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</si>
  <si>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</si>
  <si>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</si>
  <si>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</si>
  <si>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</si>
  <si>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</si>
  <si>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</si>
  <si>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</si>
  <si>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</si>
  <si>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</si>
  <si>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</si>
  <si>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</si>
  <si>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</si>
  <si>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</si>
  <si>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</si>
  <si>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</si>
  <si>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</si>
  <si>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</si>
  <si>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</si>
  <si>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</si>
  <si>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</si>
  <si>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</si>
  <si>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</si>
  <si>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</si>
  <si>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</si>
  <si>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</si>
  <si>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</si>
  <si>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</si>
  <si>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</si>
  <si>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</si>
  <si>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</si>
  <si>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</si>
  <si>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</si>
  <si>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</si>
  <si>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</si>
  <si>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</si>
  <si>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</si>
  <si>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</si>
  <si>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</si>
  <si>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</si>
  <si>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</si>
  <si>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</si>
  <si>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</si>
  <si>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</si>
  <si>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</si>
  <si>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</si>
  <si>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</si>
  <si>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</si>
  <si>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</si>
  <si>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</si>
  <si>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</si>
  <si>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</si>
  <si>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</si>
  <si>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</si>
  <si>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</si>
  <si>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</si>
  <si>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</si>
  <si>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</si>
  <si>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</si>
  <si>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</si>
  <si>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</si>
  <si>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</si>
  <si>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</si>
  <si>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</si>
  <si>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</si>
  <si>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</si>
  <si>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</si>
  <si>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</si>
  <si>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</si>
  <si>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</si>
  <si>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</si>
  <si>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</si>
  <si>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</si>
  <si>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</si>
  <si>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</si>
  <si>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</si>
  <si>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</si>
  <si>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</si>
  <si>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</si>
  <si>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</si>
  <si>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</si>
  <si>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</si>
  <si>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</si>
  <si>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</si>
  <si>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</si>
  <si>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</si>
  <si>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</si>
  <si>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</si>
  <si>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</si>
  <si>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</si>
  <si>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</si>
  <si>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</si>
  <si>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</si>
  <si>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</si>
  <si>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</si>
  <si>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</si>
  <si>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</si>
  <si>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</si>
  <si>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</si>
  <si>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</si>
  <si>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</si>
  <si>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</si>
  <si>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</si>
  <si>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</si>
  <si>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</si>
  <si>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</si>
  <si>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</si>
  <si>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</si>
  <si>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</si>
  <si>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</si>
  <si>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</si>
  <si>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</si>
  <si>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</si>
  <si>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</si>
  <si>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</si>
  <si>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</si>
  <si>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</si>
  <si>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</si>
  <si>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</si>
  <si>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</si>
  <si>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</si>
  <si>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</si>
  <si>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</si>
  <si>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</si>
  <si>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</si>
  <si>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</si>
  <si>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</si>
  <si>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</si>
  <si>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</si>
  <si>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</si>
  <si>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</si>
  <si>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</si>
  <si>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</si>
  <si>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</si>
  <si>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</si>
  <si>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</si>
  <si>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</si>
  <si>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</si>
  <si>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</si>
  <si>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</si>
  <si>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</si>
  <si>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</si>
  <si>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</si>
  <si>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</si>
  <si>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</si>
  <si>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</si>
  <si>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</si>
  <si>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</si>
  <si>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</si>
  <si>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</si>
  <si>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</si>
  <si>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</si>
  <si>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</si>
  <si>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</si>
  <si>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</si>
  <si>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</si>
  <si>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</si>
  <si>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</si>
  <si>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</si>
  <si>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</si>
  <si>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</si>
  <si>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</si>
  <si>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</si>
  <si>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</si>
  <si>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</si>
  <si>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</si>
  <si>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</si>
  <si>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</si>
  <si>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</si>
  <si>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</si>
  <si>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</si>
  <si>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</si>
  <si>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</si>
  <si>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</si>
  <si>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</si>
  <si>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</si>
  <si>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</si>
  <si>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</si>
  <si>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</si>
  <si>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</si>
  <si>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</si>
  <si>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</si>
  <si>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</si>
  <si>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</si>
  <si>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</si>
  <si>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</si>
  <si>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</si>
  <si>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</si>
  <si>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</si>
  <si>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</si>
  <si>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</si>
  <si>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</si>
  <si>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</si>
  <si>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</si>
  <si>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</si>
  <si>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</si>
  <si>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</si>
  <si>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</si>
  <si>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</si>
  <si>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</si>
  <si>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</si>
  <si>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</si>
  <si>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</si>
  <si>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</si>
  <si>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</si>
  <si>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</si>
  <si>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</si>
  <si>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</si>
  <si>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</si>
  <si>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</si>
  <si>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</si>
  <si>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</si>
  <si>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</si>
  <si>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</si>
  <si>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</si>
  <si>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</si>
  <si>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</si>
  <si>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</si>
  <si>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</si>
  <si>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</si>
  <si>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</si>
  <si>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</si>
  <si>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</si>
  <si>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</si>
  <si>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</si>
  <si>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</si>
  <si>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</si>
  <si>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</si>
  <si>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</si>
  <si>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</si>
  <si>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</si>
  <si>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</si>
  <si>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</si>
  <si>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</si>
  <si>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</si>
  <si>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</si>
  <si>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</si>
  <si>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</si>
  <si>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</si>
  <si>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</si>
  <si>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</si>
  <si>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</si>
  <si>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</si>
  <si>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</si>
  <si>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</si>
  <si>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</si>
  <si>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</si>
  <si>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</si>
  <si>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</si>
  <si>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</si>
  <si>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</si>
  <si>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</si>
  <si>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</si>
  <si>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</si>
  <si>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</si>
  <si>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</si>
  <si>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</si>
  <si>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</si>
  <si>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</si>
  <si>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</si>
  <si>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</si>
  <si>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</si>
  <si>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</si>
  <si>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</si>
  <si>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</si>
  <si>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</si>
  <si>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</si>
  <si>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</si>
  <si>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</si>
  <si>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</si>
  <si>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</si>
  <si>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</si>
  <si>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</si>
  <si>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</si>
  <si>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</si>
  <si>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</si>
  <si>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</si>
  <si>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</si>
  <si>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</si>
  <si>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</si>
  <si>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</si>
  <si>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</si>
  <si>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</si>
  <si>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</si>
  <si>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</si>
  <si>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</si>
  <si>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</si>
  <si>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</si>
  <si>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</si>
  <si>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</si>
  <si>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</si>
  <si>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</si>
  <si>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</si>
  <si>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</si>
  <si>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</si>
  <si>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</si>
  <si>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</si>
  <si>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</si>
  <si>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</si>
  <si>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</si>
  <si>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</si>
  <si>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</si>
  <si>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</si>
  <si>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</si>
  <si>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</si>
  <si>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</si>
  <si>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</si>
  <si>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</si>
  <si>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</si>
  <si>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</si>
  <si>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</si>
  <si>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</si>
  <si>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</si>
  <si>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</si>
  <si>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</si>
  <si>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</si>
  <si>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</si>
  <si>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</si>
  <si>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</si>
  <si>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</si>
  <si>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</si>
  <si>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</si>
  <si>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</si>
  <si>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</si>
  <si>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</si>
  <si>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</si>
  <si>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</si>
  <si>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</si>
  <si>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</si>
  <si>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</si>
  <si>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</si>
  <si>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</si>
  <si>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</si>
  <si>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</si>
  <si>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</si>
  <si>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</si>
  <si>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</si>
  <si>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</si>
  <si>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</si>
  <si>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</si>
  <si>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</si>
  <si>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</si>
  <si>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</si>
  <si>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</si>
  <si>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</si>
  <si>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</si>
  <si>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</si>
  <si>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</si>
  <si>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</si>
  <si>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</si>
  <si>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</si>
  <si>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</si>
  <si>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</si>
  <si>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</si>
  <si>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</si>
  <si>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</si>
  <si>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</si>
  <si>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</si>
  <si>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</si>
  <si>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</si>
  <si>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</si>
  <si>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</si>
  <si>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</si>
  <si>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</si>
  <si>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</si>
  <si>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</si>
  <si>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</si>
  <si>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</si>
  <si>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</si>
  <si>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</si>
  <si>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</si>
  <si>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</si>
  <si>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</si>
  <si>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</si>
  <si>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</si>
  <si>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</si>
  <si>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</si>
  <si>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</si>
  <si>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</si>
  <si>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</si>
  <si>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</si>
  <si>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</si>
  <si>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</si>
  <si>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</si>
  <si>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</si>
  <si>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</si>
  <si>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</si>
  <si>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</si>
  <si>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</si>
  <si>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</si>
  <si>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</si>
  <si>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</si>
  <si>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</si>
  <si>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</si>
  <si>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</si>
  <si>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</si>
  <si>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</si>
  <si>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</si>
  <si>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</si>
  <si>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</si>
  <si>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</si>
  <si>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</si>
  <si>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</si>
  <si>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</si>
  <si>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</si>
  <si>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</si>
  <si>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</si>
  <si>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</si>
  <si>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</si>
  <si>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</si>
  <si>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</si>
  <si>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</si>
  <si>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</si>
  <si>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</si>
  <si>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</si>
  <si>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</si>
  <si>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</si>
  <si>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</si>
  <si>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</si>
  <si>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</si>
  <si>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</si>
  <si>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</si>
  <si>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</si>
  <si>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</si>
  <si>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</si>
  <si>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</si>
  <si>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</si>
  <si>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</si>
  <si>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</si>
  <si>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</si>
  <si>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</si>
  <si>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</si>
  <si>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</si>
  <si>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</si>
  <si>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</si>
  <si>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</si>
  <si>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</si>
  <si>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</si>
  <si>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</si>
  <si>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</si>
  <si>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</si>
  <si>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</si>
  <si>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</si>
  <si>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</si>
  <si>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</si>
  <si>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</si>
  <si>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</si>
  <si>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</si>
  <si>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</si>
  <si>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</si>
  <si>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</si>
  <si>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</si>
  <si>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</si>
  <si>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</si>
  <si>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</si>
  <si>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</si>
  <si>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</si>
  <si>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</si>
  <si>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</si>
  <si>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</si>
  <si>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</si>
  <si>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</si>
  <si>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</si>
  <si>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</si>
  <si>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</si>
  <si>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</si>
  <si>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</si>
  <si>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</si>
  <si>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</si>
  <si>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</si>
  <si>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</si>
  <si>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</si>
  <si>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</si>
  <si>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</si>
  <si>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</si>
  <si>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</si>
  <si>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</si>
  <si>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</si>
  <si>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</si>
  <si>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</si>
  <si>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</si>
  <si>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</si>
  <si>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</si>
  <si>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</si>
  <si>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</si>
  <si>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</si>
  <si>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</si>
  <si>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</si>
  <si>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</si>
  <si>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</si>
  <si>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</si>
  <si>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</si>
  <si>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</si>
  <si>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</si>
  <si>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</si>
  <si>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</si>
  <si>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</si>
  <si>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</si>
  <si>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</si>
  <si>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</si>
  <si>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</si>
  <si>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</si>
  <si>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</si>
  <si>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</si>
  <si>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</si>
  <si>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</si>
  <si>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</si>
  <si>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</si>
  <si>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</si>
  <si>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</si>
  <si>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</si>
  <si>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</si>
  <si>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</si>
  <si>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</si>
  <si>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</si>
  <si>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</si>
  <si>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</si>
  <si>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</si>
  <si>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</si>
  <si>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</si>
  <si>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</si>
  <si>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</si>
  <si>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</si>
  <si>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</si>
  <si>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</si>
  <si>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</si>
  <si>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</si>
  <si>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</si>
  <si>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</si>
  <si>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</si>
  <si>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</si>
  <si>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</si>
  <si>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</si>
  <si>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</si>
  <si>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</si>
  <si>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</si>
  <si>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</si>
  <si>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</si>
  <si>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</si>
  <si>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</si>
  <si>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</si>
  <si>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</si>
  <si>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</si>
  <si>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</si>
  <si>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</si>
  <si>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</si>
  <si>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</si>
  <si>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</si>
  <si>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</si>
  <si>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</si>
  <si>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</si>
  <si>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</si>
  <si>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</si>
  <si>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</si>
  <si>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</si>
  <si>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</si>
  <si>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</si>
  <si>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</si>
  <si>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</si>
  <si>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</si>
  <si>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</si>
  <si>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</si>
  <si>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</si>
  <si>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</si>
  <si>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</si>
  <si>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</si>
  <si>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</si>
  <si>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</si>
  <si>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</si>
  <si>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</si>
  <si>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</si>
  <si>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</si>
  <si>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</si>
  <si>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</si>
  <si>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</si>
  <si>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</si>
  <si>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</si>
  <si>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</si>
  <si>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</si>
  <si>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</si>
  <si>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</si>
  <si>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</si>
  <si>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</si>
  <si>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</si>
  <si>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</si>
  <si>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</si>
  <si>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</si>
  <si>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</si>
  <si>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</si>
  <si>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</si>
  <si>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</si>
  <si>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</si>
  <si>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</si>
  <si>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</si>
  <si>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</si>
  <si>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</si>
  <si>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</si>
  <si>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</si>
  <si>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</si>
  <si>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</si>
  <si>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</si>
  <si>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</si>
  <si>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</si>
  <si>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</si>
  <si>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</si>
  <si>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</si>
  <si>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</si>
  <si>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</si>
  <si>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</si>
  <si>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</si>
  <si>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</si>
  <si>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</si>
  <si>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</si>
  <si>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</si>
  <si>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</si>
  <si>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</si>
  <si>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</si>
  <si>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</si>
  <si>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</si>
  <si>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</si>
  <si>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</si>
  <si>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</si>
  <si>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</si>
  <si>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</si>
  <si>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</si>
  <si>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</si>
  <si>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</si>
  <si>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</si>
  <si>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</si>
  <si>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</si>
  <si>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</si>
  <si>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</si>
  <si>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</si>
  <si>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</si>
  <si>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</si>
  <si>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</si>
  <si>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</si>
  <si>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</si>
  <si>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</si>
  <si>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</si>
  <si>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</si>
  <si>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</si>
  <si>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</si>
  <si>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</si>
  <si>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</si>
  <si>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</si>
  <si>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</si>
  <si>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</si>
  <si>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</si>
  <si>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</si>
  <si>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</si>
  <si>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</si>
  <si>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</si>
  <si>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</si>
  <si>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</si>
  <si>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</si>
  <si>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</si>
  <si>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</si>
  <si>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</si>
  <si>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</si>
  <si>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</si>
  <si>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</si>
  <si>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</si>
  <si>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</si>
  <si>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</si>
  <si>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</si>
  <si>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</si>
  <si>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</si>
  <si>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</si>
  <si>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</si>
  <si>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</si>
  <si>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</si>
  <si>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</si>
  <si>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</si>
  <si>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</si>
  <si>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</si>
  <si>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</si>
  <si>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</si>
  <si>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</si>
  <si>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</si>
  <si>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</si>
  <si>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</si>
  <si>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</si>
  <si>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</si>
  <si>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</si>
  <si>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</si>
  <si>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</si>
  <si>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</si>
  <si>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</si>
  <si>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</si>
  <si>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</si>
  <si>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</si>
  <si>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</si>
  <si>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</si>
  <si>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</si>
  <si>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</si>
  <si>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</si>
  <si>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</si>
  <si>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</si>
  <si>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</si>
  <si>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</si>
  <si>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</si>
  <si>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</si>
  <si>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</si>
  <si>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</si>
  <si>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</si>
  <si>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</si>
  <si>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</si>
  <si>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</si>
  <si>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</si>
  <si>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</si>
  <si>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</si>
  <si>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</si>
  <si>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</si>
  <si>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</si>
  <si>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</si>
  <si>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</si>
  <si>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</si>
  <si>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</si>
  <si>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</si>
  <si>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</si>
  <si>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</si>
  <si>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</si>
  <si>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</si>
  <si>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</si>
  <si>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</si>
  <si>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</si>
  <si>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</si>
  <si>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</si>
  <si>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</si>
  <si>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</si>
  <si>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</si>
  <si>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</si>
  <si>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</si>
  <si>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</si>
  <si>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</si>
  <si>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</si>
  <si>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</si>
  <si>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</si>
  <si>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</si>
  <si>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</si>
  <si>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</si>
  <si>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</si>
  <si>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</si>
  <si>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</si>
  <si>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</si>
  <si>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</si>
  <si>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</si>
  <si>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</si>
  <si>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</si>
  <si>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</si>
  <si>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</si>
  <si>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</si>
  <si>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</si>
  <si>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</si>
  <si>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</si>
  <si>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</si>
  <si>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</si>
  <si>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</si>
  <si>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</si>
  <si>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</si>
  <si>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</si>
  <si>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</si>
  <si>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</si>
  <si>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</si>
  <si>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</si>
  <si>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</si>
  <si>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</si>
  <si>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</si>
  <si>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</si>
  <si>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</si>
  <si>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</si>
  <si>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</si>
  <si>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</si>
  <si>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</si>
  <si>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</si>
  <si>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</si>
  <si>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</si>
  <si>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</si>
  <si>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</si>
  <si>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</si>
  <si>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</si>
  <si>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</si>
  <si>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</si>
  <si>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</si>
  <si>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</si>
  <si>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</si>
  <si>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</si>
  <si>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</si>
  <si>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</si>
  <si>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</si>
  <si>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</si>
  <si>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</si>
  <si>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</si>
  <si>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</si>
  <si>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</si>
  <si>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</si>
  <si>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</si>
  <si>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</si>
  <si>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</si>
  <si>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</si>
  <si>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</si>
  <si>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</si>
  <si>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</si>
  <si>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</si>
  <si>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</si>
  <si>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</si>
  <si>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</si>
  <si>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</si>
  <si>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</si>
  <si>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</si>
  <si>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</si>
  <si>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</si>
  <si>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</si>
  <si>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</si>
  <si>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</si>
  <si>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</si>
  <si>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</si>
  <si>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</si>
  <si>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</si>
  <si>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</si>
  <si>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</si>
  <si>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</si>
  <si>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</si>
  <si>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</si>
  <si>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</si>
  <si>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</si>
  <si>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</si>
  <si>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</si>
  <si>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</si>
  <si>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</si>
  <si>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</si>
  <si>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</si>
  <si>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</si>
  <si>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</si>
  <si>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</si>
  <si>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</si>
  <si>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</si>
  <si>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</si>
  <si>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</si>
  <si>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</si>
  <si>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</si>
  <si>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</si>
  <si>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</si>
  <si>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</si>
  <si>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</si>
  <si>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</si>
  <si>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</si>
  <si>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</si>
  <si>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</si>
  <si>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</si>
  <si>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</si>
  <si>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</si>
  <si>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</si>
  <si>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</si>
  <si>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</si>
  <si>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</si>
  <si>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</si>
  <si>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</si>
  <si>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</si>
  <si>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</si>
  <si>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</si>
  <si>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</si>
  <si>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</si>
  <si>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</si>
  <si>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</si>
  <si>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</si>
  <si>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</si>
  <si>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</si>
  <si>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</si>
  <si>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</si>
  <si>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</si>
  <si>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</si>
  <si>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</si>
  <si>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</si>
  <si>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</si>
  <si>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</si>
  <si>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</si>
  <si>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</si>
  <si>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</si>
  <si>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</si>
  <si>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</si>
  <si>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</si>
  <si>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</si>
  <si>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</si>
  <si>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</si>
  <si>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</si>
  <si>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</si>
  <si>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</si>
  <si>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</si>
  <si>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</si>
  <si>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</si>
  <si>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</si>
  <si>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</si>
  <si>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</si>
  <si>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</si>
  <si>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</si>
  <si>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</si>
  <si>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</si>
  <si>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</si>
  <si>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</si>
  <si>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</si>
  <si>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</si>
  <si>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</si>
  <si>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</si>
  <si>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</si>
  <si>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</si>
  <si>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</si>
  <si>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</si>
  <si>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</si>
  <si>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</si>
  <si>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</si>
  <si>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</si>
  <si>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</si>
  <si>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</si>
  <si>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</si>
  <si>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</si>
  <si>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</si>
  <si>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</si>
  <si>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</si>
  <si>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</si>
  <si>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</si>
  <si>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</si>
  <si>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</si>
  <si>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</si>
  <si>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</si>
  <si>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</si>
  <si>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</si>
  <si>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</si>
  <si>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</si>
  <si>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</si>
  <si>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</si>
  <si>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</si>
  <si>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</si>
  <si>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</si>
  <si>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</si>
  <si>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</si>
  <si>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</si>
  <si>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</si>
  <si>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</si>
  <si>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</si>
  <si>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</si>
  <si>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</si>
  <si>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</si>
  <si>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</si>
  <si>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</si>
  <si>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</si>
  <si>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</si>
  <si>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</si>
  <si>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</si>
  <si>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</si>
  <si>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</si>
  <si>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</si>
  <si>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</si>
  <si>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</si>
  <si>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</si>
  <si>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</si>
  <si>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</si>
  <si>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</si>
  <si>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</si>
  <si>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</si>
  <si>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</si>
  <si>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</si>
  <si>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</si>
  <si>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</si>
  <si>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</si>
  <si>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</si>
  <si>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</si>
  <si>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</si>
  <si>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</si>
  <si>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</si>
  <si>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</si>
  <si>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</si>
  <si>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</si>
  <si>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</si>
  <si>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</si>
  <si>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</si>
  <si>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</si>
  <si>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</si>
  <si>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</si>
  <si>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</si>
  <si>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</si>
  <si>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</si>
  <si>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</si>
  <si>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</si>
  <si>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</si>
  <si>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</si>
  <si>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</si>
  <si>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</si>
  <si>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</si>
  <si>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</si>
  <si>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</si>
  <si>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</si>
  <si>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</si>
  <si>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</si>
  <si>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</si>
  <si>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</si>
  <si>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</si>
  <si>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</si>
  <si>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</si>
  <si>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</si>
  <si>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</si>
  <si>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</si>
  <si>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</si>
  <si>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</si>
  <si>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</si>
  <si>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</si>
  <si>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</si>
  <si>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</si>
  <si>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</si>
  <si>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</si>
  <si>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</si>
  <si>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</si>
  <si>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</si>
  <si>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</si>
  <si>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</si>
  <si>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</si>
  <si>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</si>
  <si>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</si>
  <si>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</si>
  <si>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</si>
  <si>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</si>
  <si>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</si>
  <si>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</si>
  <si>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</si>
  <si>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</si>
  <si>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</si>
  <si>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</si>
  <si>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</si>
  <si>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</si>
  <si>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</si>
  <si>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</si>
  <si>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</si>
  <si>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</si>
  <si>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</si>
  <si>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</si>
  <si>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</si>
  <si>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</si>
  <si>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</si>
  <si>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</si>
  <si>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</si>
  <si>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</si>
  <si>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</si>
  <si>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</si>
  <si>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</si>
  <si>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</si>
  <si>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</si>
  <si>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</si>
  <si>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</si>
  <si>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</si>
  <si>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</si>
  <si>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</si>
  <si>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</si>
  <si>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</si>
  <si>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</si>
  <si>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</si>
  <si>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</si>
  <si>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</si>
  <si>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</si>
  <si>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</si>
  <si>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</si>
  <si>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</si>
  <si>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</si>
  <si>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</si>
  <si>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</si>
  <si>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</si>
  <si>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</si>
  <si>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</si>
  <si>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</si>
  <si>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</si>
  <si>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</si>
  <si>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</si>
  <si>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</si>
  <si>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</si>
  <si>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</si>
  <si>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</si>
  <si>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</si>
  <si>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</si>
  <si>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</si>
  <si>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</si>
  <si>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</si>
  <si>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</si>
  <si>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</si>
  <si>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</si>
  <si>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</si>
  <si>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</si>
  <si>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</si>
  <si>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</si>
  <si>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</si>
  <si>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</si>
  <si>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</si>
  <si>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</si>
  <si>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</si>
  <si>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</si>
  <si>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</si>
  <si>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</si>
  <si>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</si>
  <si>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</si>
  <si>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</si>
  <si>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</si>
  <si>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</si>
  <si>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</si>
  <si>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</si>
  <si>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</si>
  <si>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</si>
  <si>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</si>
  <si>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</si>
  <si>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</si>
  <si>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</si>
  <si>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</si>
  <si>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</si>
  <si>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</si>
  <si>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</si>
  <si>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</si>
  <si>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</si>
  <si>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</si>
  <si>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</si>
  <si>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</si>
  <si>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</si>
  <si>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</si>
  <si>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</si>
  <si>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</si>
  <si>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</si>
  <si>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</si>
  <si>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</si>
  <si>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</si>
  <si>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</si>
  <si>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</si>
  <si>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</si>
  <si>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</si>
  <si>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</si>
  <si>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</si>
  <si>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</si>
  <si>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</si>
  <si>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</si>
  <si>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</si>
  <si>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</si>
  <si>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</si>
  <si>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</si>
  <si>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</si>
  <si>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</si>
  <si>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</si>
  <si>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</si>
  <si>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</si>
  <si>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</si>
  <si>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</si>
  <si>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</si>
  <si>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</si>
  <si>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</si>
  <si>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</si>
  <si>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</si>
  <si>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</si>
  <si>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</si>
  <si>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</si>
  <si>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</si>
  <si>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</si>
  <si>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</si>
  <si>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</si>
  <si>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</si>
  <si>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</si>
  <si>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</si>
  <si>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</si>
  <si>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</si>
  <si>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</si>
  <si>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</si>
  <si>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</si>
  <si>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</si>
  <si>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</si>
  <si>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</si>
  <si>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</si>
  <si>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</si>
  <si>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</si>
  <si>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</si>
  <si>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</si>
  <si>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</si>
  <si>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</si>
  <si>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</si>
  <si>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</si>
  <si>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</si>
  <si>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</si>
  <si>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</si>
  <si>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</si>
  <si>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</si>
  <si>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</si>
  <si>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</si>
  <si>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</si>
  <si>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</si>
  <si>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</si>
  <si>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</si>
  <si>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</si>
  <si>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</si>
  <si>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</si>
  <si>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</si>
  <si>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</si>
  <si>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</si>
  <si>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</si>
  <si>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</si>
  <si>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</si>
  <si>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</si>
  <si>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</si>
  <si>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</si>
  <si>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</si>
  <si>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</si>
  <si>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</si>
  <si>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</si>
  <si>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</si>
  <si>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</si>
  <si>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</si>
  <si>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</si>
  <si>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</si>
  <si>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</si>
  <si>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</si>
  <si>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</si>
  <si>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</si>
  <si>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</si>
  <si>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</si>
  <si>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</si>
  <si>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</si>
  <si>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</si>
  <si>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</si>
  <si>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</si>
  <si>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</si>
  <si>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</si>
  <si>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</si>
  <si>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</si>
  <si>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</si>
  <si>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</si>
  <si>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</si>
  <si>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</si>
  <si>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</si>
  <si>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</si>
  <si>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</si>
  <si>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</si>
  <si>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</si>
  <si>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</si>
  <si>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</si>
  <si>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</si>
  <si>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</si>
  <si>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</si>
  <si>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</si>
  <si>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</si>
  <si>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</si>
  <si>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</si>
  <si>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</si>
  <si>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</si>
  <si>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</si>
  <si>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</si>
  <si>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</si>
  <si>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</si>
  <si>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</si>
  <si>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</si>
  <si>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</si>
  <si>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</si>
  <si>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</si>
  <si>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</si>
  <si>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</si>
  <si>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</si>
  <si>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</si>
  <si>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</si>
  <si>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</si>
  <si>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</si>
  <si>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</si>
  <si>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</si>
  <si>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</si>
  <si>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</si>
  <si>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</si>
  <si>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</si>
  <si>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</si>
  <si>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</si>
  <si>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</si>
  <si>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</si>
  <si>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</si>
  <si>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</si>
  <si>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</si>
  <si>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</si>
  <si>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</si>
  <si>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</si>
  <si>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</si>
  <si>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</si>
  <si>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</si>
  <si>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</si>
  <si>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</si>
  <si>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</si>
  <si>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</si>
  <si>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</si>
  <si>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</si>
  <si>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</si>
  <si>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</si>
  <si>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</si>
  <si>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</si>
  <si>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</si>
  <si>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</si>
  <si>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</si>
  <si>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</si>
  <si>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</si>
  <si>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</si>
  <si>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</si>
  <si>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</si>
  <si>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</si>
  <si>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</si>
  <si>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</si>
  <si>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</si>
  <si>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</si>
  <si>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</si>
  <si>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</si>
  <si>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</si>
  <si>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</si>
  <si>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</si>
  <si>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</si>
  <si>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</si>
  <si>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</si>
  <si>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</si>
  <si>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</si>
  <si>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</si>
  <si>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</si>
  <si>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</si>
  <si>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</si>
  <si>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</si>
  <si>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</si>
  <si>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</si>
  <si>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</si>
  <si>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</si>
  <si>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</si>
  <si>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</si>
  <si>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</si>
  <si>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</si>
  <si>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</si>
  <si>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</si>
  <si>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</si>
  <si>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</si>
  <si>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</si>
  <si>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</si>
  <si>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</si>
  <si>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</si>
  <si>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</si>
  <si>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</si>
  <si>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</si>
  <si>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</si>
  <si>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</si>
  <si>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</si>
  <si>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</si>
  <si>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</si>
  <si>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</si>
  <si>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</si>
  <si>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</si>
  <si>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</si>
  <si>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</si>
  <si>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</si>
  <si>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</si>
  <si>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</si>
  <si>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</si>
  <si>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</si>
  <si>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</si>
  <si>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</si>
  <si>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</si>
  <si>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</si>
  <si>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</si>
  <si>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</si>
  <si>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</si>
  <si>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</si>
  <si>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</si>
  <si>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</si>
  <si>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</si>
  <si>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</si>
  <si>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</si>
  <si>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</si>
  <si>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</si>
  <si>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</si>
  <si>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</si>
  <si>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</si>
  <si>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</si>
  <si>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</si>
  <si>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</si>
  <si>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</si>
  <si>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</si>
  <si>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</si>
  <si>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</si>
  <si>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</si>
  <si>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</si>
  <si>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</si>
  <si>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</si>
  <si>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</si>
  <si>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</si>
  <si>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</si>
  <si>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</si>
  <si>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</si>
  <si>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</si>
  <si>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</si>
  <si>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</si>
  <si>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</si>
  <si>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</si>
  <si>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</si>
  <si>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</si>
  <si>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</si>
  <si>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</si>
  <si>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</si>
  <si>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</si>
  <si>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</si>
  <si>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</si>
  <si>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</si>
  <si>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</si>
  <si>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</si>
  <si>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</si>
  <si>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</si>
  <si>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</si>
  <si>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</si>
  <si>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</si>
  <si>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</si>
  <si>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</si>
  <si>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</si>
  <si>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</si>
  <si>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</si>
  <si>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</si>
  <si>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</si>
  <si>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</si>
  <si>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</si>
  <si>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</si>
  <si>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</si>
  <si>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</si>
  <si>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</si>
  <si>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</si>
  <si>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</si>
  <si>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</si>
  <si>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</si>
  <si>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</si>
  <si>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</si>
  <si>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</si>
  <si>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</si>
  <si>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</si>
  <si>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</si>
  <si>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</si>
  <si>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</si>
  <si>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</si>
  <si>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</si>
  <si>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</si>
  <si>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</si>
  <si>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</si>
  <si>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</si>
  <si>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</si>
  <si>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</si>
  <si>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</si>
  <si>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</si>
  <si>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</si>
  <si>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</si>
  <si>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</si>
  <si>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</si>
  <si>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</si>
  <si>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</si>
  <si>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</si>
  <si>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</si>
  <si>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</si>
  <si>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</si>
  <si>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</si>
  <si>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</si>
  <si>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</si>
  <si>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</si>
  <si>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</si>
  <si>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</si>
  <si>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</si>
  <si>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</si>
  <si>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</si>
  <si>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</si>
  <si>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</si>
  <si>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</si>
  <si>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</si>
  <si>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</si>
  <si>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</si>
  <si>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</si>
  <si>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</si>
  <si>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</si>
  <si>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</si>
  <si>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</si>
  <si>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</si>
  <si>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</si>
  <si>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</si>
  <si>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</si>
  <si>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</si>
  <si>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</si>
  <si>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</si>
  <si>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</si>
  <si>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</si>
  <si>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</si>
  <si>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</si>
  <si>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</si>
  <si>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</si>
  <si>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</si>
  <si>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</si>
  <si>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</si>
  <si>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</si>
  <si>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</si>
  <si>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</si>
  <si>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</si>
  <si>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</si>
  <si>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</si>
  <si>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</si>
  <si>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</si>
  <si>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</si>
  <si>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</si>
  <si>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</si>
  <si>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</si>
  <si>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</si>
  <si>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</si>
  <si>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</si>
  <si>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</si>
  <si>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</si>
  <si>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</si>
  <si>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</si>
  <si>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</si>
  <si>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</si>
  <si>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</si>
  <si>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</si>
  <si>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</si>
  <si>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</si>
  <si>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</si>
  <si>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</si>
  <si>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</si>
  <si>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</si>
  <si>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</si>
  <si>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</si>
  <si>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</si>
  <si>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</si>
  <si>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</si>
  <si>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</si>
  <si>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</si>
  <si>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</si>
  <si>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</si>
  <si>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</si>
  <si>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</si>
  <si>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</si>
  <si>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</si>
  <si>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</si>
  <si>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</si>
  <si>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</si>
  <si>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</si>
  <si>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</si>
  <si>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</si>
  <si>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</si>
  <si>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</si>
  <si>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</si>
  <si>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</si>
  <si>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</si>
  <si>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</si>
  <si>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</si>
  <si>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</si>
  <si>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</si>
  <si>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</si>
  <si>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</si>
  <si>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</si>
  <si>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</si>
  <si>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</si>
  <si>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</si>
  <si>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</si>
  <si>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</si>
  <si>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</si>
  <si>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</si>
  <si>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</si>
  <si>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</si>
  <si>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</si>
  <si>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</si>
  <si>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</si>
  <si>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</si>
  <si>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</si>
  <si>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</si>
  <si>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</si>
  <si>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</si>
  <si>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</si>
  <si>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</si>
  <si>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</si>
  <si>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</si>
  <si>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</si>
  <si>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</si>
  <si>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</si>
  <si>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</si>
  <si>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</si>
  <si>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</si>
  <si>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</si>
  <si>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</si>
  <si>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</si>
  <si>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</si>
  <si>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</si>
  <si>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</si>
  <si>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</si>
  <si>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</si>
  <si>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</si>
  <si>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</si>
  <si>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</si>
  <si>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</si>
  <si>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</si>
  <si>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</si>
  <si>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</si>
  <si>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</si>
  <si>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</si>
  <si>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</si>
  <si>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</si>
  <si>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</si>
  <si>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</si>
  <si>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</si>
  <si>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</si>
  <si>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</si>
  <si>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</si>
  <si>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</si>
  <si>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</si>
  <si>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</si>
  <si>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</si>
  <si>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</si>
  <si>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</si>
  <si>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</si>
  <si>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</si>
  <si>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</si>
  <si>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</si>
  <si>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</si>
  <si>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</si>
  <si>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</si>
  <si>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</si>
  <si>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</si>
  <si>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</si>
  <si>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</si>
  <si>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</si>
  <si>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</si>
  <si>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</si>
  <si>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</si>
  <si>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</si>
  <si>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</si>
  <si>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</si>
  <si>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</si>
  <si>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</si>
  <si>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</si>
  <si>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</si>
  <si>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</si>
  <si>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</si>
  <si>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</si>
  <si>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</si>
  <si>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</si>
  <si>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</si>
  <si>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</si>
  <si>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</si>
  <si>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</si>
  <si>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</si>
  <si>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</si>
  <si>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</si>
  <si>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</si>
  <si>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</si>
  <si>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</si>
  <si>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</si>
  <si>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</si>
  <si>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</si>
  <si>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</si>
  <si>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</si>
  <si>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</si>
  <si>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</si>
  <si>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</si>
  <si>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</si>
  <si>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</si>
  <si>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</si>
  <si>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</si>
  <si>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</si>
  <si>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</si>
  <si>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</si>
  <si>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</si>
  <si>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</si>
  <si>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</si>
  <si>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</si>
  <si>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</si>
  <si>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</si>
  <si>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</si>
  <si>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</si>
  <si>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</si>
  <si>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</si>
  <si>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</si>
  <si>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</si>
  <si>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</si>
  <si>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</si>
  <si>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</si>
  <si>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</si>
  <si>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</si>
  <si>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</si>
  <si>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</si>
  <si>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</si>
  <si>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</si>
  <si>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</si>
  <si>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</si>
  <si>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</si>
  <si>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</si>
  <si>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</si>
  <si>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</si>
  <si>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</si>
  <si>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</si>
  <si>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</si>
  <si>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</si>
  <si>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</si>
  <si>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</si>
  <si>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</si>
  <si>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</si>
  <si>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</si>
  <si>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</si>
  <si>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</si>
  <si>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</si>
  <si>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</si>
  <si>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</si>
  <si>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</si>
  <si>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</si>
  <si>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</si>
  <si>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</si>
  <si>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</si>
  <si>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</si>
  <si>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</si>
  <si>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</si>
  <si>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</si>
  <si>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</si>
  <si>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</si>
  <si>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</si>
  <si>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</si>
  <si>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</si>
  <si>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</si>
  <si>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</si>
  <si>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</si>
  <si>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</si>
  <si>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</si>
  <si>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</si>
  <si>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</si>
  <si>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</si>
  <si>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</si>
  <si>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</si>
  <si>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</si>
  <si>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</si>
  <si>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</si>
  <si>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</si>
  <si>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</si>
  <si>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</si>
  <si>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</si>
  <si>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</si>
  <si>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</si>
  <si>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</si>
  <si>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</si>
  <si>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</si>
  <si>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</si>
  <si>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</si>
  <si>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</si>
  <si>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</si>
  <si>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</si>
  <si>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</si>
  <si>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</si>
  <si>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</si>
  <si>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</si>
  <si>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</si>
  <si>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</si>
  <si>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</si>
  <si>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</si>
  <si>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</si>
  <si>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</si>
  <si>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</si>
  <si>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</si>
  <si>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</si>
  <si>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</si>
  <si>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</si>
  <si>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</si>
  <si>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</si>
  <si>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</si>
  <si>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</si>
  <si>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</si>
  <si>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</si>
  <si>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</si>
  <si>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</si>
  <si>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</si>
  <si>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</si>
  <si>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</si>
  <si>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</si>
  <si>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</si>
  <si>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</si>
  <si>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</si>
  <si>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</si>
  <si>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</si>
  <si>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</si>
  <si>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</si>
  <si>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</si>
  <si>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</si>
  <si>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</si>
  <si>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</si>
  <si>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</si>
  <si>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</si>
  <si>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</si>
  <si>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</si>
  <si>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</si>
  <si>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</si>
  <si>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</si>
  <si>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</si>
  <si>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</si>
  <si>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</si>
  <si>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</si>
  <si>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</si>
  <si>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</si>
  <si>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</si>
  <si>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</si>
  <si>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</si>
  <si>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</si>
  <si>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</si>
  <si>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</si>
  <si>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</si>
  <si>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</si>
  <si>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</si>
  <si>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</si>
  <si>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</si>
  <si>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</si>
  <si>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</si>
  <si>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</si>
  <si>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</si>
  <si>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</si>
  <si>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</si>
  <si>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</si>
  <si>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</si>
  <si>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</si>
  <si>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</si>
  <si>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</si>
  <si>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</si>
  <si>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</si>
  <si>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</si>
  <si>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</si>
  <si>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</si>
  <si>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</si>
  <si>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</si>
  <si>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</si>
  <si>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</si>
  <si>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</si>
  <si>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</si>
  <si>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</si>
  <si>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</si>
  <si>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</si>
  <si>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</si>
  <si>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</si>
  <si>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</si>
  <si>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</si>
  <si>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</si>
  <si>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</si>
  <si>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</si>
  <si>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</si>
  <si>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</si>
  <si>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</si>
  <si>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</si>
  <si>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</si>
  <si>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</si>
  <si>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</si>
  <si>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</si>
  <si>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</si>
  <si>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</si>
  <si>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</si>
  <si>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</si>
  <si>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</si>
  <si>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</si>
  <si>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</si>
  <si>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</si>
  <si>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</si>
  <si>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</si>
  <si>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</si>
  <si>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</si>
  <si>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</si>
  <si>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</si>
  <si>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</si>
  <si>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</si>
  <si>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</si>
  <si>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</si>
  <si>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</si>
  <si>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</si>
  <si>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</si>
  <si>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</si>
  <si>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</si>
  <si>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</si>
  <si>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</si>
  <si>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</si>
  <si>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</si>
  <si>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</si>
  <si>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</si>
  <si>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</si>
  <si>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</si>
  <si>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</si>
  <si>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</si>
  <si>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</si>
  <si>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</si>
  <si>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</si>
  <si>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</si>
  <si>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</si>
  <si>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</si>
  <si>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</si>
  <si>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</si>
  <si>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</si>
  <si>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</si>
  <si>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</si>
  <si>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</si>
  <si>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</si>
  <si>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</si>
  <si>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</si>
  <si>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</si>
  <si>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</si>
  <si>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</si>
  <si>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</si>
  <si>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</si>
  <si>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</si>
  <si>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</si>
  <si>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</si>
  <si>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</si>
  <si>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</si>
  <si>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</si>
  <si>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</si>
  <si>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</si>
  <si>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</si>
  <si>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</si>
  <si>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</si>
  <si>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</si>
  <si>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</si>
  <si>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</si>
  <si>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</si>
  <si>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</si>
  <si>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</si>
  <si>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</si>
  <si>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</si>
  <si>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</si>
  <si>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</si>
  <si>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</si>
  <si>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</si>
  <si>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</si>
  <si>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</si>
  <si>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</si>
  <si>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</si>
  <si>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</si>
  <si>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</si>
  <si>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</si>
  <si>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</si>
  <si>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</si>
  <si>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</si>
  <si>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</si>
  <si>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</si>
  <si>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</si>
  <si>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</si>
  <si>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</si>
  <si>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</si>
  <si>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</si>
  <si>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</si>
  <si>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</si>
  <si>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</si>
  <si>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</si>
  <si>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</si>
  <si>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</si>
  <si>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</si>
  <si>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</si>
  <si>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</si>
  <si>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</si>
  <si>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</si>
  <si>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</si>
  <si>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</si>
  <si>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</si>
  <si>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</si>
  <si>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</si>
  <si>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</si>
  <si>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</si>
  <si>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</si>
  <si>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</si>
  <si>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</si>
  <si>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</si>
  <si>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</si>
  <si>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</si>
  <si>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</si>
  <si>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</si>
  <si>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</si>
  <si>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</si>
  <si>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</si>
  <si>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</si>
  <si>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</si>
  <si>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</si>
  <si>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</si>
  <si>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</si>
  <si>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</si>
  <si>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</si>
  <si>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</si>
  <si>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</si>
  <si>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</si>
  <si>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</si>
  <si>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</si>
  <si>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</si>
  <si>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</si>
  <si>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</si>
  <si>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</si>
  <si>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</si>
  <si>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</si>
  <si>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</si>
  <si>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</si>
  <si>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</si>
  <si>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</si>
  <si>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</si>
  <si>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</si>
  <si>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</si>
  <si>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</si>
  <si>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</si>
  <si>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</si>
  <si>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</si>
  <si>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</si>
  <si>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</si>
  <si>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</si>
  <si>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</si>
  <si>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</si>
  <si>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</si>
  <si>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</si>
  <si>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</si>
  <si>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</si>
  <si>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</si>
  <si>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</si>
  <si>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</si>
  <si>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</si>
  <si>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</si>
  <si>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</si>
  <si>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</si>
  <si>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</si>
  <si>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</si>
  <si>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</si>
  <si>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</si>
  <si>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</si>
  <si>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</si>
  <si>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</si>
  <si>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</si>
  <si>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</si>
  <si>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</si>
  <si>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</si>
  <si>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</si>
  <si>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</si>
  <si>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</si>
  <si>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</si>
  <si>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</si>
  <si>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</si>
  <si>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</si>
  <si>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</si>
  <si>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</si>
  <si>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</si>
  <si>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</si>
  <si>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</si>
  <si>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</si>
  <si>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</si>
  <si>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</si>
  <si>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</si>
  <si>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</si>
  <si>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</si>
  <si>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</si>
  <si>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</si>
  <si>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</si>
  <si>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</si>
  <si>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</si>
  <si>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</si>
  <si>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</si>
  <si>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</si>
  <si>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</si>
  <si>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</si>
  <si>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</si>
  <si>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</si>
  <si>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</si>
  <si>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</si>
  <si>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</si>
  <si>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</si>
  <si>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</si>
  <si>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</si>
  <si>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</si>
  <si>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</si>
  <si>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</si>
  <si>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</si>
  <si>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</si>
  <si>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</si>
  <si>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</si>
  <si>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</si>
  <si>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</si>
  <si>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</si>
  <si>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</si>
  <si>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</si>
  <si>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</si>
  <si>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</si>
  <si>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</si>
  <si>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</si>
  <si>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</si>
  <si>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</si>
  <si>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</si>
  <si>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</si>
  <si>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</si>
  <si>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</si>
  <si>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</si>
  <si>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</si>
  <si>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</si>
  <si>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</si>
  <si>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</si>
  <si>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</si>
  <si>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</si>
  <si>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</si>
  <si>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</si>
  <si>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</si>
  <si>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</si>
  <si>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</si>
  <si>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</si>
  <si>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</si>
  <si>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</si>
  <si>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</si>
  <si>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</si>
  <si>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</si>
  <si>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</si>
  <si>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</si>
  <si>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</si>
  <si>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</si>
  <si>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</si>
  <si>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</si>
  <si>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</si>
  <si>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</si>
  <si>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</si>
  <si>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</si>
  <si>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</si>
  <si>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</si>
  <si>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</si>
  <si>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</si>
  <si>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</si>
  <si>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</si>
  <si>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</si>
  <si>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</si>
  <si>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</si>
  <si>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</si>
  <si>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</si>
  <si>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</si>
  <si>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</si>
  <si>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</si>
  <si>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</si>
  <si>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</si>
  <si>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</si>
  <si>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</si>
  <si>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</si>
  <si>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</si>
  <si>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</si>
  <si>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</si>
  <si>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</si>
  <si>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</si>
  <si>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</si>
  <si>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</si>
  <si>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</si>
  <si>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</si>
  <si>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</si>
  <si>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</si>
  <si>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</si>
  <si>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</si>
  <si>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</si>
  <si>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</si>
  <si>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</si>
  <si>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</si>
  <si>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</si>
  <si>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</si>
  <si>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</si>
  <si>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</si>
  <si>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</si>
  <si>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</si>
  <si>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</si>
  <si>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</si>
  <si>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</si>
  <si>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</si>
  <si>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</si>
  <si>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</si>
  <si>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</si>
  <si>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</si>
  <si>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</si>
  <si>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</si>
  <si>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</si>
  <si>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</si>
  <si>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</si>
  <si>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</si>
  <si>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</si>
  <si>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</si>
  <si>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</si>
  <si>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</si>
  <si>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</si>
  <si>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</si>
  <si>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</si>
  <si>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</si>
  <si>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</si>
  <si>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</si>
  <si>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</si>
  <si>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</si>
  <si>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</si>
  <si>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</si>
  <si>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</si>
  <si>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</si>
  <si>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</si>
  <si>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</si>
  <si>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</si>
  <si>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</si>
  <si>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</si>
  <si>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</si>
  <si>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</si>
  <si>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</si>
  <si>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</si>
  <si>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</si>
  <si>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</si>
  <si>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</si>
  <si>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</si>
  <si>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</si>
  <si>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</si>
  <si>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</si>
  <si>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</si>
  <si>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</si>
  <si>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</si>
  <si>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</si>
  <si>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</si>
  <si>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</si>
  <si>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</si>
  <si>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</si>
  <si>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</si>
  <si>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</si>
  <si>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</si>
  <si>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</si>
  <si>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</si>
  <si>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</si>
  <si>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</si>
  <si>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</si>
  <si>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</si>
  <si>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</si>
  <si>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</si>
  <si>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</si>
  <si>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</si>
  <si>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</si>
  <si>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</si>
  <si>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</si>
  <si>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</si>
  <si>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</si>
  <si>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</si>
  <si>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</si>
  <si>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</si>
  <si>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</si>
  <si>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</si>
  <si>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</si>
  <si>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</si>
  <si>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</si>
  <si>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</si>
  <si>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</si>
  <si>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</si>
  <si>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</si>
  <si>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</si>
  <si>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</si>
  <si>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</si>
  <si>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</si>
  <si>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</si>
  <si>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</si>
  <si>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</si>
  <si>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</si>
  <si>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</si>
  <si>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</si>
  <si>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</si>
  <si>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</si>
  <si>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</si>
  <si>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</si>
  <si>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</si>
  <si>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</si>
  <si>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</si>
  <si>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</si>
  <si>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</si>
  <si>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</si>
  <si>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</si>
  <si>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</si>
  <si>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</si>
  <si>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</si>
  <si>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</si>
  <si>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</si>
  <si>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</si>
  <si>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</si>
  <si>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</si>
  <si>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</si>
  <si>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</si>
  <si>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</si>
  <si>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</si>
  <si>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</si>
  <si>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</si>
  <si>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</si>
  <si>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</si>
  <si>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</si>
  <si>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</si>
  <si>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</si>
  <si>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</si>
  <si>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</si>
  <si>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</si>
  <si>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</si>
  <si>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</si>
  <si>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</si>
  <si>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</si>
  <si>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</si>
  <si>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</si>
  <si>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</si>
  <si>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</si>
  <si>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</si>
  <si>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</si>
  <si>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</si>
  <si>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</si>
  <si>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</si>
  <si>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</si>
  <si>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</si>
  <si>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</si>
  <si>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</si>
  <si>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</si>
  <si>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</si>
  <si>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</si>
  <si>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</si>
  <si>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</si>
  <si>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</si>
  <si>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</si>
  <si>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</si>
  <si>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</si>
  <si>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</si>
  <si>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</si>
  <si>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</si>
  <si>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</si>
  <si>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</si>
  <si>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</si>
  <si>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</si>
  <si>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</si>
  <si>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</si>
  <si>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</si>
  <si>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</si>
  <si>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</si>
  <si>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</si>
  <si>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</si>
  <si>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</si>
  <si>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</si>
  <si>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</si>
  <si>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</si>
  <si>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</si>
  <si>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</si>
  <si>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</si>
  <si>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</si>
  <si>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</si>
  <si>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</si>
  <si>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</si>
  <si>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</si>
  <si>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</si>
  <si>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</si>
  <si>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</si>
  <si>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</si>
  <si>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</si>
  <si>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</si>
  <si>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</si>
  <si>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</si>
  <si>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</si>
  <si>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</si>
  <si>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</si>
  <si>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</si>
  <si>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</si>
  <si>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</si>
  <si>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</si>
  <si>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</si>
  <si>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</si>
  <si>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</si>
  <si>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</si>
  <si>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</si>
  <si>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</si>
  <si>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</si>
  <si>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</si>
  <si>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</si>
  <si>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</si>
  <si>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</si>
  <si>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</si>
  <si>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</si>
  <si>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</si>
  <si>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</si>
  <si>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</si>
  <si>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</si>
  <si>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</si>
  <si>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</si>
  <si>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</si>
  <si>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</si>
  <si>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</si>
  <si>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</si>
  <si>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</si>
  <si>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</si>
  <si>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</si>
  <si>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</si>
  <si>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</si>
  <si>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</si>
  <si>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</si>
  <si>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</si>
  <si>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</si>
  <si>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</si>
  <si>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</si>
  <si>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</si>
  <si>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</si>
  <si>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</si>
  <si>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</si>
  <si>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</si>
  <si>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</si>
  <si>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</si>
  <si>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</si>
  <si>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</si>
  <si>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</si>
  <si>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</si>
  <si>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</si>
  <si>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</si>
  <si>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</si>
  <si>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</si>
  <si>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</si>
  <si>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</si>
  <si>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</si>
  <si>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</si>
  <si>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</si>
  <si>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</si>
  <si>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</si>
  <si>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</si>
  <si>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</si>
  <si>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</si>
  <si>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</si>
  <si>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</si>
  <si>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</si>
  <si>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</si>
  <si>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</si>
  <si>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</si>
  <si>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</si>
  <si>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</si>
  <si>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</si>
  <si>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</si>
  <si>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</si>
  <si>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</si>
  <si>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</si>
  <si>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</si>
  <si>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</si>
  <si>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</si>
  <si>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</si>
  <si>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</si>
  <si>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</si>
  <si>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</si>
  <si>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</si>
  <si>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</si>
  <si>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</si>
  <si>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</si>
  <si>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</si>
  <si>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</si>
  <si>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</si>
  <si>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</si>
  <si>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</si>
  <si>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</si>
  <si>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</si>
  <si>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</si>
  <si>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</si>
  <si>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</si>
  <si>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</si>
  <si>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</si>
  <si>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</si>
  <si>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</si>
  <si>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</si>
  <si>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</si>
  <si>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</si>
  <si>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</si>
  <si>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</si>
  <si>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</si>
  <si>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</si>
  <si>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</si>
  <si>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</si>
  <si>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</si>
  <si>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</si>
  <si>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</si>
  <si>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</si>
  <si>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</si>
  <si>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</si>
  <si>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</si>
  <si>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</si>
  <si>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</si>
  <si>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</si>
  <si>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</si>
  <si>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</si>
  <si>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</si>
  <si>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</si>
  <si>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</si>
  <si>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</si>
  <si>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</si>
  <si>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</si>
  <si>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</si>
  <si>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</si>
  <si>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</si>
  <si>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</si>
  <si>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</si>
  <si>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</si>
  <si>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</si>
  <si>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</si>
  <si>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</si>
  <si>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</si>
  <si>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</si>
  <si>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</si>
  <si>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</si>
  <si>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</si>
  <si>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</si>
  <si>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</si>
  <si>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</si>
  <si>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</si>
  <si>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</si>
  <si>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</si>
  <si>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</si>
  <si>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</si>
  <si>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</si>
  <si>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</si>
  <si>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</si>
  <si>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</si>
  <si>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</si>
  <si>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</si>
  <si>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</si>
  <si>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</si>
  <si>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</si>
  <si>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</si>
  <si>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</si>
  <si>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</si>
  <si>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</si>
  <si>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</si>
  <si>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</si>
  <si>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</si>
  <si>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</si>
  <si>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</si>
  <si>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</si>
  <si>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</si>
  <si>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</si>
  <si>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</si>
  <si>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</si>
  <si>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</si>
  <si>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</si>
  <si>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</si>
  <si>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</si>
  <si>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</si>
  <si>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</si>
  <si>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</si>
  <si>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</si>
  <si>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</si>
  <si>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</si>
  <si>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</si>
  <si>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</si>
  <si>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</si>
  <si>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</si>
  <si>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</si>
  <si>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</si>
  <si>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</si>
  <si>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</si>
  <si>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</si>
  <si>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</si>
  <si>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</si>
  <si>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</si>
  <si>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</si>
  <si>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</si>
  <si>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</si>
  <si>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</si>
  <si>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</si>
  <si>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</si>
  <si>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</si>
  <si>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</si>
  <si>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</si>
  <si>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</si>
  <si>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</si>
  <si>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</si>
  <si>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</si>
  <si>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</si>
  <si>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</si>
  <si>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</si>
  <si>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</si>
  <si>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</si>
  <si>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</si>
  <si>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</si>
  <si>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</si>
  <si>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</si>
  <si>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</si>
  <si>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</si>
  <si>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</si>
  <si>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</si>
  <si>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</si>
  <si>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</si>
  <si>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</si>
  <si>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</si>
  <si>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</si>
  <si>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</si>
  <si>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</si>
  <si>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</si>
  <si>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</si>
  <si>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</si>
  <si>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</si>
  <si>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</si>
  <si>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</si>
  <si>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</si>
  <si>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</si>
  <si>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</si>
  <si>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</si>
  <si>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</si>
  <si>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</si>
  <si>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</si>
  <si>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</si>
  <si>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</si>
  <si>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</si>
  <si>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</si>
  <si>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</si>
  <si>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</si>
  <si>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</si>
  <si>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</si>
  <si>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</si>
  <si>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</si>
  <si>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</si>
  <si>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</si>
  <si>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</si>
  <si>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</si>
  <si>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</si>
  <si>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</si>
  <si>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</si>
  <si>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</si>
  <si>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</si>
  <si>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</si>
  <si>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</si>
  <si>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</si>
  <si>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</si>
  <si>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</si>
  <si>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</si>
  <si>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</si>
  <si>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</si>
  <si>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</si>
  <si>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</si>
  <si>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</si>
  <si>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</si>
  <si>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</si>
  <si>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</si>
  <si>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</si>
  <si>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</si>
  <si>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</si>
  <si>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</si>
  <si>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</si>
  <si>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</si>
  <si>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</si>
  <si>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</si>
  <si>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</si>
  <si>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</si>
  <si>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Count of outcomes</t>
  </si>
  <si>
    <t>Column Labels</t>
  </si>
  <si>
    <t>Grand Total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</si>
  <si>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</si>
  <si>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</si>
  <si>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</si>
  <si>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</si>
  <si>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</si>
  <si>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</si>
  <si>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</si>
  <si>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</si>
  <si>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</si>
  <si>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</si>
  <si>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</si>
  <si>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</si>
  <si>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</si>
  <si>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</si>
  <si>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</si>
  <si>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</si>
  <si>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</si>
  <si>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</si>
  <si>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</si>
  <si>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Blurb</t>
  </si>
  <si>
    <t>Name</t>
  </si>
  <si>
    <t>Number of backers</t>
  </si>
  <si>
    <t>Successful</t>
  </si>
  <si>
    <t>Failed</t>
  </si>
  <si>
    <t>Mean Goal</t>
  </si>
  <si>
    <t>Mean Pledged</t>
  </si>
  <si>
    <t>Median Pledged</t>
  </si>
  <si>
    <t>Median Goal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</si>
  <si>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</si>
  <si>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</si>
  <si>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</si>
  <si>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</si>
  <si>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</si>
  <si>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</si>
  <si>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</si>
  <si>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</si>
  <si>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.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</si>
  <si>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</si>
  <si>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</si>
  <si>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</si>
  <si>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</si>
  <si>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</si>
  <si>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</si>
  <si>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</si>
  <si>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</si>
  <si>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</si>
  <si>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</si>
  <si>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</si>
  <si>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</si>
  <si>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</si>
  <si>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</si>
  <si>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</si>
  <si>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</si>
  <si>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</si>
  <si>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</si>
  <si>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</si>
  <si>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Average of goal</t>
  </si>
  <si>
    <t>Average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</si>
</sst>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0" applyNumberFormat="1"/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Font="1"/>
    <xf numFmtId="0" fontId="1" fillId="0" borderId="0" xfId="0" applyFont="1"/>
    <xf numFmtId="165" fontId="0" fillId="0" borderId="0" xfId="0" applyNumberFormat="1"/>
    <xf numFmtId="10" fontId="0" fillId="0" borderId="0" xfId="0" applyNumberFormat="1"/>
    <xf numFmtId="10" fontId="1" fillId="0" borderId="0" xfId="0" applyNumberFormat="1" applyFont="1"/>
    <xf numFmtId="43" fontId="0" fillId="0" borderId="0" xfId="0" applyNumberFormat="1"/>
  </cellXfs>
  <cellStyles count="2">
    <cellStyle name="Normal" xfId="0" builtinId="0"/>
    <cellStyle name="Percent" xfId="1" builtinId="5"/>
  </cellStyles>
  <dxfs count="9"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5" formatCode="&quot;$&quot;#,##0"/>
    </dxf>
    <dxf>
      <numFmt numFmtId="165" formatCode="&quot;$&quot;#,##0"/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6058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605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[Kickstarter_Challenge_Copy.xlsx]Theater Outcomes by Launch Date!PivotTable16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</a:t>
            </a:r>
            <a:r>
              <a:rPr lang="en-US" b="1" baseline="0"/>
              <a:t> Date</a:t>
            </a:r>
            <a:endParaRPr lang="en-US" b="1"/>
          </a:p>
        </c:rich>
      </c:tx>
      <c:layout>
        <c:manualLayout>
          <c:xMode val="edge"/>
          <c:yMode val="edge"/>
          <c:x val="0.28788136920705398"/>
          <c:y val="3.2804158471480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7805035677073E-2"/>
          <c:y val="0.10379746835443038"/>
          <c:w val="0.80913715559424415"/>
          <c:h val="0.8374936708860759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80-2545-9DA0-27226C2DF4EA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981-0846-A94F-17E62D300E16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981-0846-A94F-17E62D300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6088591"/>
        <c:axId val="976042799"/>
      </c:lineChart>
      <c:catAx>
        <c:axId val="99608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042799"/>
        <c:crosses val="autoZero"/>
        <c:auto val="1"/>
        <c:lblAlgn val="ctr"/>
        <c:lblOffset val="100"/>
        <c:noMultiLvlLbl val="0"/>
      </c:catAx>
      <c:valAx>
        <c:axId val="97604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08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2F-D745-BCB9-547319057842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2F-D745-BCB9-547319057842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2F-D745-BCB9-547319057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097904"/>
        <c:axId val="274787536"/>
      </c:lineChart>
      <c:catAx>
        <c:axId val="10009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87536"/>
        <c:crosses val="autoZero"/>
        <c:auto val="1"/>
        <c:lblAlgn val="ctr"/>
        <c:lblOffset val="100"/>
        <c:noMultiLvlLbl val="0"/>
      </c:catAx>
      <c:valAx>
        <c:axId val="27478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9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Kickstarter Outcomes by Category</a:t>
            </a:r>
          </a:p>
        </c:rich>
      </c:tx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77-B741-ACC0-D338D1F7087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77-B741-ACC0-D338D1F7087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77-B741-ACC0-D338D1F7087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B77-B741-ACC0-D338D1F70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9381888"/>
        <c:axId val="333649056"/>
      </c:barChart>
      <c:catAx>
        <c:axId val="27938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649056"/>
        <c:crosses val="autoZero"/>
        <c:auto val="1"/>
        <c:lblAlgn val="ctr"/>
        <c:lblOffset val="100"/>
        <c:noMultiLvlLbl val="0"/>
      </c:catAx>
      <c:valAx>
        <c:axId val="33364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38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[Kickstarter_Challenge_Copy.xlsx]Subcategory Statistics!PivotTable6</c:name>
    <c:fmtId val="0"/>
  </c:pivotSource>
  <c:chart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86-9A40-9AD3-6A8E72E495F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08-6247-9B6D-2F5FD4D62B6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08-6247-9B6D-2F5FD4D62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87701584"/>
        <c:axId val="368924416"/>
      </c:barChart>
      <c:catAx>
        <c:axId val="28770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924416"/>
        <c:crosses val="autoZero"/>
        <c:auto val="1"/>
        <c:lblAlgn val="ctr"/>
        <c:lblOffset val="100"/>
        <c:noMultiLvlLbl val="0"/>
      </c:catAx>
      <c:valAx>
        <c:axId val="36892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70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[Kickstarter_Challenge_Copy.xlsx]Outcomes Based on Launch Date!PivotTable10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58-3B41-B5BB-0F92F4E0AE3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58-3B41-B5BB-0F92F4E0AE3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558-3B41-B5BB-0F92F4E0AE3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558-3B41-B5BB-0F92F4E0A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7122512"/>
        <c:axId val="187101184"/>
      </c:lineChart>
      <c:catAx>
        <c:axId val="30712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01184"/>
        <c:crosses val="autoZero"/>
        <c:auto val="1"/>
        <c:lblAlgn val="ctr"/>
        <c:lblOffset val="100"/>
        <c:noMultiLvlLbl val="0"/>
      </c:catAx>
      <c:valAx>
        <c:axId val="18710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12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314070</xdr:colOff>
      <xdr:row>1</xdr:row>
      <xdr:rowOff>85469</xdr:rowOff>
    </xdr:from>
    <xdr:to>
      <xdr:col>16</xdr:col>
      <xdr:colOff>324452</xdr:colOff>
      <xdr:row>27</xdr:row>
      <xdr:rowOff>148970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EB5ACF-73FA-594F-855F-C217B7F0F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13657</xdr:colOff>
      <xdr:row>18</xdr:row>
      <xdr:rowOff>15033</xdr:rowOff>
    </xdr:from>
    <xdr:to>
      <xdr:col>8</xdr:col>
      <xdr:colOff>68280</xdr:colOff>
      <xdr:row>38</xdr:row>
      <xdr:rowOff>129591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03D1AF-230B-3B47-BFBA-009854A74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406400</xdr:colOff>
      <xdr:row>17</xdr:row>
      <xdr:rowOff>38100</xdr:rowOff>
    </xdr:from>
    <xdr:to>
      <xdr:col>10</xdr:col>
      <xdr:colOff>342900</xdr:colOff>
      <xdr:row>40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BEB1F1-466F-A34C-9216-D1454F293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4</xdr:row>
      <xdr:rowOff>152400</xdr:rowOff>
    </xdr:from>
    <xdr:to>
      <xdr:col>14</xdr:col>
      <xdr:colOff>215900</xdr:colOff>
      <xdr:row>46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1B54DA-AA1E-C747-9465-A5BA3021C1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101600</xdr:colOff>
      <xdr:row>12</xdr:row>
      <xdr:rowOff>114299</xdr:rowOff>
    </xdr:from>
    <xdr:to>
      <xdr:col>17</xdr:col>
      <xdr:colOff>533400</xdr:colOff>
      <xdr:row>39</xdr:row>
      <xdr:rowOff>54732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F6E24-1817-1A4A-A8C3-8D796AED83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7.495758680554" createdVersion="6" refreshedVersion="6" minRefreshableVersion="3" recordCount="4114" xr:uid="{A1E0EB82-70A3-ED42-926A-72BA76F89B49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9.66715011574" createdVersion="6" refreshedVersion="6" minRefreshableVersion="3" recordCount="4115" xr:uid="{765DBB57-D0CC-0C41-B2B0-81D6A3357070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64.476500578705" createdVersion="6" refreshedVersion="6" minRefreshableVersion="3" recordCount="4115" xr:uid="{82FEEBB2-EC65-504B-926C-98CCEC0DDCE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1551"/>
        <n v="800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39400"/>
        <n v="9041"/>
        <n v="1350000"/>
        <n v="12100"/>
        <n v="11180"/>
        <n v="1930"/>
        <n v="40"/>
        <n v="8888"/>
        <n v="666"/>
        <n v="12700"/>
        <n v="850000"/>
        <n v="550000"/>
        <n v="240000"/>
        <n v="14920"/>
        <n v="117000"/>
        <n v="3495"/>
        <n v="372625"/>
        <n v="3759"/>
        <n v="380000"/>
        <n v="4480"/>
        <n v="11200"/>
        <n v="3333"/>
        <n v="800000"/>
        <n v="94875"/>
        <n v="13"/>
        <n v="175000"/>
        <n v="42500"/>
        <n v="11999"/>
        <n v="5050"/>
        <n v="5"/>
        <n v="2995"/>
        <n v="12999"/>
        <n v="4290"/>
        <n v="911"/>
        <n v="780"/>
        <n v="18950"/>
        <n v="2500000"/>
        <n v="2880"/>
        <n v="1010"/>
        <n v="530"/>
        <n v="100000000"/>
        <n v="30000000"/>
        <n v="25000000"/>
        <n v="10000000"/>
        <n v="6000000"/>
        <n v="5000000"/>
        <n v="1500000"/>
        <n v="510000"/>
        <n v="474900"/>
        <n v="375000"/>
        <n v="133800"/>
        <n v="124000"/>
        <n v="71764"/>
        <n v="42850"/>
        <n v="19980"/>
        <n v="17600"/>
        <n v="13803"/>
        <n v="10115"/>
        <n v="9300"/>
        <n v="8880"/>
        <n v="7175"/>
        <n v="6750"/>
        <n v="5999"/>
        <n v="5200"/>
        <n v="4950"/>
        <n v="4336"/>
        <n v="3274"/>
        <n v="2888"/>
        <n v="1999"/>
        <n v="1680"/>
        <n v="1110"/>
        <n v="678"/>
        <n v="575"/>
        <n v="525"/>
        <n v="516"/>
        <n v="515"/>
        <n v="280"/>
        <n v="270"/>
        <n v="128"/>
        <n v="60"/>
        <n v="20"/>
        <n v="2"/>
        <m/>
      </sharedItems>
    </cacheField>
    <cacheField name="pledged" numFmtId="164">
      <sharedItems containsString="0" containsBlank="1" containsNumber="1" minValue="0" maxValue="2344134.67" count="2549">
        <n v="2344134.67"/>
        <n v="1076751.05"/>
        <n v="1052110.8700000001"/>
        <n v="972594.99"/>
        <n v="800211"/>
        <n v="791862"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361577292"/>
        <n v="1424881492"/>
        <n v="1403210330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321252488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37236378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32100004"/>
        <n v="1477963411"/>
        <n v="1312392973"/>
        <n v="1365474453"/>
        <n v="1446573628"/>
        <n v="1407197670"/>
        <n v="1423166257"/>
        <n v="1427223655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257871712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0158198"/>
        <n v="1436972472"/>
        <n v="1451833128"/>
        <n v="1326810211"/>
        <n v="1436551178"/>
        <n v="1422983847"/>
        <n v="1486580435"/>
        <n v="1472750382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36811769"/>
        <n v="1481175482"/>
        <n v="1390083017"/>
        <n v="1404295310"/>
        <n v="1466424131"/>
        <n v="1430751850"/>
        <n v="1300916220"/>
        <n v="1342494445"/>
        <n v="1439322412"/>
        <n v="1474273294"/>
        <n v="1470792982"/>
        <n v="1467464614"/>
        <n v="1303706001"/>
        <n v="1436172207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08940886"/>
        <n v="1402657113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39835595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71295447"/>
        <n v="1401722952"/>
        <n v="1406580436"/>
        <n v="1405509510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44831031"/>
        <n v="1306283727"/>
        <n v="1404337382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326404583"/>
        <n v="1428583846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07157756"/>
        <n v="1436408308"/>
        <n v="1435670452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339694816"/>
        <n v="146010596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26768"/>
        <n v="1424280938"/>
        <n v="1429287900"/>
        <n v="1489067645"/>
        <n v="1336506905"/>
        <n v="1474958434"/>
        <n v="1403822912"/>
        <n v="1454173120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299775266"/>
        <n v="1390088311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302891086"/>
        <n v="1435874772"/>
        <n v="1428094727"/>
        <n v="1484682670"/>
        <n v="1458245855"/>
        <n v="1432302082"/>
        <n v="1456856256"/>
        <n v="1452598184"/>
        <n v="1434625937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326972107"/>
        <n v="1423529152"/>
        <n v="1407357002"/>
        <n v="1312490350"/>
        <n v="1434973656"/>
        <n v="1474223286"/>
        <n v="1408389010"/>
        <n v="1347913059"/>
        <n v="1313612532"/>
        <n v="1405098738"/>
        <n v="1447962505"/>
        <n v="1462531427"/>
        <n v="1434445937"/>
        <n v="1451607071"/>
        <n v="1446048367"/>
        <n v="1426446033"/>
        <n v="1421524709"/>
        <n v="1388084862"/>
        <n v="1364854593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40326138"/>
        <n v="1432705336"/>
        <n v="1445308730"/>
        <n v="1440632622"/>
        <n v="1457429646"/>
        <n v="1430424672"/>
        <n v="1417208925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3925727"/>
        <n v="1459999656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383076902"/>
        <n v="1454546859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57710589"/>
        <n v="1431122198"/>
        <n v="1426518289"/>
        <n v="1426014562"/>
        <n v="1310486518"/>
        <n v="1407388144"/>
        <n v="1452825571"/>
        <n v="1304962261"/>
        <n v="1476391223"/>
        <n v="1408549233"/>
        <n v="1450780170"/>
        <n v="1412258977"/>
        <n v="1418922443"/>
        <n v="1437236159"/>
        <n v="1435953566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311789885"/>
        <n v="1444856156"/>
        <n v="1422328795"/>
        <n v="1423801318"/>
        <n v="1430321659"/>
        <n v="1412215962"/>
        <n v="1347322622"/>
        <n v="1408481972"/>
        <n v="1322763110"/>
        <n v="1480981880"/>
        <n v="1408395400"/>
        <n v="1421339077"/>
        <n v="1462285182"/>
        <n v="1414008808"/>
        <n v="1454342893"/>
        <n v="1421545247"/>
        <n v="1433776622"/>
        <n v="1381194003"/>
        <n v="1403149404"/>
        <n v="1295898527"/>
        <n v="1290490524"/>
        <n v="1414549697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2850513"/>
        <n v="1441134142"/>
        <n v="1401044229"/>
        <n v="1337977248"/>
        <n v="1428012136"/>
        <n v="1402867750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26542893"/>
        <n v="1478881208"/>
        <n v="1431093354"/>
        <n v="1468959873"/>
        <n v="1451462429"/>
        <n v="1409944412"/>
        <n v="1405003447"/>
        <n v="1252718519"/>
        <n v="148943966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377030070"/>
        <n v="1405307966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39800904"/>
        <n v="1426538129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02612730"/>
        <n v="1441955269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86613332"/>
        <n v="1409341863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65890694"/>
        <n v="1469202332"/>
        <n v="1406564335"/>
        <n v="1423847093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05466820"/>
        <n v="1447757190"/>
        <n v="142134648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Average Donation" numFmtId="0">
      <sharedItems containsString="0" containsBlank="1" containsNumber="1" minValue="0" maxValue="3304" count="2723">
        <n v="88.6"/>
        <n v="1389.36"/>
        <n v="272.36"/>
        <n v="116.35"/>
        <n v="188.51"/>
        <n v="173.58"/>
        <n v="29.19"/>
        <n v="1323.25"/>
        <n v="247.94"/>
        <n v="86.16"/>
        <n v="849.67"/>
        <n v="422.02"/>
        <n v="259.25"/>
        <n v="842.11"/>
        <n v="511.79"/>
        <n v="223.58"/>
        <n v="64.569999999999993"/>
        <n v="176.2"/>
        <n v="83.8"/>
        <n v="593.94000000000005"/>
        <n v="134.36000000000001"/>
        <n v="65.89"/>
        <n v="426.93"/>
        <n v="180.75"/>
        <n v="282.66000000000003"/>
        <n v="128.38999999999999"/>
        <n v="136.63999999999999"/>
        <n v="2928.93"/>
        <n v="56.97"/>
        <n v="245.02"/>
        <n v="164.8"/>
        <n v="108.97"/>
        <n v="54.88"/>
        <n v="107.82"/>
        <n v="91.21"/>
        <n v="326.29000000000002"/>
        <n v="483.34"/>
        <n v="161.26"/>
        <n v="68.819999999999993"/>
        <n v="449.26"/>
        <n v="155.24"/>
        <n v="147.16999999999999"/>
        <n v="262.16000000000003"/>
        <n v="20.47"/>
        <n v="577.28"/>
        <n v="457.39"/>
        <n v="220.74"/>
        <n v="108"/>
        <n v="324.69"/>
        <n v="383.36"/>
        <n v="117.68"/>
        <n v="932.31"/>
        <n v="92.25"/>
        <n v="279.38"/>
        <n v="56.34"/>
        <n v="52.62"/>
        <n v="53.87"/>
        <n v="40.07"/>
        <n v="91.83"/>
        <n v="385.04"/>
        <n v="408.98"/>
        <n v="81.75"/>
        <n v="223.1"/>
        <n v="331.1"/>
        <n v="54.75"/>
        <n v="61.38"/>
        <n v="343.15"/>
        <n v="566.39"/>
        <n v="203.63"/>
        <n v="89.31"/>
        <n v="67.69"/>
        <n v="31.82"/>
        <n v="78.83"/>
        <n v="60.97"/>
        <n v="120.39"/>
        <n v="157.29"/>
        <n v="127.36"/>
        <n v="95.83"/>
        <n v="53.48"/>
        <n v="261.75"/>
        <n v="48.1"/>
        <n v="227.85"/>
        <n v="1008.24"/>
        <n v="74.11"/>
        <n v="179.28"/>
        <n v="105.05"/>
        <n v="790.84"/>
        <n v="51.31"/>
        <n v="55.28"/>
        <n v="74.64"/>
        <n v="149.03"/>
        <n v="84.87"/>
        <n v="192.39"/>
        <n v="97.73"/>
        <n v="589.95000000000005"/>
        <n v="244.8"/>
        <n v="379.23"/>
        <n v="2500.9699999999998"/>
        <n v="144.69"/>
        <n v="800.7"/>
        <n v="51.21"/>
        <n v="64.819999999999993"/>
        <n v="226.21"/>
        <n v="156.05000000000001"/>
        <n v="71.849999999999994"/>
        <n v="138.49"/>
        <n v="154.41999999999999"/>
        <n v="188.38"/>
        <n v="143.21"/>
        <n v="186.81"/>
        <n v="73.489999999999995"/>
        <n v="118.61"/>
        <n v="182.78"/>
        <n v="161.88"/>
        <n v="66.62"/>
        <n v="201.6"/>
        <n v="75.44"/>
        <n v="101.86"/>
        <n v="75.650000000000006"/>
        <n v="100.08"/>
        <n v="147.68"/>
        <n v="74.58"/>
        <n v="88.26"/>
        <n v="358.97"/>
        <n v="244.12"/>
        <n v="64.63"/>
        <n v="103.52"/>
        <n v="133.74"/>
        <n v="153.52000000000001"/>
        <n v="118.45"/>
        <n v="80.989999999999995"/>
        <n v="118.2"/>
        <n v="92.16"/>
        <n v="511.65"/>
        <n v="307.2"/>
        <n v="83.35"/>
        <n v="161.12"/>
        <n v="42.63"/>
        <n v="80.73"/>
        <n v="201.96"/>
        <n v="60.3"/>
        <n v="157.33000000000001"/>
        <n v="169.85"/>
        <n v="190.55"/>
        <n v="234.81"/>
        <n v="451.84"/>
        <n v="61.2"/>
        <n v="117.7"/>
        <n v="81.650000000000006"/>
        <n v="56.2"/>
        <n v="164.3"/>
        <n v="70.92"/>
        <n v="711.04"/>
        <n v="115.45"/>
        <n v="193.05"/>
        <n v="118.97"/>
        <n v="186.8"/>
        <n v="158.36000000000001"/>
        <n v="493.82"/>
        <n v="164.94"/>
        <n v="82.5"/>
        <n v="76.14"/>
        <n v="188.31"/>
        <n v="346.04"/>
        <n v="183.8"/>
        <n v="59.96"/>
        <n v="69.760000000000005"/>
        <n v="36"/>
        <n v="526.46"/>
        <n v="149.46"/>
        <n v="151.32"/>
        <n v="278.39"/>
        <n v="53.99"/>
        <n v="48.28"/>
        <n v="44.46"/>
        <n v="231.66"/>
        <n v="76.72"/>
        <n v="67.42"/>
        <n v="254.39"/>
        <n v="162.91"/>
        <n v="49.93"/>
        <n v="282.72000000000003"/>
        <n v="117.77"/>
        <n v="1644"/>
        <n v="146.35"/>
        <n v="44.91"/>
        <n v="114.77"/>
        <n v="1536.25"/>
        <n v="97.36"/>
        <n v="104.99"/>
        <n v="78.67"/>
        <n v="2796.67"/>
        <n v="55.07"/>
        <n v="922.22"/>
        <n v="109.04"/>
        <n v="202.23"/>
        <n v="246.61"/>
        <n v="97.82"/>
        <n v="130.22999999999999"/>
        <n v="162.91999999999999"/>
        <n v="159.51"/>
        <n v="56.41"/>
        <n v="550.04"/>
        <n v="152.62"/>
        <n v="364.35"/>
        <n v="170.45"/>
        <n v="119.18"/>
        <n v="64.02"/>
        <n v="43.33"/>
        <n v="82.4"/>
        <n v="46.58"/>
        <n v="71.59"/>
        <n v="149.44"/>
        <n v="76.44"/>
        <n v="80.02"/>
        <n v="109.82"/>
        <n v="82.96"/>
        <n v="287.31"/>
        <n v="66.349999999999994"/>
        <n v="121"/>
        <n v="66.7"/>
        <n v="194.26"/>
        <n v="133.13999999999999"/>
        <n v="106.62"/>
        <n v="219.93"/>
        <n v="104.82"/>
        <n v="98.03"/>
        <n v="119.39"/>
        <n v="97"/>
        <n v="271.51"/>
        <n v="131.13999999999999"/>
        <n v="153.43"/>
        <n v="262.11"/>
        <n v="65.319999999999993"/>
        <n v="103.2"/>
        <n v="40.35"/>
        <n v="119.99"/>
        <n v="83.97"/>
        <n v="230.56"/>
        <n v="99.97"/>
        <n v="164.91"/>
        <n v="117.49"/>
        <n v="131.99"/>
        <n v="90.5"/>
        <n v="73.5"/>
        <n v="96.88"/>
        <n v="215.73"/>
        <n v="94.55"/>
        <n v="65.86"/>
        <n v="150.9"/>
        <n v="81.95"/>
        <n v="55.76"/>
        <n v="31.66"/>
        <n v="56.9"/>
        <n v="75.13"/>
        <n v="93.26"/>
        <n v="134.26"/>
        <n v="57.63"/>
        <n v="96.3"/>
        <n v="72.48"/>
        <n v="109.45"/>
        <n v="109.42"/>
        <n v="84.91"/>
        <n v="845.7"/>
        <n v="73.42"/>
        <n v="100.23"/>
        <n v="297.02999999999997"/>
        <n v="117.36"/>
        <n v="130.53"/>
        <n v="171.79"/>
        <n v="108.78"/>
        <n v="141.71"/>
        <n v="58.41"/>
        <n v="709.42"/>
        <n v="42.73"/>
        <n v="45.55"/>
        <n v="125.79"/>
        <n v="27.23"/>
        <n v="77.23"/>
        <n v="95.7"/>
        <n v="81.25"/>
        <n v="109.34"/>
        <n v="449.43"/>
        <n v="70.040000000000006"/>
        <n v="66.02"/>
        <n v="92.39"/>
        <n v="233.9"/>
        <n v="230.09"/>
        <n v="170.7"/>
        <n v="30.65"/>
        <n v="59.25"/>
        <n v="95.37"/>
        <n v="301.94"/>
        <n v="47.47"/>
        <n v="148.08000000000001"/>
        <n v="129.82"/>
        <n v="120.31"/>
        <n v="320.45"/>
        <n v="107.05"/>
        <n v="64.17"/>
        <n v="50.76"/>
        <n v="39.07"/>
        <n v="71.239999999999995"/>
        <n v="89.39"/>
        <n v="331.54"/>
        <n v="98.84"/>
        <n v="104.15"/>
        <n v="85.53"/>
        <n v="95.76"/>
        <n v="88.59"/>
        <n v="148.57"/>
        <n v="145.04"/>
        <n v="87.69"/>
        <n v="151.24"/>
        <n v="75.5"/>
        <n v="111.8"/>
        <n v="211.84"/>
        <n v="174.03"/>
        <n v="91.19"/>
        <n v="99.77"/>
        <n v="201.22"/>
        <n v="85"/>
        <n v="346.13"/>
        <n v="546.69000000000005"/>
        <n v="118.7"/>
        <n v="104.31"/>
        <n v="86.14"/>
        <n v="102.86"/>
        <n v="175.51"/>
        <n v="99.38"/>
        <n v="136.46"/>
        <n v="78.2"/>
        <n v="38.18"/>
        <n v="115.69"/>
        <n v="47.38"/>
        <n v="85.34"/>
        <n v="119.19"/>
        <n v="84.02"/>
        <n v="200.89"/>
        <n v="267.81"/>
        <n v="239.35"/>
        <n v="115.08"/>
        <n v="25.09"/>
        <n v="176.36"/>
        <n v="725.03"/>
        <n v="98.41"/>
        <n v="42.52"/>
        <n v="251.74"/>
        <n v="62.52"/>
        <n v="82.15"/>
        <n v="39.51"/>
        <n v="82.32"/>
        <n v="117.6"/>
        <n v="177.39"/>
        <n v="388.98"/>
        <n v="189.76"/>
        <n v="110.35"/>
        <n v="222.99"/>
        <n v="146.44999999999999"/>
        <n v="61.56"/>
        <n v="131.38"/>
        <n v="80.19"/>
        <n v="44.06"/>
        <n v="138.66999999999999"/>
        <n v="216.75"/>
        <n v="58.54"/>
        <n v="140.86000000000001"/>
        <n v="148.97"/>
        <n v="67.84"/>
        <n v="207.62"/>
        <n v="116.21"/>
        <n v="128.62"/>
        <n v="55.96"/>
        <n v="92.04"/>
        <n v="81.13"/>
        <n v="64.37"/>
        <n v="47.06"/>
        <n v="79.97"/>
        <n v="92.13"/>
        <n v="88.15"/>
        <n v="65.3"/>
        <n v="110.39"/>
        <n v="96.38"/>
        <n v="106.8"/>
        <n v="97.64"/>
        <n v="89.96"/>
        <n v="215.96"/>
        <n v="224.85"/>
        <n v="267"/>
        <n v="134.91"/>
        <n v="53.25"/>
        <n v="170.63"/>
        <n v="370.95"/>
        <n v="373.56"/>
        <n v="64.930000000000007"/>
        <n v="138.80000000000001"/>
        <n v="266.08999999999997"/>
        <n v="98.99"/>
        <n v="206.31"/>
        <n v="101.83"/>
        <n v="216.34"/>
        <n v="97.11"/>
        <n v="67.97"/>
        <n v="99.16"/>
        <n v="91.88"/>
        <n v="177.09"/>
        <n v="109.96"/>
        <n v="168.78"/>
        <n v="199.9"/>
        <n v="141.75"/>
        <n v="104.26"/>
        <n v="182.91"/>
        <n v="143.36000000000001"/>
        <n v="417.33"/>
        <n v="606.82000000000005"/>
        <n v="168.25"/>
        <n v="135.59"/>
        <n v="117.51"/>
        <n v="3304"/>
        <n v="63.57"/>
        <n v="99.86"/>
        <n v="58.38"/>
        <n v="60.82"/>
        <n v="150.65"/>
        <n v="113.63"/>
        <n v="50.85"/>
        <n v="63.05"/>
        <n v="158.63999999999999"/>
        <n v="135.66999999999999"/>
        <n v="91.48"/>
        <n v="190.45"/>
        <n v="65"/>
        <n v="90.64"/>
        <n v="90.62"/>
        <n v="125.98"/>
        <n v="111.53"/>
        <n v="67.67"/>
        <n v="159.24"/>
        <n v="109.11"/>
        <n v="80.459999999999994"/>
        <n v="174.04"/>
        <n v="65.760000000000005"/>
        <n v="67.16"/>
        <n v="58.93"/>
        <n v="73.34"/>
        <n v="80.2"/>
        <n v="89.1"/>
        <n v="180.41"/>
        <n v="382.39"/>
        <n v="89.6"/>
        <n v="133.93"/>
        <n v="224.13"/>
        <n v="71.489999999999995"/>
        <n v="116.86"/>
        <n v="123.38"/>
        <n v="152.54"/>
        <n v="70.53"/>
        <n v="143.97999999999999"/>
        <n v="69.599999999999994"/>
        <n v="58.42"/>
        <n v="89.9"/>
        <n v="112.86"/>
        <n v="108.01"/>
        <n v="90.58"/>
        <n v="182.62"/>
        <n v="70.849999999999994"/>
        <n v="95.49"/>
        <n v="165.35"/>
        <n v="127.98"/>
        <n v="48.04"/>
        <n v="70"/>
        <n v="128.91"/>
        <n v="99.79"/>
        <n v="121.28"/>
        <n v="139.24"/>
        <n v="90.18"/>
        <n v="92.1"/>
        <n v="462.86"/>
        <n v="39.92"/>
        <n v="117.85"/>
        <n v="81.63"/>
        <n v="68.11"/>
        <n v="77.33"/>
        <n v="38.54"/>
        <n v="94.1"/>
        <n v="152.41"/>
        <n v="205.3"/>
        <n v="63.23"/>
        <n v="44.17"/>
        <n v="67.77"/>
        <n v="54.91"/>
        <n v="327.08"/>
        <n v="146.69"/>
        <n v="89.59"/>
        <n v="36.97"/>
        <n v="75.98"/>
        <n v="85.05"/>
        <n v="78.03"/>
        <n v="135.63"/>
        <n v="239.94"/>
        <n v="117.23"/>
        <n v="111.18"/>
        <n v="199.17"/>
        <n v="207.07"/>
        <n v="174.21"/>
        <n v="106.5"/>
        <n v="61.5"/>
        <n v="530.69000000000005"/>
        <n v="127.79"/>
        <n v="136.85"/>
        <n v="88.04"/>
        <n v="53.18"/>
        <n v="221.52"/>
        <n v="109.94"/>
        <n v="68.489999999999995"/>
        <n v="125.12"/>
        <n v="149.31"/>
        <n v="67.39"/>
        <n v="44.67"/>
        <n v="123.35"/>
        <n v="256.37"/>
        <n v="252.02"/>
        <n v="97.99"/>
        <n v="259.95"/>
        <n v="22.12"/>
        <n v="73.02"/>
        <n v="185.48"/>
        <n v="405.5"/>
        <n v="70.790000000000006"/>
        <n v="200.69"/>
        <n v="92.55"/>
        <n v="51.82"/>
        <n v="26.6"/>
        <n v="97.19"/>
        <n v="49.88"/>
        <n v="118.34"/>
        <n v="147.94999999999999"/>
        <n v="1272.73"/>
        <n v="76.92"/>
        <n v="73.36"/>
        <n v="29.31"/>
        <n v="150.5"/>
        <n v="103.22"/>
        <n v="25.43"/>
        <n v="402.71"/>
        <n v="103.68"/>
        <n v="59.97"/>
        <n v="14.37"/>
        <n v="140.97999999999999"/>
        <n v="79.41"/>
        <n v="70.58"/>
        <n v="78.66"/>
        <n v="234.79"/>
        <n v="94.49"/>
        <n v="174.95"/>
        <n v="141.41999999999999"/>
        <n v="74.180000000000007"/>
        <n v="52.7"/>
        <n v="118.74"/>
        <n v="70.77"/>
        <n v="84.11"/>
        <n v="127.32"/>
        <n v="211.48"/>
        <n v="81.849999999999994"/>
        <n v="78.58"/>
        <n v="56.46"/>
        <n v="367.97"/>
        <n v="273.83"/>
        <n v="105.93"/>
        <n v="72.760000000000005"/>
        <n v="492.31"/>
        <n v="90.74"/>
        <n v="133.25"/>
        <n v="108.24"/>
        <n v="69.569999999999993"/>
        <n v="62.71"/>
        <n v="68.25"/>
        <n v="93.81"/>
        <n v="126.81"/>
        <n v="63.56"/>
        <n v="102.02"/>
        <n v="51.72"/>
        <n v="94.74"/>
        <n v="92.54"/>
        <n v="88.24"/>
        <n v="62.05"/>
        <n v="67.7"/>
        <n v="106.57"/>
        <n v="66.59"/>
        <n v="103.64"/>
        <n v="716.35"/>
        <n v="139.83000000000001"/>
        <n v="109.59"/>
        <n v="55.81"/>
        <n v="31.44"/>
        <n v="60.48"/>
        <n v="169.61"/>
        <n v="63.38"/>
        <n v="171.84"/>
        <n v="71.900000000000006"/>
        <n v="55.82"/>
        <n v="137.93"/>
        <n v="1000"/>
        <n v="139.53"/>
        <n v="64.16"/>
        <n v="57.93"/>
        <n v="314.29000000000002"/>
        <n v="78.44"/>
        <n v="125.05"/>
        <n v="788.53"/>
        <n v="131.16999999999999"/>
        <n v="42.89"/>
        <n v="93.98"/>
        <n v="64.180000000000007"/>
        <n v="81.56"/>
        <n v="45.99"/>
        <n v="292.08"/>
        <n v="40.76"/>
        <n v="112.02"/>
        <n v="63.92"/>
        <n v="223.48"/>
        <n v="120.77"/>
        <n v="84.46"/>
        <n v="40.799999999999997"/>
        <n v="62.07"/>
        <n v="110.87"/>
        <n v="136.9"/>
        <n v="67.88"/>
        <n v="603.53"/>
        <n v="184.68"/>
        <n v="1270.22"/>
        <n v="23.81"/>
        <n v="72.06"/>
        <n v="98.82"/>
        <n v="88.77"/>
        <n v="61.7"/>
        <n v="50.16"/>
        <n v="41.78"/>
        <n v="48.05"/>
        <n v="160.44"/>
        <n v="181.13"/>
        <n v="415.78"/>
        <n v="81.27"/>
        <n v="79.260000000000005"/>
        <n v="73.91"/>
        <n v="62.33"/>
        <n v="128.94999999999999"/>
        <n v="115.31"/>
        <n v="151.46"/>
        <n v="56.07"/>
        <n v="167.15"/>
        <n v="85.55"/>
        <n v="133.9"/>
        <n v="41.23"/>
        <n v="50.3"/>
        <n v="58.72"/>
        <n v="24.27"/>
        <n v="90"/>
        <n v="128.27000000000001"/>
        <n v="108.48"/>
        <n v="107.1"/>
        <n v="21.5"/>
        <n v="109.03"/>
        <n v="31.69"/>
        <n v="122.74"/>
        <n v="187.19"/>
        <n v="120.91"/>
        <n v="84.21"/>
        <n v="103.95"/>
        <n v="95.96"/>
        <n v="87.96"/>
        <n v="62.83"/>
        <n v="22.08"/>
        <n v="63.17"/>
        <n v="202.42"/>
        <n v="201.94"/>
        <n v="145"/>
        <n v="71.97"/>
        <n v="43.1"/>
        <n v="66.37"/>
        <n v="69.27"/>
        <n v="90.2"/>
        <n v="94.05"/>
        <n v="90.68"/>
        <n v="86.85"/>
        <n v="86.55"/>
        <n v="139.19"/>
        <n v="137.21"/>
        <n v="168.69"/>
        <n v="106.93"/>
        <n v="196.83"/>
        <n v="105.52"/>
        <n v="64.62"/>
        <n v="59.36"/>
        <n v="129.11000000000001"/>
        <n v="97.9"/>
        <n v="141.29"/>
        <n v="137.24"/>
        <n v="112.61"/>
        <n v="99.34"/>
        <n v="146.65"/>
        <n v="103.21"/>
        <n v="194.23"/>
        <n v="162.77000000000001"/>
        <n v="162.71"/>
        <n v="63.83"/>
        <n v="89.25"/>
        <n v="80.650000000000006"/>
        <n v="53.01"/>
        <n v="41.77"/>
        <n v="145.87"/>
        <n v="93.02"/>
        <n v="99.46"/>
        <n v="264.26"/>
        <n v="118.13"/>
        <n v="110.23"/>
        <n v="92.84"/>
        <n v="48.44"/>
        <n v="169.92"/>
        <n v="182.13"/>
        <n v="84.14"/>
        <n v="172.41"/>
        <n v="370.37"/>
        <n v="253.21"/>
        <n v="169.52"/>
        <n v="58.69"/>
        <n v="33.19"/>
        <n v="112.79"/>
        <n v="190.9"/>
        <n v="98.31"/>
        <n v="134.15"/>
        <n v="68.349999999999994"/>
        <n v="64.540000000000006"/>
        <n v="51.23"/>
        <n v="83.72"/>
        <n v="59.41"/>
        <n v="31.21"/>
        <n v="94.19"/>
        <n v="104.39"/>
        <n v="140.1"/>
        <n v="90.1"/>
        <n v="55.61"/>
        <n v="4.57"/>
        <n v="196.34"/>
        <n v="85.44"/>
        <n v="57.52"/>
        <n v="96.53"/>
        <n v="51.04"/>
        <n v="67.13"/>
        <n v="126.72"/>
        <n v="54.62"/>
        <n v="130.16"/>
        <n v="159.82"/>
        <n v="347.85"/>
        <n v="96.06"/>
        <n v="107.32"/>
        <n v="61.3"/>
        <n v="23.95"/>
        <n v="65.91"/>
        <n v="93.9"/>
        <n v="115.99"/>
        <n v="31.57"/>
        <n v="56"/>
        <n v="94.41"/>
        <n v="194.44"/>
        <n v="264.85000000000002"/>
        <n v="60.27"/>
        <n v="109.19"/>
        <n v="86.44"/>
        <n v="147.88"/>
        <n v="242.28"/>
        <n v="51.85"/>
        <n v="173.7"/>
        <n v="144.43"/>
        <n v="105.32"/>
        <n v="95.91"/>
        <n v="88.87"/>
        <n v="49.32"/>
        <n v="125.99"/>
        <n v="45.42"/>
        <n v="29.24"/>
        <n v="90.82"/>
        <n v="193.84"/>
        <n v="146.88"/>
        <n v="117.65"/>
        <n v="52.79"/>
        <n v="158.96"/>
        <n v="84.86"/>
        <n v="75.67"/>
        <n v="177.62"/>
        <n v="177.02"/>
        <n v="66.52"/>
        <n v="87.44"/>
        <n v="21.23"/>
        <n v="61.03"/>
        <n v="81.099999999999994"/>
        <n v="305.77999999999997"/>
        <n v="100.5"/>
        <n v="329.2"/>
        <n v="115.87"/>
        <n v="87.36"/>
        <n v="132.44"/>
        <n v="70.78"/>
        <n v="151.97999999999999"/>
        <n v="67.14"/>
        <n v="744.55"/>
        <n v="97.3"/>
        <n v="255.17"/>
        <n v="34.869999999999997"/>
        <n v="77.64"/>
        <n v="50.22"/>
        <n v="116"/>
        <n v="202.85"/>
        <n v="142.28"/>
        <n v="37.200000000000003"/>
        <n v="47.68"/>
        <n v="80.180000000000007"/>
        <n v="74.95"/>
        <n v="74.23"/>
        <n v="87.83"/>
        <n v="65.67"/>
        <n v="34.22"/>
        <n v="116.96"/>
        <n v="49.47"/>
        <n v="39.31"/>
        <n v="83.89"/>
        <n v="110.07"/>
        <n v="100.33"/>
        <n v="63.1"/>
        <n v="70.88"/>
        <n v="65.08"/>
        <n v="421.11"/>
        <n v="89.89"/>
        <n v="89.67"/>
        <n v="74.22"/>
        <n v="74.150000000000006"/>
        <n v="60.9"/>
        <n v="272.58999999999997"/>
        <n v="64.27"/>
        <n v="48.33"/>
        <n v="106.43"/>
        <n v="157.46"/>
        <n v="302.31"/>
        <n v="45.05"/>
        <n v="147.81"/>
        <n v="340.57"/>
        <n v="38.28"/>
        <n v="37.119999999999997"/>
        <n v="60.86"/>
        <n v="90.52"/>
        <n v="55.46"/>
        <n v="104.73"/>
        <n v="69.67"/>
        <n v="68.239999999999995"/>
        <n v="79.400000000000006"/>
        <n v="111.38"/>
        <n v="84.29"/>
        <n v="117.92"/>
        <n v="94.51"/>
        <n v="246.29"/>
        <n v="177.21"/>
        <n v="65.099999999999994"/>
        <n v="73.03"/>
        <n v="270.57"/>
        <n v="28.63"/>
        <n v="52.1"/>
        <n v="251.33"/>
        <n v="51.22"/>
        <n v="132.05000000000001"/>
        <n v="156.77000000000001"/>
        <n v="81.739999999999995"/>
        <n v="58.63"/>
        <n v="500"/>
        <n v="107.07"/>
        <n v="27.47"/>
        <n v="72.17"/>
        <n v="322.39"/>
        <n v="89.3"/>
        <n v="493.13"/>
        <n v="51.63"/>
        <n v="98.2"/>
        <n v="43.98"/>
        <n v="68.599999999999994"/>
        <n v="21.64"/>
        <n v="7.19"/>
        <n v="65.209999999999994"/>
        <n v="50.53"/>
        <n v="126.67"/>
        <n v="48.45"/>
        <n v="96.08"/>
        <n v="156.16999999999999"/>
        <n v="61.31"/>
        <n v="193.62"/>
        <n v="42.87"/>
        <n v="66.11"/>
        <n v="162.27000000000001"/>
        <n v="46.77"/>
        <n v="68.48"/>
        <n v="90.38"/>
        <n v="234.67"/>
        <n v="107.98"/>
        <n v="81.569999999999993"/>
        <n v="36.33"/>
        <n v="127.33"/>
        <n v="57.38"/>
        <n v="102.38"/>
        <n v="153.88999999999999"/>
        <n v="123.29"/>
        <n v="55.8"/>
        <n v="62.87"/>
        <n v="43.03"/>
        <n v="356.84"/>
        <n v="48.25"/>
        <n v="60.18"/>
        <n v="108.15"/>
        <n v="159.52000000000001"/>
        <n v="393.59"/>
        <n v="99.76"/>
        <n v="69.41"/>
        <n v="93.77"/>
        <n v="114.59"/>
        <n v="61.53"/>
        <n v="58.18"/>
        <n v="83.95"/>
        <n v="105.21"/>
        <n v="161.22"/>
        <n v="49.19"/>
        <n v="43.7"/>
        <n v="38.479999999999997"/>
        <n v="94.64"/>
        <n v="93.07"/>
        <n v="89.19"/>
        <n v="35.549999999999997"/>
        <n v="209.84"/>
        <n v="39.159999999999997"/>
        <n v="135.41999999999999"/>
        <n v="72.87"/>
        <n v="88.19"/>
        <n v="59.82"/>
        <n v="375.76"/>
        <n v="63.87"/>
        <n v="43.42"/>
        <n v="108.05"/>
        <n v="108.02"/>
        <n v="138.26"/>
        <n v="69.89"/>
        <n v="88.85"/>
        <n v="105.03"/>
        <n v="88.75"/>
        <n v="88.73"/>
        <n v="67.739999999999995"/>
        <n v="69.53"/>
        <n v="82.33"/>
        <n v="55.22"/>
        <n v="168.51"/>
        <n v="75.849999999999994"/>
        <n v="71.44"/>
        <n v="81.78"/>
        <n v="221.79"/>
        <n v="59.7"/>
        <n v="46.67"/>
        <n v="80.27"/>
        <n v="136.78"/>
        <n v="55.37"/>
        <n v="65.34"/>
        <n v="45.41"/>
        <n v="56.67"/>
        <n v="291.33"/>
        <n v="165.16"/>
        <n v="82.54"/>
        <n v="148.78"/>
        <n v="78.209999999999994"/>
        <n v="160.16"/>
        <n v="81.069999999999993"/>
        <n v="129.36000000000001"/>
        <n v="110.49"/>
        <n v="55.7"/>
        <n v="116.56"/>
        <n v="163.78"/>
        <n v="147.71"/>
        <n v="37.130000000000003"/>
        <n v="53.47"/>
        <n v="137.31"/>
        <n v="40.549999999999997"/>
        <n v="68.63"/>
        <n v="71.790000000000006"/>
        <n v="58.53"/>
        <n v="215.25"/>
        <n v="89.93"/>
        <n v="80.33"/>
        <n v="188.13"/>
        <n v="34.01"/>
        <n v="859.86"/>
        <n v="127.81"/>
        <n v="46.88"/>
        <n v="93.76"/>
        <n v="600"/>
        <n v="72.290000000000006"/>
        <n v="98.36"/>
        <n v="41.38"/>
        <n v="230.19"/>
        <n v="97.38"/>
        <n v="120.86"/>
        <n v="64.95"/>
        <n v="32.82"/>
        <n v="95.23"/>
        <n v="42.16"/>
        <n v="83.94"/>
        <n v="69.12"/>
        <n v="130.09"/>
        <n v="44.86"/>
        <n v="60.74"/>
        <n v="36.630000000000003"/>
        <n v="73.58"/>
        <n v="414.29"/>
        <n v="65.58"/>
        <n v="127.93"/>
        <n v="358.69"/>
        <n v="63.48"/>
        <n v="82.61"/>
        <n v="80.23"/>
        <n v="189.33"/>
        <n v="83.43"/>
        <n v="107"/>
        <n v="115.51"/>
        <n v="47.13"/>
        <n v="144.91"/>
        <n v="68.010000000000005"/>
        <n v="78.260000000000005"/>
        <n v="110.47"/>
        <n v="66.150000000000006"/>
        <n v="95.28"/>
        <n v="70.209999999999994"/>
        <n v="69.19"/>
        <n v="62.92"/>
        <n v="109.78"/>
        <n v="53.19"/>
        <n v="113.88"/>
        <n v="23.52"/>
        <n v="50.18"/>
        <n v="168.39"/>
        <n v="95.78"/>
        <n v="554"/>
        <n v="63.62"/>
        <n v="48.13"/>
        <n v="40.630000000000003"/>
        <n v="69.819999999999993"/>
        <n v="166.97"/>
        <n v="68.86"/>
        <n v="37.479999999999997"/>
        <n v="125.09"/>
        <n v="72.38"/>
        <n v="305.56"/>
        <n v="50.75"/>
        <n v="91.3"/>
        <n v="54.69"/>
        <n v="70.06"/>
        <n v="74.819999999999993"/>
        <n v="160.47"/>
        <n v="104.85"/>
        <n v="36.53"/>
        <n v="48.54"/>
        <n v="61.04"/>
        <n v="115.55"/>
        <n v="54.3"/>
        <n v="71.34"/>
        <n v="53.08"/>
        <n v="94.91"/>
        <n v="102.08"/>
        <n v="50.93"/>
        <n v="154.16999999999999"/>
        <n v="71.87"/>
        <n v="45.67"/>
        <n v="76.87"/>
        <n v="145.41"/>
        <n v="76.8"/>
        <n v="116.65"/>
        <n v="83.75"/>
        <n v="68.709999999999994"/>
        <n v="40.29"/>
        <n v="74.209999999999994"/>
        <n v="59.23"/>
        <n v="70.11"/>
        <n v="81.89"/>
        <n v="50.69"/>
        <n v="82.94"/>
        <n v="189.29"/>
        <n v="48.15"/>
        <n v="143.11000000000001"/>
        <n v="115.02"/>
        <n v="41.94"/>
        <n v="107.57"/>
        <n v="75.19"/>
        <n v="122.33"/>
        <n v="105.18"/>
        <n v="52.58"/>
        <n v="437.5"/>
        <n v="50.38"/>
        <n v="113.83"/>
        <n v="35.61"/>
        <n v="36.86"/>
        <n v="307.82"/>
        <n v="93.43"/>
        <n v="80.400000000000006"/>
        <n v="43.55"/>
        <n v="64.47"/>
        <n v="50.2"/>
        <n v="65.97"/>
        <n v="64.2"/>
        <n v="1300"/>
        <n v="96.2"/>
        <n v="54.02"/>
        <n v="99.54"/>
        <n v="63.11"/>
        <n v="172.23"/>
        <n v="53.16"/>
        <n v="85.75"/>
        <n v="66.69"/>
        <n v="55.01"/>
        <n v="82.52"/>
        <n v="150.15"/>
        <n v="86.49"/>
        <n v="58.62"/>
        <n v="82.26"/>
        <n v="51.47"/>
        <n v="28.1"/>
        <n v="101.56"/>
        <n v="36.47"/>
        <n v="110.22"/>
        <n v="53.89"/>
        <n v="23.96"/>
        <n v="93.61"/>
        <n v="87.1"/>
        <n v="34.130000000000003"/>
        <n v="41.74"/>
        <n v="55.5"/>
        <n v="53.72"/>
        <n v="109.71"/>
        <n v="84.08"/>
        <n v="88.44"/>
        <n v="114.55"/>
        <n v="25.69"/>
        <n v="186.11"/>
        <n v="122.54"/>
        <n v="79.62"/>
        <n v="200.49"/>
        <n v="178.93"/>
        <n v="68.53"/>
        <n v="178.61"/>
        <n v="131.58000000000001"/>
        <n v="192.31"/>
        <n v="100"/>
        <n v="185.19"/>
        <n v="64.94"/>
        <n v="178.57"/>
        <n v="65.16"/>
        <n v="308.75"/>
        <n v="129.97"/>
        <n v="94.9"/>
        <n v="54.67"/>
        <n v="39.57"/>
        <n v="148.47999999999999"/>
        <n v="40.75"/>
        <n v="88.8"/>
        <n v="64.75"/>
        <n v="44.94"/>
        <n v="74.25"/>
        <n v="34.17"/>
        <n v="24.76"/>
        <n v="28.58"/>
        <n v="41.7"/>
        <n v="77.34"/>
        <n v="159.47"/>
        <n v="36.21"/>
        <n v="81.239999999999995"/>
        <n v="85.18"/>
        <n v="62.38"/>
        <n v="50.25"/>
        <n v="424.45"/>
        <n v="49.12"/>
        <n v="53.56"/>
        <n v="83.14"/>
        <n v="43.04"/>
        <n v="96.71"/>
        <n v="125.27"/>
        <n v="231.75"/>
        <n v="124.92"/>
        <n v="100.22"/>
        <n v="72.89"/>
        <n v="70.459999999999994"/>
        <n v="80.16"/>
        <n v="51.29"/>
        <n v="114.13"/>
        <n v="42.21"/>
        <n v="77.27"/>
        <n v="267.64999999999998"/>
        <n v="56.83"/>
        <n v="39.869999999999997"/>
        <n v="64.709999999999994"/>
        <n v="32.32"/>
        <n v="167.49"/>
        <n v="74.069999999999993"/>
        <n v="136.91"/>
        <n v="47.54"/>
        <n v="65.38"/>
        <n v="80.55"/>
        <n v="104.65"/>
        <n v="145.16"/>
        <n v="373.5"/>
        <n v="61.9"/>
        <n v="72.95"/>
        <n v="70.290000000000006"/>
        <n v="50.11"/>
        <n v="49.55"/>
        <n v="49.44"/>
        <n v="191.13"/>
        <n v="57.08"/>
        <n v="93.4"/>
        <n v="27.6"/>
        <n v="67.260000000000005"/>
        <n v="104.07"/>
        <n v="111.41"/>
        <n v="68.94"/>
        <n v="28.94"/>
        <n v="100.47"/>
        <n v="110.64"/>
        <n v="52.6"/>
        <n v="93.7"/>
        <n v="10.51"/>
        <n v="74.239999999999995"/>
        <n v="40.98"/>
        <n v="204.57"/>
        <n v="52.96"/>
        <n v="99.53"/>
        <n v="75.09"/>
        <n v="85.5"/>
        <n v="106.53"/>
        <n v="184.78"/>
        <n v="25.13"/>
        <n v="90.28"/>
        <n v="103.17"/>
        <n v="58.6"/>
        <n v="136"/>
        <n v="73.77"/>
        <n v="48.72"/>
        <n v="42.72"/>
        <n v="44.96"/>
        <n v="46.4"/>
        <n v="174"/>
        <n v="63.18"/>
        <n v="46.65"/>
        <n v="79.83"/>
        <n v="51.88"/>
        <n v="109.08"/>
        <n v="76.67"/>
        <n v="36.61"/>
        <n v="56.64"/>
        <n v="64.53"/>
        <n v="50.29"/>
        <n v="62.17"/>
        <n v="44.48"/>
        <n v="85.21"/>
        <n v="57.54"/>
        <n v="46.42"/>
        <n v="204.05"/>
        <n v="60.87"/>
        <n v="84.85"/>
        <n v="30.58"/>
        <n v="81.319999999999993"/>
        <n v="46.61"/>
        <n v="76.45"/>
        <n v="176.09"/>
        <n v="168.75"/>
        <n v="56.98"/>
        <n v="98.54"/>
        <n v="85.96"/>
        <n v="45.88"/>
        <n v="72.05"/>
        <n v="310"/>
        <n v="115.09"/>
        <n v="41.04"/>
        <n v="46.22"/>
        <n v="65.87"/>
        <n v="34.92"/>
        <n v="72.91"/>
        <n v="121.36"/>
        <n v="57.2"/>
        <n v="81.67"/>
        <n v="40.01"/>
        <n v="114.29"/>
        <n v="129.03"/>
        <n v="307.69"/>
        <n v="104.89"/>
        <n v="47.4"/>
        <n v="69.790000000000006"/>
        <n v="53.73"/>
        <n v="63.03"/>
        <n v="70.63"/>
        <n v="53.95"/>
        <n v="46.18"/>
        <n v="47.76"/>
        <n v="60.15"/>
        <n v="61.06"/>
        <n v="64.03"/>
        <n v="105.54"/>
        <n v="100.06"/>
        <n v="125.81"/>
        <n v="58.79"/>
        <n v="84.28"/>
        <n v="32.1"/>
        <n v="47.19"/>
        <n v="29.26"/>
        <n v="44.19"/>
        <n v="75.959999999999994"/>
        <n v="64.25"/>
        <n v="47.91"/>
        <n v="135.04"/>
        <n v="62.88"/>
        <n v="62.67"/>
        <n v="75"/>
        <n v="59.46"/>
        <n v="51.19"/>
        <n v="67.91"/>
        <n v="47.85"/>
        <n v="71.73"/>
        <n v="78.94"/>
        <n v="31.62"/>
        <n v="78.72"/>
        <n v="147.4"/>
        <n v="54.99"/>
        <n v="59.26"/>
        <n v="126.55"/>
        <n v="32.97"/>
        <n v="79.540000000000006"/>
        <n v="71.67"/>
        <n v="46.09"/>
        <n v="125.45"/>
        <n v="125.38"/>
        <n v="60"/>
        <n v="63.12"/>
        <n v="132.96"/>
        <n v="51.81"/>
        <n v="37.21"/>
        <n v="57.34"/>
        <n v="591.66999999999996"/>
        <n v="57.26"/>
        <n v="51.3"/>
        <n v="33.99"/>
        <n v="90.54"/>
        <n v="106.97"/>
        <n v="88.25"/>
        <n v="76.650000000000006"/>
        <n v="103.35"/>
        <n v="87.7"/>
        <n v="100.17"/>
        <n v="291.79000000000002"/>
        <n v="62.5"/>
        <n v="175"/>
        <n v="42.67"/>
        <n v="55.33"/>
        <n v="63.36"/>
        <n v="46.89"/>
        <n v="115.53"/>
        <n v="29.62"/>
        <n v="46.2"/>
        <n v="30.94"/>
        <n v="82.38"/>
        <n v="49.34"/>
        <n v="86.23"/>
        <n v="132.35"/>
        <n v="110.97"/>
        <n v="104"/>
        <n v="48.84"/>
        <n v="126.48"/>
        <n v="155"/>
        <n v="113.57"/>
        <n v="486.43"/>
        <n v="66.67"/>
        <n v="91.84"/>
        <n v="47.18"/>
        <n v="89.21"/>
        <n v="49.06"/>
        <n v="94.03"/>
        <n v="99.5"/>
        <n v="41.73"/>
        <n v="59.16"/>
        <n v="44.32"/>
        <n v="99"/>
        <n v="44.25"/>
        <n v="61.1"/>
        <n v="40.4"/>
        <n v="119.64"/>
        <n v="145.65"/>
        <n v="68.37"/>
        <n v="416.88"/>
        <n v="92.5"/>
        <n v="28.88"/>
        <n v="63.85"/>
        <n v="70.62"/>
        <n v="77.19"/>
        <n v="34.21"/>
        <n v="89.65"/>
        <n v="67.650000000000006"/>
        <n v="75.34"/>
        <n v="21.9"/>
        <n v="75.11"/>
        <n v="122"/>
        <n v="47.03"/>
        <n v="28.11"/>
        <n v="155.94999999999999"/>
        <n v="71.150000000000006"/>
        <n v="57.39"/>
        <n v="46.71"/>
        <n v="85.74"/>
        <n v="53.41"/>
        <n v="81.38"/>
        <n v="70.650000000000006"/>
        <n v="40.96"/>
        <n v="41.96"/>
        <n v="45.44"/>
        <n v="38.869999999999997"/>
        <n v="76.790000000000006"/>
        <n v="15.72"/>
        <n v="169.58"/>
        <n v="134.21"/>
        <n v="214.07"/>
        <n v="37.78"/>
        <n v="42.8"/>
        <n v="74.53"/>
        <n v="49.25"/>
        <n v="640"/>
        <n v="44.44"/>
        <n v="177.5"/>
        <n v="96.67"/>
        <n v="106.2"/>
        <n v="176.94"/>
        <n v="44.14"/>
        <n v="50.4"/>
        <n v="453.14"/>
        <n v="57.65"/>
        <n v="45.94"/>
        <n v="47.88"/>
        <n v="38.99"/>
        <n v="73.37"/>
        <n v="58.33"/>
        <n v="80.72"/>
        <n v="39.81"/>
        <n v="48.98"/>
        <n v="111.89"/>
        <n v="46.07"/>
        <n v="80.13"/>
        <n v="34.69"/>
        <n v="37.14"/>
        <n v="69.33"/>
        <n v="70.569999999999993"/>
        <n v="50.9"/>
        <n v="129.16999999999999"/>
        <n v="88.57"/>
        <n v="60.78"/>
        <n v="39.74"/>
        <n v="53.36"/>
        <n v="39.54"/>
        <n v="49.69"/>
        <n v="66.959999999999994"/>
        <n v="39.49"/>
        <n v="25.35"/>
        <n v="57.77"/>
        <n v="235.46"/>
        <n v="34.380000000000003"/>
        <n v="191.25"/>
        <n v="55.6"/>
        <n v="33.94"/>
        <n v="160.79"/>
        <n v="203.2"/>
        <n v="53.44"/>
        <n v="179.12"/>
        <n v="105"/>
        <n v="49.11"/>
        <n v="55.2"/>
        <n v="126.46"/>
        <n v="178.53"/>
        <n v="116.73"/>
        <n v="131.91"/>
        <n v="91.82"/>
        <n v="84.17"/>
        <n v="79.53"/>
        <n v="143.66999999999999"/>
        <n v="88.74"/>
        <n v="158.68"/>
        <n v="107.64"/>
        <n v="17.82"/>
        <n v="48.55"/>
        <n v="143.1"/>
        <n v="143"/>
        <n v="75.05"/>
        <n v="32.979999999999997"/>
        <n v="3000"/>
        <n v="136.36000000000001"/>
        <n v="78.95"/>
        <n v="272.73"/>
        <n v="176.47"/>
        <n v="115.38"/>
        <n v="111.11"/>
        <n v="136.09"/>
        <n v="30.2"/>
        <n v="80.3"/>
        <n v="70.599999999999994"/>
        <n v="134.55000000000001"/>
        <n v="44.76"/>
        <n v="89.24"/>
        <n v="57.55"/>
        <n v="91.63"/>
        <n v="27.39"/>
        <n v="63.7"/>
        <n v="83.57"/>
        <n v="83.51"/>
        <n v="47.67"/>
        <n v="160.5"/>
        <n v="23.65"/>
        <n v="32.01"/>
        <n v="62.59"/>
        <n v="358.88"/>
        <n v="58.57"/>
        <n v="30.19"/>
        <n v="77.22"/>
        <n v="64.91"/>
        <n v="74.790000000000006"/>
        <n v="43.06"/>
        <n v="27.32"/>
        <n v="33.76"/>
        <n v="74.61"/>
        <n v="65.88"/>
        <n v="88.47"/>
        <n v="88.33"/>
        <n v="166.06"/>
        <n v="41.24"/>
        <n v="50.98"/>
        <n v="96.55"/>
        <n v="53.75"/>
        <n v="58.08"/>
        <n v="81.03"/>
        <n v="41.68"/>
        <n v="125"/>
        <n v="39.229999999999997"/>
        <n v="61.02"/>
        <n v="66.709999999999994"/>
        <n v="50.63"/>
        <n v="24.15"/>
        <n v="389.29"/>
        <n v="49.38"/>
        <n v="40.49"/>
        <n v="54.2"/>
        <n v="47.46"/>
        <n v="450"/>
        <n v="34.18"/>
        <n v="72.97"/>
        <n v="299.22000000000003"/>
        <n v="45.59"/>
        <n v="70.760000000000005"/>
        <n v="70.55"/>
        <n v="37.08"/>
        <n v="37.590000000000003"/>
        <n v="35.04"/>
        <n v="33.549999999999997"/>
        <n v="46.43"/>
        <n v="105.44"/>
        <n v="292.77999999999997"/>
        <n v="97.41"/>
        <n v="77.349999999999994"/>
        <n v="48.7"/>
        <n v="40.94"/>
        <n v="68.84"/>
        <n v="104.6"/>
        <n v="37.270000000000003"/>
        <n v="49.21"/>
        <n v="66.87"/>
        <n v="108.63"/>
        <n v="27.15"/>
        <n v="186.07"/>
        <n v="57.78"/>
        <n v="19.7"/>
        <n v="866.67"/>
        <n v="32.07"/>
        <n v="54.08"/>
        <n v="66.510000000000005"/>
        <n v="95.74"/>
        <n v="76.03"/>
        <n v="78.180000000000007"/>
        <n v="33.03"/>
        <n v="52.55"/>
        <n v="47.57"/>
        <n v="30.95"/>
        <n v="40.08"/>
        <n v="59.65"/>
        <n v="77.73"/>
        <n v="121.9"/>
        <n v="47.41"/>
        <n v="60.95"/>
        <n v="82.42"/>
        <n v="38.71"/>
        <n v="70.83"/>
        <n v="39.83"/>
        <n v="37.47"/>
        <n v="72.709999999999994"/>
        <n v="52.92"/>
        <n v="74.62"/>
        <n v="72.430000000000007"/>
        <n v="97.5"/>
        <n v="45.21"/>
        <n v="114.82"/>
        <n v="66.45"/>
        <n v="315.5"/>
        <n v="57.3"/>
        <n v="70.03"/>
        <n v="35.49"/>
        <n v="63"/>
        <n v="78.5"/>
        <n v="41.85"/>
        <n v="38.549999999999997"/>
        <n v="67.73"/>
        <n v="119.29"/>
        <n v="43.91"/>
        <n v="69.47"/>
        <n v="61"/>
        <n v="75.77"/>
        <n v="1250"/>
        <n v="50"/>
        <n v="113.64"/>
        <n v="48.08"/>
        <n v="73.53"/>
        <n v="227.27"/>
        <n v="104.17"/>
        <n v="41.58"/>
        <n v="248.5"/>
        <n v="155.25"/>
        <n v="47.77"/>
        <n v="79.87"/>
        <n v="72.59"/>
        <n v="23.8"/>
        <n v="143.82"/>
        <n v="33.67"/>
        <n v="48.24"/>
        <n v="40.85"/>
        <n v="141.47"/>
        <n v="104.57"/>
        <n v="44.54"/>
        <n v="171.43"/>
        <n v="25"/>
        <n v="159.33000000000001"/>
        <n v="108.59"/>
        <n v="58.17"/>
        <n v="91.23"/>
        <n v="103.04"/>
        <n v="158"/>
        <n v="60.67"/>
        <n v="39.380000000000003"/>
        <n v="41.42"/>
        <n v="73.760000000000005"/>
        <n v="58.95"/>
        <n v="63.65"/>
        <n v="53.52"/>
        <n v="112.14"/>
        <n v="75.48"/>
        <n v="61.58"/>
        <n v="38.880000000000003"/>
        <n v="34.79"/>
        <n v="116.25"/>
        <n v="31"/>
        <n v="80.03"/>
        <n v="20.34"/>
        <n v="36.11"/>
        <n v="383.33"/>
        <n v="79.31"/>
        <n v="11.67"/>
        <n v="31.05"/>
        <n v="164"/>
        <n v="65.459999999999994"/>
        <n v="57.25"/>
        <n v="36.770000000000003"/>
        <n v="35.47"/>
        <n v="51.48"/>
        <n v="39.6"/>
        <n v="80.319999999999993"/>
        <n v="69.72"/>
        <n v="43.73"/>
        <n v="185.83"/>
        <n v="51.67"/>
        <n v="63.49"/>
        <n v="110.75"/>
        <n v="110.5"/>
        <n v="147.33000000000001"/>
        <n v="26.55"/>
        <n v="73.400000000000006"/>
        <n v="220"/>
        <n v="30.96"/>
        <n v="137.25"/>
        <n v="46.7"/>
        <n v="52.21"/>
        <n v="43.82"/>
        <n v="199.18"/>
        <n v="58.97"/>
        <n v="39.67"/>
        <n v="35.74"/>
        <n v="63.97"/>
        <n v="30.15"/>
        <n v="45.98"/>
        <n v="72"/>
        <n v="56.82"/>
        <n v="113.42"/>
        <n v="37.15"/>
        <n v="39.82"/>
        <n v="61.34"/>
        <n v="46.63"/>
        <n v="107.25"/>
        <n v="44.65"/>
        <n v="31.97"/>
        <n v="125.94"/>
        <n v="164.62"/>
        <n v="21.76"/>
        <n v="163.85"/>
        <n v="49.51"/>
        <n v="78.52"/>
        <n v="132.19"/>
        <n v="75.459999999999994"/>
        <n v="21.34"/>
        <n v="95.93"/>
        <n v="60.29"/>
        <n v="123.94"/>
        <n v="420.6"/>
        <n v="28.41"/>
        <n v="61.82"/>
        <n v="42.02"/>
        <n v="150"/>
        <n v="53.85"/>
        <n v="27.94"/>
        <n v="55.13"/>
        <n v="63.42"/>
        <n v="59.6"/>
        <n v="86.67"/>
        <n v="46.13"/>
        <n v="53.23"/>
        <n v="42.35"/>
        <n v="54.55"/>
        <n v="82.82"/>
        <n v="55.95"/>
        <n v="50.37"/>
        <n v="43.02"/>
        <n v="44.85"/>
        <n v="68.67"/>
        <n v="57.22"/>
        <n v="89.42"/>
        <n v="70.86"/>
        <n v="39.479999999999997"/>
        <n v="45.62"/>
        <n v="54"/>
        <n v="34.75"/>
        <n v="102.5"/>
        <n v="73.209999999999994"/>
        <n v="66.13"/>
        <n v="52.49"/>
        <n v="120.12"/>
        <n v="59.85"/>
        <n v="50.88"/>
        <n v="75.37"/>
        <n v="32.270000000000003"/>
        <n v="92.32"/>
        <n v="78.08"/>
        <n v="106.84"/>
        <n v="184.36"/>
        <n v="126.69"/>
        <n v="72.39"/>
        <n v="38.94"/>
        <n v="53.29"/>
        <n v="63.28"/>
        <n v="673.33"/>
        <n v="96.19"/>
        <n v="51.79"/>
        <n v="36.07"/>
        <n v="100.75"/>
        <n v="91.59"/>
        <n v="95.95"/>
        <n v="55.97"/>
        <n v="26.15"/>
        <n v="62.81"/>
        <n v="60.91"/>
        <n v="52.82"/>
        <n v="501.25"/>
        <n v="45.57"/>
        <n v="66.83"/>
        <n v="117.88"/>
        <n v="38.5"/>
        <n v="83.38"/>
        <n v="57.17"/>
        <n v="105.26"/>
        <n v="133.33000000000001"/>
        <n v="285.70999999999998"/>
        <n v="42.55"/>
        <n v="250"/>
        <n v="95.24"/>
        <n v="64.52"/>
        <n v="68.97"/>
        <n v="86.96"/>
        <n v="36.36"/>
        <n v="27.3"/>
        <n v="60.24"/>
        <n v="82.58"/>
        <n v="26.59"/>
        <n v="115.71"/>
        <n v="65.17"/>
        <n v="38.24"/>
        <n v="60.66"/>
        <n v="102.11"/>
        <n v="48.43"/>
        <n v="39.18"/>
        <n v="51.89"/>
        <n v="34.25"/>
        <n v="73.459999999999994"/>
        <n v="381.6"/>
        <n v="65.41"/>
        <n v="82.09"/>
        <n v="37.67"/>
        <n v="98.79"/>
        <n v="23.17"/>
        <n v="170.55"/>
        <n v="36.08"/>
        <n v="37.46"/>
        <n v="20.12"/>
        <n v="35.96"/>
        <n v="311.17"/>
        <n v="45.54"/>
        <n v="155.33000000000001"/>
        <n v="60.06"/>
        <n v="132.86000000000001"/>
        <n v="80.87"/>
        <n v="41.22"/>
        <n v="61.37"/>
        <n v="67.959999999999994"/>
        <n v="73.239999999999995"/>
        <n v="87.14"/>
        <n v="140.54"/>
        <n v="70.23"/>
        <n v="96.05"/>
        <n v="18.579999999999998"/>
        <n v="140"/>
        <n v="38.46"/>
        <n v="150.41999999999999"/>
        <n v="300"/>
        <n v="58.06"/>
        <n v="48.34"/>
        <n v="89.4"/>
        <n v="119"/>
        <n v="43.54"/>
        <n v="137.08000000000001"/>
        <n v="59.2"/>
        <n v="35.520000000000003"/>
        <n v="36.24"/>
        <n v="443.75"/>
        <n v="50.66"/>
        <n v="253.14"/>
        <n v="53.55"/>
        <n v="67.92"/>
        <n v="56.84"/>
        <n v="65.11"/>
        <n v="73.13"/>
        <n v="35.729999999999997"/>
        <n v="67.31"/>
        <n v="116.53"/>
        <n v="45.84"/>
        <n v="217.38"/>
        <n v="22.74"/>
        <n v="50.59"/>
        <n v="40.83"/>
        <n v="74.349999999999994"/>
        <n v="213.38"/>
        <n v="60.96"/>
        <n v="41.59"/>
        <n v="84.9"/>
        <n v="188.56"/>
        <n v="94.28"/>
        <n v="44.5"/>
        <n v="40.24"/>
        <n v="34.409999999999997"/>
        <n v="35.130000000000003"/>
        <n v="29.07"/>
        <n v="52.41"/>
        <n v="38.86"/>
        <n v="45.11"/>
        <n v="47.66"/>
        <n v="43.71"/>
        <n v="83.05"/>
        <n v="92.22"/>
        <n v="31.85"/>
        <n v="45.97"/>
        <n v="31.83"/>
        <n v="40.270000000000003"/>
        <n v="50.02"/>
        <n v="91.67"/>
        <n v="23.87"/>
        <n v="109.07"/>
        <n v="41.92"/>
        <n v="29.04"/>
        <n v="95.59"/>
        <n v="52.35"/>
        <n v="89.79"/>
        <n v="25.25"/>
        <n v="43.62"/>
        <n v="76.86"/>
        <n v="64.44"/>
        <n v="57.5"/>
        <n v="200.63"/>
        <n v="80.25"/>
        <n v="39.049999999999997"/>
        <n v="23.1"/>
        <n v="40.78"/>
        <n v="131.66999999999999"/>
        <n v="49.28"/>
        <n v="58.37"/>
        <n v="225"/>
        <n v="56.25"/>
        <n v="35.799999999999997"/>
        <n v="87.31"/>
        <n v="224.43"/>
        <n v="54.14"/>
        <n v="60.38"/>
        <n v="55.89"/>
        <n v="86.94"/>
        <n v="24.42"/>
        <n v="53.83"/>
        <n v="91.76"/>
        <n v="34.6"/>
        <n v="25.49"/>
        <n v="77.75"/>
        <n v="62.12"/>
        <n v="775"/>
        <n v="64.459999999999994"/>
        <n v="110.29"/>
        <n v="48.06"/>
        <n v="59.04"/>
        <n v="69.77"/>
        <n v="109.57"/>
        <n v="63.88"/>
        <n v="41.41"/>
        <n v="84.94"/>
        <n v="152.5"/>
        <n v="76.05"/>
        <n v="56.33"/>
        <n v="50.67"/>
        <n v="79.89"/>
        <n v="38.85"/>
        <n v="215.86"/>
        <n v="35.950000000000003"/>
        <n v="48.71"/>
        <n v="30.12"/>
        <n v="71.709999999999994"/>
        <n v="38.590000000000003"/>
        <n v="44.21"/>
        <n v="46.95"/>
        <n v="107.21"/>
        <n v="33.33"/>
        <n v="55.56"/>
        <n v="31.91"/>
        <n v="17.989999999999998"/>
        <n v="47.94"/>
        <n v="53.04"/>
        <n v="61.29"/>
        <n v="34.9"/>
        <n v="77.11"/>
        <n v="47.26"/>
        <n v="292.2"/>
        <n v="38.42"/>
        <n v="90.94"/>
        <n v="40.42"/>
        <n v="68.81"/>
        <n v="110.62"/>
        <n v="31.93"/>
        <n v="43.52"/>
        <n v="27.58"/>
        <n v="71.55"/>
        <n v="68.099999999999994"/>
        <n v="88.69"/>
        <n v="64.36"/>
        <n v="54.15"/>
        <n v="61.09"/>
        <n v="93.67"/>
        <n v="34.1"/>
        <n v="34.020000000000003"/>
        <n v="41.03"/>
        <n v="115.83"/>
        <n v="115.75"/>
        <n v="106.69"/>
        <n v="81.41"/>
        <n v="81.290000000000006"/>
        <n v="46.03"/>
        <n v="23.28"/>
        <n v="80.59"/>
        <n v="27.9"/>
        <n v="68.3"/>
        <n v="29.02"/>
        <n v="75.61"/>
        <n v="35.79"/>
        <n v="64.760000000000005"/>
        <n v="46.59"/>
        <n v="51.96"/>
        <n v="38.6"/>
        <n v="79.180000000000007"/>
        <n v="84.06"/>
        <n v="28.55"/>
        <n v="31.81"/>
        <n v="222.5"/>
        <n v="133.30000000000001"/>
        <n v="30.27"/>
        <n v="25.58"/>
        <n v="44.33"/>
        <n v="42.9"/>
        <n v="47.43"/>
        <n v="120.55"/>
        <n v="66.099999999999994"/>
        <n v="38.79"/>
        <n v="47"/>
        <n v="50.46"/>
        <n v="6.5"/>
        <n v="217.5"/>
        <n v="118.36"/>
        <n v="50.04"/>
        <n v="76.47"/>
        <n v="52"/>
        <n v="64.8"/>
        <n v="43.2"/>
        <n v="51.6"/>
        <n v="31.34"/>
        <n v="183.29"/>
        <n v="37.65"/>
        <n v="49.23"/>
        <n v="127.6"/>
        <n v="47.22"/>
        <n v="45.46"/>
        <n v="13.54"/>
        <n v="48.85"/>
        <n v="26.27"/>
        <n v="74.12"/>
        <n v="139.56"/>
        <n v="65.84"/>
        <n v="59.52"/>
        <n v="51.92"/>
        <n v="49.8"/>
        <n v="27.07"/>
        <n v="88.64"/>
        <n v="56.14"/>
        <n v="42.24"/>
        <n v="68.06"/>
        <n v="306"/>
        <n v="58.1"/>
        <n v="43.5"/>
        <n v="202.83"/>
        <n v="45.04"/>
        <n v="52.83"/>
        <n v="48.09"/>
        <n v="109.18"/>
        <n v="42.86"/>
        <n v="31.58"/>
        <n v="28.57"/>
        <n v="52.17"/>
        <n v="31.5"/>
        <n v="26.02"/>
        <n v="237"/>
        <n v="79"/>
        <n v="27.56"/>
        <n v="47.2"/>
        <n v="97.92"/>
        <n v="44.92"/>
        <n v="41.61"/>
        <n v="37.450000000000003"/>
        <n v="82.57"/>
        <n v="60.79"/>
        <n v="115"/>
        <n v="88.31"/>
        <n v="42.48"/>
        <n v="163.57"/>
        <n v="286.25"/>
        <n v="18.77"/>
        <n v="42.3"/>
        <n v="42.22"/>
        <n v="29.89"/>
        <n v="102.73"/>
        <n v="33.24"/>
        <n v="66.47"/>
        <n v="56.3"/>
        <n v="86.62"/>
        <n v="59.21"/>
        <n v="38.74"/>
        <n v="61.94"/>
        <n v="35.840000000000003"/>
        <n v="65.180000000000007"/>
        <n v="73.73"/>
        <n v="61.39"/>
        <n v="367"/>
        <n v="550"/>
        <n v="73.33"/>
        <n v="47.7"/>
        <n v="18.899999999999999"/>
        <n v="43.64"/>
        <n v="54.5"/>
        <n v="26.54"/>
        <n v="30.93"/>
        <n v="43.28"/>
        <n v="49.14"/>
        <n v="33.75"/>
        <n v="77"/>
        <n v="35.770000000000003"/>
        <n v="82.46"/>
        <n v="21.38"/>
        <n v="53.34"/>
        <n v="29.61"/>
        <n v="33.31"/>
        <n v="42.61"/>
        <n v="56.05"/>
        <n v="40.92"/>
        <n v="25.31"/>
        <n v="58.89"/>
        <n v="81.540000000000006"/>
        <n v="117.56"/>
        <n v="52.8"/>
        <n v="58.61"/>
        <n v="75.040000000000006"/>
        <n v="525"/>
        <n v="38.89"/>
        <n v="42"/>
        <n v="31.76"/>
        <n v="32.72"/>
        <n v="45.48"/>
        <n v="45.35"/>
        <n v="28.92"/>
        <n v="61.18"/>
        <n v="346.67"/>
        <n v="38.520000000000003"/>
        <n v="28"/>
        <n v="38.33"/>
        <n v="43.13"/>
        <n v="36.96"/>
        <n v="32.340000000000003"/>
        <n v="28.66"/>
        <n v="73.569999999999993"/>
        <n v="64.38"/>
        <n v="342"/>
        <n v="114"/>
        <n v="44.61"/>
        <n v="205"/>
        <n v="37.96"/>
        <n v="48.62"/>
        <n v="510"/>
        <n v="340"/>
        <n v="24.29"/>
        <n v="42.33"/>
        <n v="39.04"/>
        <n v="53.42"/>
        <n v="168.5"/>
        <n v="63.13"/>
        <n v="52.95"/>
        <n v="37.22"/>
        <n v="59.12"/>
        <n v="41.83"/>
        <n v="27.86"/>
        <n v="29.47"/>
        <n v="40.04"/>
        <n v="37.07"/>
        <n v="91"/>
        <n v="52.68"/>
        <n v="35.71"/>
        <n v="142.86000000000001"/>
        <n v="71.430000000000007"/>
        <n v="52.63"/>
        <n v="41.67"/>
        <n v="58.82"/>
        <n v="55.39"/>
        <n v="66.33"/>
        <n v="66.069999999999993"/>
        <n v="39.44"/>
        <n v="75.38"/>
        <n v="61.19"/>
        <n v="195.4"/>
        <n v="60.69"/>
        <n v="21.56"/>
        <n v="119.13"/>
        <n v="77.5"/>
        <n v="66.14"/>
        <n v="44.1"/>
        <n v="44"/>
        <n v="34.07"/>
        <n v="24.21"/>
        <n v="53.88"/>
        <n v="60.73"/>
        <n v="27.61"/>
        <n v="53.53"/>
        <n v="75.75"/>
        <n v="60.33"/>
        <n v="31.17"/>
        <n v="31.14"/>
        <n v="64.290000000000006"/>
        <n v="35.92"/>
        <n v="47.11"/>
        <n v="34.270000000000003"/>
        <n v="35.6"/>
        <n v="29.67"/>
        <n v="35.44"/>
        <n v="80.45"/>
        <n v="35.4"/>
        <n v="55.06"/>
        <n v="41.95"/>
        <n v="17.25"/>
        <n v="30.31"/>
        <n v="97.33"/>
        <n v="46.05"/>
        <n v="25.65"/>
        <n v="43.35"/>
        <n v="37.61"/>
        <n v="50.65"/>
        <n v="26.06"/>
        <n v="45.16"/>
        <n v="122.14"/>
        <n v="31.56"/>
        <n v="35.5"/>
        <n v="121.43"/>
        <n v="40.479999999999997"/>
        <n v="34"/>
        <n v="70.17"/>
        <n v="17.829999999999998"/>
        <n v="119.57"/>
        <n v="37.950000000000003"/>
        <n v="31.96"/>
        <n v="23.63"/>
        <n v="16.760000000000002"/>
        <n v="68.42"/>
        <n v="30.37"/>
        <n v="58.21"/>
        <n v="54.27"/>
        <n v="27.1"/>
        <n v="24.58"/>
        <n v="24.55"/>
        <n v="36.68"/>
        <n v="35"/>
        <n v="80.5"/>
        <n v="100.63"/>
        <n v="53.4"/>
        <n v="200"/>
        <n v="800"/>
        <n v="160"/>
        <n v="88.89"/>
        <n v="29.63"/>
        <n v="57.14"/>
        <n v="26.57"/>
        <n v="56.79"/>
        <n v="79.099999999999994"/>
        <n v="112.57"/>
        <n v="23.12"/>
        <n v="29"/>
        <n v="23.64"/>
        <n v="28.89"/>
        <n v="38.65"/>
        <n v="40.21"/>
        <n v="21.19"/>
        <n v="76"/>
        <n v="19.489999999999998"/>
        <n v="126.5"/>
        <n v="42.11"/>
        <n v="50.27"/>
        <n v="44.24"/>
        <n v="83.33"/>
        <n v="27.78"/>
        <n v="93.25"/>
        <n v="37.25"/>
        <n v="34.880000000000003"/>
        <n v="40.61"/>
        <n v="34.76"/>
        <n v="91.25"/>
        <n v="36.5"/>
        <n v="80.67"/>
        <n v="55.77"/>
        <n v="180.5"/>
        <n v="120.17"/>
        <n v="26.67"/>
        <n v="55.23"/>
        <n v="44.69"/>
        <n v="59.58"/>
        <n v="27.5"/>
        <n v="51"/>
        <n v="25.46"/>
        <n v="19.239999999999998"/>
        <n v="29.58"/>
        <n v="33.57"/>
        <n v="46.73"/>
        <n v="57.92"/>
        <n v="27.36"/>
        <n v="45.6"/>
        <n v="23.45"/>
        <n v="39.97"/>
        <n v="56.42"/>
        <n v="51.62"/>
        <n v="47.86"/>
        <n v="41.75"/>
        <n v="26.61"/>
        <n v="36.67"/>
        <n v="41.13"/>
        <n v="46.93"/>
        <n v="218.33"/>
        <n v="93"/>
        <n v="216.67"/>
        <n v="108.33"/>
        <n v="92.14"/>
        <n v="21.47"/>
        <n v="45.79"/>
        <n v="40.06"/>
        <n v="33.74"/>
        <n v="21.37"/>
        <n v="91.43"/>
        <n v="64"/>
        <n v="29.05"/>
        <n v="24.5"/>
        <n v="90.86"/>
        <n v="70.67"/>
        <n v="37.409999999999997"/>
        <n v="57.73"/>
        <n v="22.61"/>
        <n v="33.32"/>
        <n v="28.73"/>
        <n v="17.53"/>
        <n v="78.88"/>
        <n v="62.8"/>
        <n v="52.08"/>
        <n v="36.590000000000003"/>
        <n v="88.71"/>
        <n v="62"/>
        <n v="56.36"/>
        <n v="38.75"/>
        <n v="29.43"/>
        <n v="203.67"/>
        <n v="67.78"/>
        <n v="43.57"/>
        <n v="27.73"/>
        <n v="203.33"/>
        <n v="25.29"/>
        <n v="37.94"/>
        <n v="201.67"/>
        <n v="24.2"/>
        <n v="43.21"/>
        <n v="50.08"/>
        <n v="46.23"/>
        <n v="27.27"/>
        <n v="35.119999999999997"/>
        <n v="33.06"/>
        <n v="28.19"/>
        <n v="73.88"/>
        <n v="45.39"/>
        <n v="24.46"/>
        <n v="25.52"/>
        <n v="17.239999999999998"/>
        <n v="44.31"/>
        <n v="71.25"/>
        <n v="43.85"/>
        <n v="40.71"/>
        <n v="27.14"/>
        <n v="57"/>
        <n v="80.709999999999994"/>
        <n v="19.47"/>
        <n v="12.53"/>
        <n v="50.91"/>
        <n v="62.22"/>
        <n v="43"/>
        <n v="18"/>
        <n v="50.45"/>
        <n v="69.13"/>
        <n v="55.3"/>
        <n v="42.38"/>
        <n v="183.33"/>
        <n v="45.83"/>
        <n v="39.29"/>
        <n v="55"/>
        <n v="28.68"/>
        <n v="19.46"/>
        <n v="60.11"/>
        <n v="58.9"/>
        <n v="48.18"/>
        <n v="75.709999999999994"/>
        <n v="21.1"/>
        <n v="15"/>
        <n v="29.17"/>
        <n v="57.89"/>
        <n v="47.27"/>
        <n v="32.5"/>
        <n v="84.83"/>
        <n v="101.8"/>
        <n v="84.33"/>
        <n v="29.71"/>
        <n v="22.91"/>
        <n v="25.16"/>
        <n v="167.67"/>
        <n v="31.38"/>
        <n v="62.63"/>
        <n v="29.41"/>
        <n v="166.67"/>
        <n v="10.039999999999999"/>
        <n v="163.33000000000001"/>
        <n v="37.54"/>
        <n v="54.11"/>
        <n v="60.75"/>
        <n v="44.09"/>
        <n v="28.32"/>
        <n v="120.25"/>
        <n v="60.13"/>
        <n v="40"/>
        <n v="21.73"/>
        <n v="78.33"/>
        <n v="15.13"/>
        <n v="116.75"/>
        <n v="57.88"/>
        <n v="35.619999999999997"/>
        <n v="35.380000000000003"/>
        <n v="30.67"/>
        <n v="50.56"/>
        <n v="32.36"/>
        <n v="30.13"/>
        <n v="41"/>
        <n v="30"/>
        <n v="40.450000000000003"/>
        <n v="24.44"/>
        <n v="48.56"/>
        <n v="31.07"/>
        <n v="108.25"/>
        <n v="35.83"/>
        <n v="33.08"/>
        <n v="47.78"/>
        <n v="30.71"/>
        <n v="47.33"/>
        <n v="60.71"/>
        <n v="17.71"/>
        <n v="53.13"/>
        <n v="15.04"/>
        <n v="104.75"/>
        <n v="29.79"/>
        <n v="18.91"/>
        <n v="59"/>
        <n v="51.38"/>
        <n v="410"/>
        <n v="51.25"/>
        <n v="15.15"/>
        <n v="45.33"/>
        <n v="101.25"/>
        <n v="13"/>
        <n v="80.599999999999994"/>
        <n v="30.85"/>
        <n v="25.02"/>
        <n v="80"/>
        <n v="30.77"/>
        <n v="56.57"/>
        <n v="30.08"/>
        <n v="31.75"/>
        <n v="25.4"/>
        <n v="47.5"/>
        <n v="54.29"/>
        <n v="41.89"/>
        <n v="53.71"/>
        <n v="93.75"/>
        <n v="53.57"/>
        <n v="14.84"/>
        <n v="72.400000000000006"/>
        <n v="120"/>
        <n v="24"/>
        <n v="35.9"/>
        <n v="71.599999999999994"/>
        <n v="25.57"/>
        <n v="59.17"/>
        <n v="25.21"/>
        <n v="39"/>
        <n v="35.1"/>
        <n v="116.67"/>
        <n v="26.92"/>
        <n v="38.44"/>
        <n v="69"/>
        <n v="37.89"/>
        <n v="20"/>
        <n v="37.56"/>
        <n v="55.83"/>
        <n v="67"/>
        <n v="20.88"/>
        <n v="21.8"/>
        <n v="81.58"/>
        <n v="27.08"/>
        <n v="24.62"/>
        <n v="29.09"/>
        <n v="22.64"/>
        <n v="26.33"/>
        <n v="23.92"/>
        <n v="103.33"/>
        <n v="34.44"/>
        <n v="28.18"/>
        <n v="18.239999999999998"/>
        <n v="76.25"/>
        <n v="21.57"/>
        <n v="50.17"/>
        <n v="75.25"/>
        <n v="37.630000000000003"/>
        <n v="23.15"/>
        <n v="18.75"/>
        <n v="99.33"/>
        <n v="49.67"/>
        <n v="24.33"/>
        <n v="19.329999999999998"/>
        <n v="24.08"/>
        <n v="19.27"/>
        <n v="28.4"/>
        <n v="40.14"/>
        <n v="93.33"/>
        <n v="46.5"/>
        <n v="23.08"/>
        <n v="30.78"/>
        <n v="22.75"/>
        <n v="13.6"/>
        <n v="90.33"/>
        <n v="45"/>
        <n v="38.57"/>
        <n v="33.25"/>
        <n v="29.56"/>
        <n v="32.75"/>
        <n v="87"/>
        <n v="26"/>
        <n v="17.329999999999998"/>
        <n v="21.67"/>
        <n v="32.25"/>
        <n v="23.18"/>
        <n v="31.25"/>
        <n v="11.36"/>
        <n v="49"/>
        <n v="16.2"/>
        <n v="48.2"/>
        <n v="20.079999999999998"/>
        <n v="33.71"/>
        <n v="19.670000000000002"/>
        <n v="39.17"/>
        <n v="29.25"/>
        <n v="33.29"/>
        <n v="29.13"/>
        <n v="13.53"/>
        <n v="45.2"/>
        <n v="28.13"/>
        <n v="74.33"/>
        <n v="24.78"/>
        <n v="26.75"/>
        <n v="16.309999999999999"/>
        <n v="53"/>
        <n v="30.29"/>
        <n v="35.17"/>
        <n v="26.38"/>
        <n v="52.5"/>
        <n v="68.33"/>
        <n v="20.5"/>
        <n v="29.29"/>
        <n v="15.77"/>
        <n v="25.5"/>
        <n v="202"/>
        <n v="16.829999999999998"/>
        <n v="22.33"/>
        <n v="18.27"/>
        <n v="22.22"/>
        <n v="199"/>
        <n v="32.67"/>
        <n v="19.600000000000001"/>
        <n v="16.25"/>
        <n v="19.399999999999999"/>
        <n v="23.5"/>
        <n v="12.47"/>
        <n v="23.25"/>
        <n v="46.25"/>
        <n v="61.67"/>
        <n v="25.71"/>
        <n v="22.5"/>
        <n v="12"/>
        <n v="17.850000000000001"/>
        <n v="59.33"/>
        <n v="87.5"/>
        <n v="24.71"/>
        <n v="42.5"/>
        <n v="28.33"/>
        <n v="23.57"/>
        <n v="23.14"/>
        <n v="32"/>
        <n v="11.77"/>
        <n v="38.25"/>
        <n v="21.86"/>
        <n v="25.17"/>
        <n v="50.33"/>
        <n v="37.75"/>
        <n v="11.62"/>
        <n v="37.5"/>
        <n v="13.55"/>
        <n v="72.5"/>
        <n v="20.71"/>
        <n v="142"/>
        <n v="20.14"/>
        <n v="28.2"/>
        <n v="23.33"/>
        <n v="22.83"/>
        <n v="22.67"/>
        <n v="27"/>
        <n v="16.63"/>
        <n v="16.38"/>
        <n v="18.71"/>
        <n v="14.44"/>
        <n v="12.8"/>
        <n v="10.67"/>
        <n v="25.2"/>
        <n v="41.33"/>
        <n v="8.86"/>
        <n v="24.6"/>
        <n v="8.57"/>
        <n v="13.11"/>
        <n v="58"/>
        <n v="23"/>
        <n v="16.43"/>
        <n v="12.67"/>
        <n v="14.13"/>
        <n v="18.329999999999998"/>
        <n v="15.71"/>
        <n v="15.43"/>
        <n v="26.5"/>
        <n v="17.670000000000002"/>
        <n v="35.33"/>
        <n v="21.2"/>
        <n v="26.25"/>
        <n v="6.18"/>
        <n v="17.5"/>
        <n v="34.67"/>
        <n v="17"/>
        <n v="12.75"/>
        <n v="50.5"/>
        <n v="14.43"/>
        <n v="10"/>
        <n v="16.670000000000002"/>
        <n v="10.56"/>
        <n v="15.83"/>
        <n v="23.75"/>
        <n v="9.5"/>
        <n v="15.67"/>
        <n v="15.33"/>
        <n v="17.2"/>
        <n v="14.33"/>
        <n v="21.25"/>
        <n v="5.31"/>
        <n v="12.14"/>
        <n v="10.38"/>
        <n v="16.399999999999999"/>
        <n v="20.25"/>
        <n v="11.43"/>
        <n v="15.2"/>
        <n v="19"/>
        <n v="5.29"/>
        <n v="23.67"/>
        <n v="11.64"/>
        <n v="8.5"/>
        <n v="8.1300000000000008"/>
        <n v="4.92"/>
        <n v="15.75"/>
        <n v="12.4"/>
        <n v="30.5"/>
        <n v="20.329999999999998"/>
        <n v="10.17"/>
        <n v="29.5"/>
        <n v="18.670000000000002"/>
        <n v="14"/>
        <n v="13.25"/>
        <n v="3.71"/>
        <n v="12.5"/>
        <n v="16"/>
        <n v="11.92"/>
        <n v="6.71"/>
        <n v="9.4"/>
        <n v="11.25"/>
        <n v="9"/>
        <n v="10.5"/>
        <n v="6.83"/>
        <n v="10.25"/>
        <n v="1.54"/>
        <n v="13.33"/>
        <n v="9.75"/>
        <n v="18.5"/>
        <n v="8.75"/>
        <n v="34.950000000000003"/>
        <n v="11.33"/>
        <n v="8"/>
        <n v="15.5"/>
        <n v="10.33"/>
        <n v="7.5"/>
        <n v="5.8"/>
        <n v="7.25"/>
        <n v="6.75"/>
        <n v="13.01"/>
        <n v="8.33"/>
        <n v="6.25"/>
        <n v="2.67"/>
        <n v="4.8"/>
        <n v="5.75"/>
        <n v="7.33"/>
        <n v="22"/>
        <n v="7"/>
        <n v="3"/>
        <n v="3.8"/>
        <n v="4.75"/>
        <n v="5.67"/>
        <n v="5.33"/>
        <n v="5"/>
        <n v="4.83"/>
        <n v="2"/>
        <n v="3.25"/>
        <n v="4"/>
        <n v="5.5"/>
        <n v="2.75"/>
        <n v="3.67"/>
        <n v="3.33"/>
        <n v="1"/>
        <n v="2.33"/>
        <n v="6"/>
        <n v="1.33"/>
        <n v="1.5"/>
        <n v="0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6"/>
        <n v="2014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0"/>
    <x v="0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0"/>
    <x v="1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0"/>
    <x v="0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0"/>
    <x v="0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0"/>
    <x v="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0"/>
    <x v="0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"/>
    <x v="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0"/>
    <x v="0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0"/>
    <x v="0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0"/>
    <x v="0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x v="2"/>
    <x v="3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x v="0"/>
    <x v="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x v="0"/>
    <x v="0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0"/>
    <x v="0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x v="0"/>
    <x v="0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0"/>
    <x v="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0"/>
    <x v="0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0"/>
    <x v="0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x v="0"/>
    <x v="4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0"/>
    <x v="0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x v="0"/>
    <x v="1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3"/>
    <x v="5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"/>
    <x v="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x v="0"/>
    <x v="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0"/>
    <x v="0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x v="0"/>
    <x v="0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0"/>
    <x v="0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0"/>
    <x v="6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3"/>
    <x v="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0"/>
    <x v="0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"/>
    <x v="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0"/>
    <x v="0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4"/>
    <x v="7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"/>
    <x v="5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x v="0"/>
    <x v="0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0"/>
    <x v="0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0"/>
    <x v="0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5"/>
    <x v="8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0"/>
    <x v="0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0"/>
    <x v="0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6"/>
    <x v="9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5"/>
    <x v="8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0"/>
    <x v="0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0"/>
    <x v="0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0"/>
    <x v="0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0"/>
    <x v="0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x v="0"/>
    <x v="0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6"/>
    <x v="9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0"/>
    <x v="0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x v="0"/>
    <x v="0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x v="5"/>
    <x v="10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0"/>
    <x v="1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x v="5"/>
    <x v="8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0"/>
    <x v="0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5"/>
    <x v="8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"/>
    <x v="2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"/>
    <x v="5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3"/>
    <x v="5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0"/>
    <x v="0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0"/>
    <x v="0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0"/>
    <x v="0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5"/>
    <x v="8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0"/>
    <x v="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0"/>
    <x v="0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5"/>
    <x v="8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0"/>
    <x v="0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0"/>
    <x v="1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x v="0"/>
    <x v="0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5"/>
    <x v="8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6"/>
    <x v="9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0"/>
    <x v="0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0"/>
    <x v="4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0"/>
    <x v="0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0"/>
    <x v="4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0"/>
    <x v="1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0"/>
    <x v="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0"/>
    <x v="0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0"/>
    <x v="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"/>
    <x v="5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0"/>
    <x v="0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4"/>
    <x v="7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x v="0"/>
    <x v="0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x v="6"/>
    <x v="1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0"/>
    <x v="0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6"/>
    <x v="11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5"/>
    <x v="8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x v="0"/>
    <x v="1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0"/>
    <x v="0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0"/>
    <x v="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x v="0"/>
    <x v="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3"/>
    <x v="5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6"/>
    <x v="9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0"/>
    <x v="0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x v="2"/>
    <x v="3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5"/>
    <x v="8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6"/>
    <x v="9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0"/>
    <x v="1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x v="0"/>
    <x v="0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5"/>
    <x v="8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0"/>
    <x v="1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0"/>
    <x v="0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7"/>
    <x v="12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0"/>
    <x v="0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5"/>
    <x v="8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7"/>
    <x v="13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0"/>
    <x v="0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5"/>
    <x v="8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"/>
    <x v="5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0"/>
    <x v="0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0"/>
    <x v="0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0"/>
    <x v="1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0"/>
    <x v="0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0"/>
    <x v="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0"/>
    <x v="0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4"/>
    <x v="7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0"/>
    <x v="1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x v="8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x v="0"/>
    <x v="0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3"/>
    <x v="5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5"/>
    <x v="8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x v="0"/>
    <x v="0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x v="14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2"/>
    <x v="3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x v="2"/>
    <x v="3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0"/>
    <x v="0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3"/>
    <x v="5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5"/>
    <x v="8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2"/>
    <x v="3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6"/>
    <x v="9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x v="0"/>
    <x v="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0"/>
    <x v="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7"/>
    <x v="15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"/>
    <x v="2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x v="0"/>
    <x v="0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0"/>
    <x v="0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5"/>
    <x v="8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0"/>
    <x v="1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3"/>
    <x v="5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0"/>
    <x v="0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0"/>
    <x v="0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6"/>
    <x v="11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x v="8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5"/>
    <x v="8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5"/>
    <x v="16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1"/>
    <x v="17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0"/>
    <x v="0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3"/>
    <x v="5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0"/>
    <x v="1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3"/>
    <x v="5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0"/>
    <x v="0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6"/>
    <x v="9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5"/>
    <x v="8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5"/>
    <x v="8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5"/>
    <x v="8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5"/>
    <x v="8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6"/>
    <x v="9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6"/>
    <x v="11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0"/>
    <x v="1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x v="2"/>
    <x v="3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6"/>
    <x v="9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x v="12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0"/>
    <x v="0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5"/>
    <x v="8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x v="7"/>
    <x v="15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x v="2"/>
    <x v="3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5"/>
    <x v="16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0"/>
    <x v="0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0"/>
    <x v="0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x v="12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"/>
    <x v="2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0"/>
    <x v="1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0"/>
    <x v="0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2"/>
    <x v="3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3"/>
    <x v="18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6"/>
    <x v="9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6"/>
    <x v="19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"/>
    <x v="2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0"/>
    <x v="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5"/>
    <x v="8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6"/>
    <x v="9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"/>
    <x v="5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0"/>
    <x v="0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5"/>
    <x v="8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0"/>
    <x v="1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5"/>
    <x v="8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x v="5"/>
    <x v="8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0"/>
    <x v="0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x v="0"/>
    <x v="1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5"/>
    <x v="8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4"/>
    <x v="7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0"/>
    <x v="4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x v="6"/>
    <x v="9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5"/>
    <x v="8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"/>
    <x v="9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5"/>
    <x v="8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x v="6"/>
    <x v="9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5"/>
    <x v="8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5"/>
    <x v="8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4"/>
    <x v="7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0"/>
    <x v="1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5"/>
    <x v="16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x v="2"/>
    <x v="3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6"/>
    <x v="11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0"/>
    <x v="0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0"/>
    <x v="1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2"/>
    <x v="3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6"/>
    <x v="11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0"/>
    <x v="0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"/>
    <x v="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"/>
    <x v="5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0"/>
    <x v="0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2"/>
    <x v="3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6"/>
    <x v="9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2"/>
    <x v="3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0"/>
    <x v="4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5"/>
    <x v="8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7"/>
    <x v="1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5"/>
    <x v="8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5"/>
    <x v="16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2"/>
    <x v="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5"/>
    <x v="8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0"/>
    <x v="0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5"/>
    <x v="8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x v="5"/>
    <x v="8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4"/>
    <x v="7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5"/>
    <x v="8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7"/>
    <x v="15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0"/>
    <x v="1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6"/>
    <x v="9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4"/>
    <x v="7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6"/>
    <x v="1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x v="0"/>
    <x v="1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6"/>
    <x v="11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3"/>
    <x v="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"/>
    <x v="2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7"/>
    <x v="15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5"/>
    <x v="8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7"/>
    <x v="1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0"/>
    <x v="0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x v="0"/>
    <x v="1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0"/>
    <x v="0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x v="0"/>
    <x v="6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0"/>
    <x v="0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"/>
    <x v="2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0"/>
    <x v="0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"/>
    <x v="2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1"/>
    <x v="17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6"/>
    <x v="9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7"/>
    <x v="20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5"/>
    <x v="16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0"/>
    <x v="4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0"/>
    <x v="4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0"/>
    <x v="1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5"/>
    <x v="8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"/>
    <x v="5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5"/>
    <x v="1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6"/>
    <x v="11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6"/>
    <x v="9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6"/>
    <x v="9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5"/>
    <x v="8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7"/>
    <x v="1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5"/>
    <x v="8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"/>
    <x v="3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0"/>
    <x v="0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0"/>
    <x v="0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3"/>
    <x v="18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6"/>
    <x v="11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5"/>
    <x v="16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"/>
    <x v="3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x v="0"/>
    <x v="1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4"/>
    <x v="7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6"/>
    <x v="11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5"/>
    <x v="8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5"/>
    <x v="8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7"/>
    <x v="15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0"/>
    <x v="0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5"/>
    <x v="8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"/>
    <x v="5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0"/>
    <x v="0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5"/>
    <x v="8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4"/>
    <x v="7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0"/>
    <x v="1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5"/>
    <x v="21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0"/>
    <x v="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"/>
    <x v="3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6"/>
    <x v="9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6"/>
    <x v="9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5"/>
    <x v="8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6"/>
    <x v="9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5"/>
    <x v="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5"/>
    <x v="8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6"/>
    <x v="9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0"/>
    <x v="1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0"/>
    <x v="0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"/>
    <x v="5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5"/>
    <x v="8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0"/>
    <x v="4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5"/>
    <x v="16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3"/>
    <x v="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"/>
    <x v="2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6"/>
    <x v="9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7"/>
    <x v="13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6"/>
    <x v="9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5"/>
    <x v="8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5"/>
    <x v="10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"/>
    <x v="3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6"/>
    <x v="9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6"/>
    <x v="11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2"/>
    <x v="3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6"/>
    <x v="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2"/>
    <x v="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5"/>
    <x v="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5"/>
    <x v="8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2"/>
    <x v="3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4"/>
    <x v="7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5"/>
    <x v="8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4"/>
    <x v="7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0"/>
    <x v="1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5"/>
    <x v="8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1"/>
    <x v="17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5"/>
    <x v="8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x v="0"/>
    <x v="1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0"/>
    <x v="0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x v="0"/>
    <x v="0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7"/>
    <x v="22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5"/>
    <x v="8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5"/>
    <x v="8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2"/>
    <x v="3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6"/>
    <x v="19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7"/>
    <x v="12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0"/>
    <x v="1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5"/>
    <x v="8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7"/>
    <x v="15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4"/>
    <x v="7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4"/>
    <x v="7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5"/>
    <x v="8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6"/>
    <x v="11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5"/>
    <x v="8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5"/>
    <x v="8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3"/>
    <x v="18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0"/>
    <x v="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6"/>
    <x v="9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"/>
    <x v="5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0"/>
    <x v="1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5"/>
    <x v="23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x v="3"/>
    <x v="5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5"/>
    <x v="8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x v="11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7"/>
    <x v="15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3"/>
    <x v="5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2"/>
    <x v="3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x v="2"/>
    <x v="3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0"/>
    <x v="0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0"/>
    <x v="1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x v="7"/>
    <x v="13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4"/>
    <x v="7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6"/>
    <x v="11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0"/>
    <x v="0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x v="9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2"/>
    <x v="3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x v="3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6"/>
    <x v="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0"/>
    <x v="4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x v="3"/>
    <x v="5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0"/>
    <x v="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5"/>
    <x v="8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5"/>
    <x v="8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7"/>
    <x v="15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x v="5"/>
    <x v="16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2"/>
    <x v="3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2"/>
    <x v="3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"/>
    <x v="3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0"/>
    <x v="24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3"/>
    <x v="5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6"/>
    <x v="11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6"/>
    <x v="11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7"/>
    <x v="15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0"/>
    <x v="4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2"/>
    <x v="3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6"/>
    <x v="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7"/>
    <x v="12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5"/>
    <x v="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x v="2"/>
    <x v="3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x v="2"/>
    <x v="3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6"/>
    <x v="11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5"/>
    <x v="8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5"/>
    <x v="8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0"/>
    <x v="6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5"/>
    <x v="8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0"/>
    <x v="24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5"/>
    <x v="8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0"/>
    <x v="1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2"/>
    <x v="3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3"/>
    <x v="1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x v="0"/>
    <x v="24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0"/>
    <x v="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5"/>
    <x v="8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7"/>
    <x v="25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7"/>
    <x v="15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x v="3"/>
    <x v="5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5"/>
    <x v="8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0"/>
    <x v="1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2"/>
    <x v="3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3"/>
    <x v="5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7"/>
    <x v="15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2"/>
    <x v="3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6"/>
    <x v="11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7"/>
    <x v="25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"/>
    <x v="17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5"/>
    <x v="16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5"/>
    <x v="8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5"/>
    <x v="8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6"/>
    <x v="1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1"/>
    <x v="17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7"/>
    <x v="15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"/>
    <x v="16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6"/>
    <x v="11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x v="3"/>
    <x v="5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5"/>
    <x v="16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0"/>
    <x v="1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3"/>
    <x v="18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0"/>
    <x v="1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"/>
    <x v="3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3"/>
    <x v="5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0"/>
    <x v="1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0"/>
    <x v="1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x v="5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0"/>
    <x v="0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0"/>
    <x v="1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2"/>
    <x v="3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5"/>
    <x v="8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0"/>
    <x v="1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"/>
    <x v="5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"/>
    <x v="5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5"/>
    <x v="8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6"/>
    <x v="9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2"/>
    <x v="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7"/>
    <x v="15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2"/>
    <x v="3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x v="12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6"/>
    <x v="9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0"/>
    <x v="24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5"/>
    <x v="8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"/>
    <x v="3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0"/>
    <x v="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5"/>
    <x v="8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5"/>
    <x v="8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5"/>
    <x v="8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0"/>
    <x v="4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2"/>
    <x v="3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0"/>
    <x v="1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0"/>
    <x v="1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7"/>
    <x v="15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7"/>
    <x v="15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6"/>
    <x v="11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5"/>
    <x v="8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x v="2"/>
    <x v="3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7"/>
    <x v="12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7"/>
    <x v="12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0"/>
    <x v="0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"/>
    <x v="2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0"/>
    <x v="4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7"/>
    <x v="12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0"/>
    <x v="4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x v="5"/>
    <x v="8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5"/>
    <x v="8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0"/>
    <x v="1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0"/>
    <x v="0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0"/>
    <x v="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"/>
    <x v="3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7"/>
    <x v="15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x v="2"/>
    <x v="3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x v="8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x v="6"/>
    <x v="9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6"/>
    <x v="11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5"/>
    <x v="8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6"/>
    <x v="11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0"/>
    <x v="0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7"/>
    <x v="1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x v="2"/>
    <x v="3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2"/>
    <x v="3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5"/>
    <x v="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5"/>
    <x v="8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"/>
    <x v="5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0"/>
    <x v="24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7"/>
    <x v="15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"/>
    <x v="5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0"/>
    <x v="1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0"/>
    <x v="4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6"/>
    <x v="9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x v="3"/>
    <x v="5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5"/>
    <x v="8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6"/>
    <x v="1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x v="6"/>
    <x v="11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6"/>
    <x v="9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6"/>
    <x v="11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0"/>
    <x v="0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"/>
    <x v="3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7"/>
    <x v="15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7"/>
    <x v="12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6"/>
    <x v="19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5"/>
    <x v="8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7"/>
    <x v="15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x v="2"/>
    <x v="3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6"/>
    <x v="11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2"/>
    <x v="3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2"/>
    <x v="3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6"/>
    <x v="11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6"/>
    <x v="11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5"/>
    <x v="8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0"/>
    <x v="1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6"/>
    <x v="11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6"/>
    <x v="11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7"/>
    <x v="15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6"/>
    <x v="11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"/>
    <x v="16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"/>
    <x v="3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5"/>
    <x v="8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6"/>
    <x v="11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4"/>
    <x v="7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7"/>
    <x v="15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"/>
    <x v="2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4"/>
    <x v="7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6"/>
    <x v="1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6"/>
    <x v="11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x v="15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6"/>
    <x v="9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3"/>
    <x v="5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5"/>
    <x v="8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5"/>
    <x v="16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0"/>
    <x v="1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7"/>
    <x v="1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6"/>
    <x v="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7"/>
    <x v="15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0"/>
    <x v="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x v="3"/>
    <x v="1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0"/>
    <x v="0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5"/>
    <x v="8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5"/>
    <x v="16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0"/>
    <x v="0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0"/>
    <x v="1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7"/>
    <x v="15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7"/>
    <x v="15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0"/>
    <x v="0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"/>
    <x v="3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5"/>
    <x v="8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3"/>
    <x v="5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x v="0"/>
    <x v="26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7"/>
    <x v="25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"/>
    <x v="17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"/>
    <x v="5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"/>
    <x v="5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x v="2"/>
    <x v="3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x v="7"/>
    <x v="15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5"/>
    <x v="8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2"/>
    <x v="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7"/>
    <x v="15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0"/>
    <x v="1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1"/>
    <x v="17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4"/>
    <x v="7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x v="3"/>
    <x v="5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x v="3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6"/>
    <x v="1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6"/>
    <x v="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0"/>
    <x v="0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x v="2"/>
    <x v="3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5"/>
    <x v="8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5"/>
    <x v="8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5"/>
    <x v="8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0"/>
    <x v="1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5"/>
    <x v="2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0"/>
    <x v="26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6"/>
    <x v="11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1"/>
    <x v="17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6"/>
    <x v="11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x v="0"/>
    <x v="1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6"/>
    <x v="9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6"/>
    <x v="11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5"/>
    <x v="8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0"/>
    <x v="0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6"/>
    <x v="11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7"/>
    <x v="15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6"/>
    <x v="11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0"/>
    <x v="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7"/>
    <x v="15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x v="2"/>
    <x v="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7"/>
    <x v="15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0"/>
    <x v="0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6"/>
    <x v="11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6"/>
    <x v="11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6"/>
    <x v="9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6"/>
    <x v="11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6"/>
    <x v="11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"/>
    <x v="3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6"/>
    <x v="11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5"/>
    <x v="8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x v="6"/>
    <x v="9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0"/>
    <x v="0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0"/>
    <x v="4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6"/>
    <x v="1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5"/>
    <x v="16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7"/>
    <x v="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5"/>
    <x v="16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5"/>
    <x v="8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2"/>
    <x v="3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5"/>
    <x v="16"/>
    <n v="137.9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6"/>
    <x v="11"/>
    <n v="10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5"/>
    <x v="8"/>
    <n v="139.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x v="6"/>
    <x v="9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3"/>
    <x v="5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x v="5"/>
    <x v="10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2"/>
    <x v="3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x v="6"/>
    <x v="11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0"/>
    <x v="1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7"/>
    <x v="15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0"/>
    <x v="1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6"/>
    <x v="11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0"/>
    <x v="0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x v="3"/>
    <x v="5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7"/>
    <x v="13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x v="0"/>
    <x v="1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5"/>
    <x v="8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7"/>
    <x v="1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5"/>
    <x v="16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5"/>
    <x v="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2"/>
    <x v="3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0"/>
    <x v="0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4"/>
    <x v="7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"/>
    <x v="7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6"/>
    <x v="11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x v="0"/>
    <x v="4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7"/>
    <x v="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x v="0"/>
    <x v="1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6"/>
    <x v="11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"/>
    <x v="9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3"/>
    <x v="5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7"/>
    <x v="15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7"/>
    <x v="12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6"/>
    <x v="11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7"/>
    <x v="15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"/>
    <x v="17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6"/>
    <x v="11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"/>
    <x v="5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5"/>
    <x v="8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0"/>
    <x v="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5"/>
    <x v="8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"/>
    <x v="9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x v="2"/>
    <x v="3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x v="7"/>
    <x v="13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7"/>
    <x v="15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6"/>
    <x v="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5"/>
    <x v="27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"/>
    <x v="16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7"/>
    <x v="12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x v="6"/>
    <x v="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6"/>
    <x v="11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0"/>
    <x v="24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0"/>
    <x v="0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7"/>
    <x v="22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x v="2"/>
    <x v="3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3"/>
    <x v="5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0"/>
    <x v="1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5"/>
    <x v="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3"/>
    <x v="5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4"/>
    <x v="7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"/>
    <x v="11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7"/>
    <x v="13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0"/>
    <x v="4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3"/>
    <x v="5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6"/>
    <x v="11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4"/>
    <x v="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0"/>
    <x v="1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x v="1"/>
    <x v="17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5"/>
    <x v="8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7"/>
    <x v="1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x v="11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1"/>
    <x v="17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7"/>
    <x v="12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x v="11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7"/>
    <x v="13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5"/>
    <x v="8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5"/>
    <x v="8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7"/>
    <x v="1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6"/>
    <x v="11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7"/>
    <x v="15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0"/>
    <x v="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7"/>
    <x v="15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5"/>
    <x v="16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6"/>
    <x v="9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7"/>
    <x v="1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x v="6"/>
    <x v="11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5"/>
    <x v="8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5"/>
    <x v="8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6"/>
    <x v="11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6"/>
    <x v="11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"/>
    <x v="16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2"/>
    <x v="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6"/>
    <x v="19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7"/>
    <x v="15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6"/>
    <x v="11"/>
    <n v="105.5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7"/>
    <x v="15"/>
    <n v="64.6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x v="1"/>
    <x v="17"/>
    <n v="59.3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7"/>
    <x v="12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7"/>
    <x v="12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6"/>
    <x v="11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6"/>
    <x v="11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x v="15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6"/>
    <x v="1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5"/>
    <x v="8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6"/>
    <x v="1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"/>
    <x v="16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6"/>
    <x v="19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6"/>
    <x v="9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6"/>
    <x v="1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7"/>
    <x v="2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2"/>
    <x v="3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7"/>
    <x v="1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6"/>
    <x v="11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6"/>
    <x v="1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5"/>
    <x v="8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0"/>
    <x v="0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7"/>
    <x v="14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6"/>
    <x v="11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6"/>
    <x v="11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6"/>
    <x v="11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6"/>
    <x v="11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7"/>
    <x v="25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7"/>
    <x v="15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"/>
    <x v="17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7"/>
    <x v="15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6"/>
    <x v="9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3"/>
    <x v="28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x v="0"/>
    <x v="0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6"/>
    <x v="11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5"/>
    <x v="8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"/>
    <x v="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"/>
    <x v="3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7"/>
    <x v="15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6"/>
    <x v="11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6"/>
    <x v="11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"/>
    <x v="17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7"/>
    <x v="15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2"/>
    <x v="3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2"/>
    <x v="3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x v="3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6"/>
    <x v="11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"/>
    <x v="3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x v="2"/>
    <x v="3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5"/>
    <x v="8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7"/>
    <x v="12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7"/>
    <x v="15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2"/>
    <x v="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"/>
    <x v="5"/>
    <n v="4.5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7"/>
    <x v="12"/>
    <n v="196.3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5"/>
    <x v="8"/>
    <n v="85.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7"/>
    <x v="12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6"/>
    <x v="9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7"/>
    <x v="15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7"/>
    <x v="15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x v="6"/>
    <x v="1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2"/>
    <x v="3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2"/>
    <x v="3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5"/>
    <x v="16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5"/>
    <x v="8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0"/>
    <x v="0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3"/>
    <x v="5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5"/>
    <x v="8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0"/>
    <x v="1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x v="7"/>
    <x v="15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0"/>
    <x v="1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5"/>
    <x v="10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3"/>
    <x v="5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7"/>
    <x v="12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6"/>
    <x v="9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x v="5"/>
    <x v="16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6"/>
    <x v="11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7"/>
    <x v="12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5"/>
    <x v="8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7"/>
    <x v="14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6"/>
    <x v="19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6"/>
    <x v="9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7"/>
    <x v="22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x v="6"/>
    <x v="11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x v="3"/>
    <x v="5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4"/>
    <x v="7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5"/>
    <x v="8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0"/>
    <x v="1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x v="6"/>
    <x v="9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4"/>
    <x v="29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"/>
    <x v="16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4"/>
    <x v="7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5"/>
    <x v="8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"/>
    <x v="30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6"/>
    <x v="19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5"/>
    <x v="16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5"/>
    <x v="1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6"/>
    <x v="9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"/>
    <x v="3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7"/>
    <x v="1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6"/>
    <x v="9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4"/>
    <x v="7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7"/>
    <x v="15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7"/>
    <x v="15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6"/>
    <x v="11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6"/>
    <x v="9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5"/>
    <x v="23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0"/>
    <x v="0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"/>
    <x v="5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7"/>
    <x v="25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2"/>
    <x v="3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x v="4"/>
    <x v="29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6"/>
    <x v="11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6"/>
    <x v="19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6"/>
    <x v="11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6"/>
    <x v="11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7"/>
    <x v="22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7"/>
    <x v="22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6"/>
    <x v="11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x v="2"/>
    <x v="3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x v="1"/>
    <x v="31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"/>
    <x v="5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6"/>
    <x v="19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"/>
    <x v="2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x v="7"/>
    <x v="1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0"/>
    <x v="0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6"/>
    <x v="11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x v="6"/>
    <x v="1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6"/>
    <x v="1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3"/>
    <x v="5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7"/>
    <x v="12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x v="7"/>
    <x v="22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x v="15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4"/>
    <x v="7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6"/>
    <x v="1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x v="15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3"/>
    <x v="18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3"/>
    <x v="18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x v="12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"/>
    <x v="5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7"/>
    <x v="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x v="15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5"/>
    <x v="8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7"/>
    <x v="25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7"/>
    <x v="20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6"/>
    <x v="11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2"/>
    <x v="3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6"/>
    <x v="11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5"/>
    <x v="8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2"/>
    <x v="3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6"/>
    <x v="19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7"/>
    <x v="2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1"/>
    <x v="17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"/>
    <x v="9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6"/>
    <x v="11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6"/>
    <x v="1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5"/>
    <x v="8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0"/>
    <x v="1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6"/>
    <x v="1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5"/>
    <x v="8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"/>
    <x v="12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0"/>
    <x v="0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6"/>
    <x v="11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x v="3"/>
    <x v="5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0"/>
    <x v="1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7"/>
    <x v="15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7"/>
    <x v="12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5"/>
    <x v="23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7"/>
    <x v="15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7"/>
    <x v="1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x v="8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5"/>
    <x v="8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5"/>
    <x v="27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x v="6"/>
    <x v="11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5"/>
    <x v="27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"/>
    <x v="21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7"/>
    <x v="15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7"/>
    <x v="25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6"/>
    <x v="11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6"/>
    <x v="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0"/>
    <x v="4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"/>
    <x v="17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6"/>
    <x v="9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6"/>
    <x v="11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5"/>
    <x v="23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x v="5"/>
    <x v="27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7"/>
    <x v="22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7"/>
    <x v="15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3"/>
    <x v="5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"/>
    <x v="11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7"/>
    <x v="15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0"/>
    <x v="0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2"/>
    <x v="3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"/>
    <x v="27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7"/>
    <x v="12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0"/>
    <x v="0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1"/>
    <x v="17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6"/>
    <x v="11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3"/>
    <x v="18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7"/>
    <x v="12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0"/>
    <x v="0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0"/>
    <x v="0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7"/>
    <x v="15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6"/>
    <x v="9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x v="6"/>
    <x v="11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"/>
    <x v="1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7"/>
    <x v="15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2"/>
    <x v="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"/>
    <x v="9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6"/>
    <x v="11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x v="8"/>
    <n v="42.8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6"/>
    <x v="11"/>
    <n v="66.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7"/>
    <x v="15"/>
    <n v="162.2700000000000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6"/>
    <x v="1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7"/>
    <x v="12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5"/>
    <x v="27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6"/>
    <x v="9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7"/>
    <x v="15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6"/>
    <x v="11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0"/>
    <x v="0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x v="1"/>
    <x v="17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7"/>
    <x v="13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"/>
    <x v="23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0"/>
    <x v="1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5"/>
    <x v="27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7"/>
    <x v="13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x v="7"/>
    <x v="15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7"/>
    <x v="13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x v="6"/>
    <x v="19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2"/>
    <x v="3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7"/>
    <x v="1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5"/>
    <x v="8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x v="7"/>
    <x v="2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5"/>
    <x v="23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6"/>
    <x v="9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7"/>
    <x v="12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0"/>
    <x v="1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6"/>
    <x v="19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5"/>
    <x v="8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"/>
    <x v="3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6"/>
    <x v="9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5"/>
    <x v="8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6"/>
    <x v="11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x v="0"/>
    <x v="1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7"/>
    <x v="25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0"/>
    <x v="1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x v="25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5"/>
    <x v="23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6"/>
    <x v="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2"/>
    <x v="3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0"/>
    <x v="1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7"/>
    <x v="1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6"/>
    <x v="11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7"/>
    <x v="13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7"/>
    <x v="25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5"/>
    <x v="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7"/>
    <x v="15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7"/>
    <x v="12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x v="5"/>
    <x v="27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0"/>
    <x v="4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3"/>
    <x v="18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"/>
    <x v="32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7"/>
    <x v="15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2"/>
    <x v="3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x v="11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5"/>
    <x v="8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6"/>
    <x v="11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7"/>
    <x v="15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1"/>
    <x v="17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6"/>
    <x v="11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6"/>
    <x v="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7"/>
    <x v="25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5"/>
    <x v="8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7"/>
    <x v="22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7"/>
    <x v="15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"/>
    <x v="17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6"/>
    <x v="11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x v="2"/>
    <x v="3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x v="11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7"/>
    <x v="20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7"/>
    <x v="12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x v="11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"/>
    <x v="3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6"/>
    <x v="11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0"/>
    <x v="1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"/>
    <x v="17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0"/>
    <x v="1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x v="7"/>
    <x v="25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7"/>
    <x v="15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7"/>
    <x v="15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"/>
    <x v="11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5"/>
    <x v="8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x v="15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6"/>
    <x v="11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x v="12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7"/>
    <x v="15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4"/>
    <x v="29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7"/>
    <x v="15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x v="5"/>
    <x v="16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7"/>
    <x v="12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x v="12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x v="15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7"/>
    <x v="15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3"/>
    <x v="5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6"/>
    <x v="1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2"/>
    <x v="3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6"/>
    <x v="19"/>
    <n v="215.2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2"/>
    <x v="3"/>
    <n v="89.9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5"/>
    <x v="16"/>
    <n v="80.3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7"/>
    <x v="12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7"/>
    <x v="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x v="0"/>
    <x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6"/>
    <x v="11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5"/>
    <x v="8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6"/>
    <x v="11"/>
    <n v="93.7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7"/>
    <x v="12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6"/>
    <x v="11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6"/>
    <x v="11"/>
    <n v="72.29000000000000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5"/>
    <x v="16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5"/>
    <x v="8"/>
    <n v="41.3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"/>
    <x v="17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6"/>
    <x v="11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x v="0"/>
    <x v="0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5"/>
    <x v="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"/>
    <x v="5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5"/>
    <x v="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2"/>
    <x v="3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0"/>
    <x v="4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4"/>
    <x v="29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7"/>
    <x v="13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"/>
    <x v="9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x v="11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6"/>
    <x v="11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7"/>
    <x v="15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7"/>
    <x v="20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6"/>
    <x v="11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2"/>
    <x v="3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6"/>
    <x v="11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0"/>
    <x v="1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6"/>
    <x v="1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7"/>
    <x v="15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6"/>
    <x v="11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6"/>
    <x v="11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"/>
    <x v="33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6"/>
    <x v="11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6"/>
    <x v="11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x v="1"/>
    <x v="17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x v="6"/>
    <x v="11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5"/>
    <x v="8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2"/>
    <x v="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5"/>
    <x v="27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7"/>
    <x v="15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6"/>
    <x v="11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5"/>
    <x v="8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6"/>
    <x v="11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0"/>
    <x v="4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7"/>
    <x v="12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6"/>
    <x v="11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6"/>
    <x v="11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5"/>
    <x v="16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x v="1"/>
    <x v="17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x v="15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0"/>
    <x v="1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5"/>
    <x v="8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4"/>
    <x v="29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5"/>
    <x v="8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7"/>
    <x v="22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7"/>
    <x v="15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3"/>
    <x v="5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6"/>
    <x v="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6"/>
    <x v="11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6"/>
    <x v="19"/>
    <n v="166.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4"/>
    <x v="7"/>
    <n v="68.8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x v="3"/>
    <x v="5"/>
    <n v="37.47999999999999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6"/>
    <x v="11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x v="6"/>
    <x v="11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7"/>
    <x v="15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x v="3"/>
    <x v="5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6"/>
    <x v="11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6"/>
    <x v="11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"/>
    <x v="17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7"/>
    <x v="15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6"/>
    <x v="11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5"/>
    <x v="8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2"/>
    <x v="3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1"/>
    <x v="17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7"/>
    <x v="15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7"/>
    <x v="12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"/>
    <x v="31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6"/>
    <x v="11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2"/>
    <x v="3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x v="3"/>
    <x v="5"/>
    <n v="53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6"/>
    <x v="19"/>
    <n v="94.91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x v="5"/>
    <x v="27"/>
    <n v="102.0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7"/>
    <x v="15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0"/>
    <x v="0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2"/>
    <x v="3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5"/>
    <x v="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5"/>
    <x v="16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6"/>
    <x v="19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6"/>
    <x v="11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6"/>
    <x v="11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5"/>
    <x v="16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7"/>
    <x v="15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6"/>
    <x v="11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7"/>
    <x v="15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x v="6"/>
    <x v="11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7"/>
    <x v="15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2"/>
    <x v="3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6"/>
    <x v="9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5"/>
    <x v="8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7"/>
    <x v="12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6"/>
    <x v="9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7"/>
    <x v="15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2"/>
    <x v="3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x v="11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x v="6"/>
    <x v="11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x v="11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6"/>
    <x v="11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5"/>
    <x v="8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6"/>
    <x v="11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x v="5"/>
    <x v="27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x v="5"/>
    <x v="8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x v="6"/>
    <x v="11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6"/>
    <x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6"/>
    <x v="11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7"/>
    <x v="22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7"/>
    <x v="12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6"/>
    <x v="11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0"/>
    <x v="4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6"/>
    <x v="11"/>
    <n v="93.4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6"/>
    <x v="11"/>
    <n v="80.40000000000000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1"/>
    <x v="17"/>
    <n v="43.5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7"/>
    <x v="15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6"/>
    <x v="9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6"/>
    <x v="11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"/>
    <x v="14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"/>
    <x v="17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5"/>
    <x v="27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0"/>
    <x v="1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x v="6"/>
    <x v="11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5"/>
    <x v="8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6"/>
    <x v="19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6"/>
    <x v="11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6"/>
    <x v="19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x v="6"/>
    <x v="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0"/>
    <x v="24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7"/>
    <x v="15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6"/>
    <x v="11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1"/>
    <x v="17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6"/>
    <x v="11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6"/>
    <x v="9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"/>
    <x v="11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6"/>
    <x v="11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1"/>
    <x v="17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3"/>
    <x v="5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6"/>
    <x v="11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7"/>
    <x v="12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0"/>
    <x v="0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6"/>
    <x v="1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6"/>
    <x v="1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x v="20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7"/>
    <x v="13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6"/>
    <x v="1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7"/>
    <x v="15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3"/>
    <x v="18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0"/>
    <x v="0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6"/>
    <x v="19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6"/>
    <x v="11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x v="15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7"/>
    <x v="25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x v="25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6"/>
    <x v="1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6"/>
    <x v="1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5"/>
    <x v="27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6"/>
    <x v="11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6"/>
    <x v="11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6"/>
    <x v="11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x v="0"/>
    <x v="1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6"/>
    <x v="11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7"/>
    <x v="15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7"/>
    <x v="12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5"/>
    <x v="27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5"/>
    <x v="8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7"/>
    <x v="25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6"/>
    <x v="19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6"/>
    <x v="11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7"/>
    <x v="13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0"/>
    <x v="1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0"/>
    <x v="6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6"/>
    <x v="19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0"/>
    <x v="1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"/>
    <x v="23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6"/>
    <x v="11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7"/>
    <x v="13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5"/>
    <x v="2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3"/>
    <x v="5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2"/>
    <x v="3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7"/>
    <x v="15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7"/>
    <x v="15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3"/>
    <x v="5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5"/>
    <x v="8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7"/>
    <x v="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6"/>
    <x v="11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6"/>
    <x v="11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7"/>
    <x v="13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"/>
    <x v="21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6"/>
    <x v="9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7"/>
    <x v="12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x v="7"/>
    <x v="15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0"/>
    <x v="1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3"/>
    <x v="28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7"/>
    <x v="15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6"/>
    <x v="11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"/>
    <x v="27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"/>
    <x v="27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4"/>
    <x v="7"/>
    <n v="69.2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"/>
    <x v="9"/>
    <n v="125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"/>
    <x v="33"/>
    <n v="231.7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0"/>
    <x v="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6"/>
    <x v="11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6"/>
    <x v="11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6"/>
    <x v="11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6"/>
    <x v="11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3"/>
    <x v="18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6"/>
    <x v="11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6"/>
    <x v="11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1"/>
    <x v="17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6"/>
    <x v="19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6"/>
    <x v="11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6"/>
    <x v="11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x v="22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2"/>
    <x v="3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5"/>
    <x v="27"/>
    <n v="167.4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7"/>
    <x v="25"/>
    <n v="74.06999999999999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7"/>
    <x v="25"/>
    <n v="136.9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7"/>
    <x v="12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6"/>
    <x v="11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7"/>
    <x v="12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x v="7"/>
    <x v="15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x v="6"/>
    <x v="11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5"/>
    <x v="10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7"/>
    <x v="13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6"/>
    <x v="11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6"/>
    <x v="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x v="6"/>
    <x v="11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6"/>
    <x v="19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6"/>
    <x v="11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6"/>
    <x v="11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6"/>
    <x v="9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5"/>
    <x v="8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16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0"/>
    <x v="4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0"/>
    <x v="0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6"/>
    <x v="11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0"/>
    <x v="26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7"/>
    <x v="15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"/>
    <x v="2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6"/>
    <x v="11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7"/>
    <x v="15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5"/>
    <x v="23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7"/>
    <x v="22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0"/>
    <x v="24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0"/>
    <x v="0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6"/>
    <x v="19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0"/>
    <x v="6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6"/>
    <x v="11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7"/>
    <x v="25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7"/>
    <x v="15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6"/>
    <x v="11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7"/>
    <x v="15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7"/>
    <x v="12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x v="11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6"/>
    <x v="11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7"/>
    <x v="15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x v="6"/>
    <x v="9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0"/>
    <x v="0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7"/>
    <x v="12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6"/>
    <x v="11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7"/>
    <x v="1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2"/>
    <x v="3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7"/>
    <x v="20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7"/>
    <x v="22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7"/>
    <x v="12"/>
    <n v="46.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"/>
    <x v="19"/>
    <n v="17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6"/>
    <x v="11"/>
    <n v="62.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7"/>
    <x v="15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7"/>
    <x v="12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7"/>
    <x v="15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6"/>
    <x v="11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6"/>
    <x v="11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x v="7"/>
    <x v="15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6"/>
    <x v="11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2"/>
    <x v="3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x v="4"/>
    <x v="7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5"/>
    <x v="8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7"/>
    <x v="15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7"/>
    <x v="15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2"/>
    <x v="34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6"/>
    <x v="11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7"/>
    <x v="25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6"/>
    <x v="11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6"/>
    <x v="11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4"/>
    <x v="7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6"/>
    <x v="11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7"/>
    <x v="15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6"/>
    <x v="1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7"/>
    <x v="15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6"/>
    <x v="19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6"/>
    <x v="11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5"/>
    <x v="16"/>
    <n v="76.4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6"/>
    <x v="11"/>
    <n v="176.0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6"/>
    <x v="11"/>
    <n v="168.7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x v="2"/>
    <x v="3"/>
    <n v="56.98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6"/>
    <x v="11"/>
    <n v="98.5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5"/>
    <x v="27"/>
    <n v="85.9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x v="15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6"/>
    <x v="1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6"/>
    <x v="1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x v="12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7"/>
    <x v="22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7"/>
    <x v="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6"/>
    <x v="11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6"/>
    <x v="11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7"/>
    <x v="12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6"/>
    <x v="11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6"/>
    <x v="11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6"/>
    <x v="11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5"/>
    <x v="27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6"/>
    <x v="11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6"/>
    <x v="11"/>
    <n v="129.0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6"/>
    <x v="11"/>
    <n v="307.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6"/>
    <x v="9"/>
    <n v="74.06999999999999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2"/>
    <x v="3"/>
    <n v="104.89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5"/>
    <x v="8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5"/>
    <x v="27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1"/>
    <x v="17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7"/>
    <x v="1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7"/>
    <x v="15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6"/>
    <x v="9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7"/>
    <x v="12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7"/>
    <x v="15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7"/>
    <x v="25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6"/>
    <x v="11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7"/>
    <x v="2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6"/>
    <x v="11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6"/>
    <x v="11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6"/>
    <x v="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6"/>
    <x v="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6"/>
    <x v="11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2"/>
    <x v="3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5"/>
    <x v="8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x v="22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6"/>
    <x v="11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6"/>
    <x v="11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6"/>
    <x v="1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7"/>
    <x v="15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0"/>
    <x v="0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0"/>
    <x v="26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7"/>
    <x v="25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6"/>
    <x v="11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6"/>
    <x v="11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7"/>
    <x v="15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6"/>
    <x v="19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7"/>
    <x v="25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7"/>
    <x v="12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5"/>
    <x v="8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6"/>
    <x v="11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x v="6"/>
    <x v="11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x v="11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5"/>
    <x v="16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5"/>
    <x v="2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6"/>
    <x v="11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7"/>
    <x v="25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7"/>
    <x v="20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6"/>
    <x v="11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6"/>
    <x v="11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6"/>
    <x v="11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x v="6"/>
    <x v="11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7"/>
    <x v="15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5"/>
    <x v="8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6"/>
    <x v="1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5"/>
    <x v="27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5"/>
    <x v="27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1"/>
    <x v="35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6"/>
    <x v="11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7"/>
    <x v="15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6"/>
    <x v="11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0"/>
    <x v="1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"/>
    <x v="17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0"/>
    <x v="1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6"/>
    <x v="11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x v="13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6"/>
    <x v="1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6"/>
    <x v="19"/>
    <n v="90.5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6"/>
    <x v="11"/>
    <n v="106.9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6"/>
    <x v="11"/>
    <n v="88.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6"/>
    <x v="1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6"/>
    <x v="11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5"/>
    <x v="8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6"/>
    <x v="9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6"/>
    <x v="11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5"/>
    <x v="16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5"/>
    <x v="27"/>
    <n v="1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7"/>
    <x v="22"/>
    <n v="62.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7"/>
    <x v="15"/>
    <n v="17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0"/>
    <x v="1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6"/>
    <x v="11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6"/>
    <x v="11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x v="6"/>
    <x v="11"/>
    <n v="46.8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4"/>
    <x v="29"/>
    <n v="115.5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x v="7"/>
    <x v="15"/>
    <n v="29.6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7"/>
    <x v="12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6"/>
    <x v="11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7"/>
    <x v="22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7"/>
    <x v="12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6"/>
    <x v="11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6"/>
    <x v="9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6"/>
    <x v="11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7"/>
    <x v="12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7"/>
    <x v="15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0"/>
    <x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0"/>
    <x v="24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"/>
    <x v="32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3"/>
    <x v="18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6"/>
    <x v="11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6"/>
    <x v="11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5"/>
    <x v="27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6"/>
    <x v="11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5"/>
    <x v="27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0"/>
    <x v="4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6"/>
    <x v="11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5"/>
    <x v="16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4"/>
    <x v="29"/>
    <n v="89.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6"/>
    <x v="11"/>
    <n v="49.0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7"/>
    <x v="12"/>
    <n v="94.0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6"/>
    <x v="11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x v="12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7"/>
    <x v="1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"/>
    <x v="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"/>
    <x v="11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6"/>
    <x v="11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7"/>
    <x v="12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x v="5"/>
    <x v="8"/>
    <n v="40.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6"/>
    <x v="11"/>
    <n v="119.6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6"/>
    <x v="11"/>
    <n v="145.6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"/>
    <x v="17"/>
    <n v="68.3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x v="7"/>
    <x v="12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6"/>
    <x v="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7"/>
    <x v="12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6"/>
    <x v="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0"/>
    <x v="24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6"/>
    <x v="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1"/>
    <x v="17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0"/>
    <x v="1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6"/>
    <x v="11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6"/>
    <x v="11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0"/>
    <x v="4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7"/>
    <x v="15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3"/>
    <x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6"/>
    <x v="11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x v="16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6"/>
    <x v="11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6"/>
    <x v="11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6"/>
    <x v="11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6"/>
    <x v="11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6"/>
    <x v="11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6"/>
    <x v="11"/>
    <n v="46.7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x v="6"/>
    <x v="19"/>
    <n v="85.7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4"/>
    <x v="7"/>
    <n v="53.4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6"/>
    <x v="11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6"/>
    <x v="11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7"/>
    <x v="12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7"/>
    <x v="12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7"/>
    <x v="12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7"/>
    <x v="15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2"/>
    <x v="3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6"/>
    <x v="9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3"/>
    <x v="5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"/>
    <x v="1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7"/>
    <x v="15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x v="0"/>
    <x v="1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x v="2"/>
    <x v="3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7"/>
    <x v="12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6"/>
    <x v="11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7"/>
    <x v="12"/>
    <n v="49.25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x v="4"/>
    <x v="29"/>
    <n v="64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7"/>
    <x v="12"/>
    <n v="44.4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7"/>
    <x v="25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x v="11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x v="7"/>
    <x v="13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x v="6"/>
    <x v="19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x v="11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6"/>
    <x v="11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2"/>
    <x v="36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5"/>
    <x v="8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0"/>
    <x v="4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6"/>
    <x v="11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x v="0"/>
    <x v="4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0"/>
    <x v="4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7"/>
    <x v="1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6"/>
    <x v="11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6"/>
    <x v="11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6"/>
    <x v="9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6"/>
    <x v="11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7"/>
    <x v="15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7"/>
    <x v="14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"/>
    <x v="3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6"/>
    <x v="11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6"/>
    <x v="11"/>
    <n v="69.3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6"/>
    <x v="11"/>
    <n v="70.56999999999999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6"/>
    <x v="11"/>
    <n v="50.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0"/>
    <x v="1"/>
    <n v="129.1699999999999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5"/>
    <x v="27"/>
    <n v="88.5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6"/>
    <x v="11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6"/>
    <x v="11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6"/>
    <x v="11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6"/>
    <x v="11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6"/>
    <x v="11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6"/>
    <x v="11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6"/>
    <x v="11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"/>
    <x v="17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3"/>
    <x v="5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6"/>
    <x v="11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7"/>
    <x v="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0"/>
    <x v="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6"/>
    <x v="11"/>
    <n v="55.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6"/>
    <x v="11"/>
    <n v="33.9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7"/>
    <x v="15"/>
    <n v="160.7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6"/>
    <x v="11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6"/>
    <x v="11"/>
    <n v="53.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6"/>
    <x v="11"/>
    <n v="179.1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6"/>
    <x v="11"/>
    <n v="10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7"/>
    <x v="15"/>
    <n v="49.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5"/>
    <x v="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5"/>
    <x v="8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6"/>
    <x v="1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6"/>
    <x v="9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6"/>
    <x v="9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6"/>
    <x v="1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5"/>
    <x v="10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6"/>
    <x v="1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6"/>
    <x v="1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x v="15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7"/>
    <x v="15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0"/>
    <x v="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6"/>
    <x v="1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5"/>
    <x v="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5"/>
    <x v="16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6"/>
    <x v="19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0"/>
    <x v="1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1"/>
    <x v="17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7"/>
    <x v="12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6"/>
    <x v="11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7"/>
    <x v="25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7"/>
    <x v="15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6"/>
    <x v="11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5"/>
    <x v="1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7"/>
    <x v="15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7"/>
    <x v="12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6"/>
    <x v="11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6"/>
    <x v="11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6"/>
    <x v="11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6"/>
    <x v="11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6"/>
    <x v="19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6"/>
    <x v="19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5"/>
    <x v="23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6"/>
    <x v="11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3"/>
    <x v="5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3"/>
    <x v="18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0"/>
    <x v="6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0"/>
    <x v="1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6"/>
    <x v="11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6"/>
    <x v="11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2"/>
    <x v="3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6"/>
    <x v="11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7"/>
    <x v="15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7"/>
    <x v="12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x v="6"/>
    <x v="11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5"/>
    <x v="8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6"/>
    <x v="11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6"/>
    <x v="11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7"/>
    <x v="1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x v="0"/>
    <x v="1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0"/>
    <x v="0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7"/>
    <x v="22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6"/>
    <x v="11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6"/>
    <x v="11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4"/>
    <x v="2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6"/>
    <x v="11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6"/>
    <x v="11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6"/>
    <x v="19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6"/>
    <x v="11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6"/>
    <x v="11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0"/>
    <x v="1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7"/>
    <x v="15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7"/>
    <x v="15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0"/>
    <x v="24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7"/>
    <x v="15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5"/>
    <x v="8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7"/>
    <x v="2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7"/>
    <x v="15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6"/>
    <x v="11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6"/>
    <x v="11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6"/>
    <x v="11"/>
    <n v="50.9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"/>
    <x v="11"/>
    <n v="96.5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0"/>
    <x v="4"/>
    <n v="5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7"/>
    <x v="22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3"/>
    <x v="28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6"/>
    <x v="11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x v="16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6"/>
    <x v="11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5"/>
    <x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6"/>
    <x v="11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"/>
    <x v="17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7"/>
    <x v="12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7"/>
    <x v="15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6"/>
    <x v="19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x v="0"/>
    <x v="26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6"/>
    <x v="11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3"/>
    <x v="18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4"/>
    <x v="7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7"/>
    <x v="12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7"/>
    <x v="15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6"/>
    <x v="11"/>
    <n v="47.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"/>
    <x v="11"/>
    <n v="45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"/>
    <x v="33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x v="6"/>
    <x v="19"/>
    <n v="72.9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2"/>
    <x v="3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7"/>
    <x v="22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6"/>
    <x v="11"/>
    <n v="70.76000000000000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6"/>
    <x v="19"/>
    <n v="81.23999999999999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7"/>
    <x v="15"/>
    <n v="70.5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0"/>
    <x v="6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6"/>
    <x v="11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6"/>
    <x v="11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6"/>
    <x v="11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"/>
    <x v="5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x v="11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x v="11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2"/>
    <x v="3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6"/>
    <x v="11"/>
    <n v="292.7799999999999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0"/>
    <x v="26"/>
    <n v="97.4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7"/>
    <x v="12"/>
    <n v="77.34999999999999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6"/>
    <x v="11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6"/>
    <x v="11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7"/>
    <x v="12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6"/>
    <x v="11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5"/>
    <x v="27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x v="7"/>
    <x v="20"/>
    <n v="37.27000000000000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6"/>
    <x v="19"/>
    <n v="49.2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x v="7"/>
    <x v="20"/>
    <n v="66.8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0"/>
    <x v="1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7"/>
    <x v="15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6"/>
    <x v="11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7"/>
    <x v="12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6"/>
    <x v="11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6"/>
    <x v="11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"/>
    <x v="17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5"/>
    <x v="8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6"/>
    <x v="11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7"/>
    <x v="25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6"/>
    <x v="11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"/>
    <x v="3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6"/>
    <x v="11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6"/>
    <x v="11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6"/>
    <x v="19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6"/>
    <x v="11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7"/>
    <x v="12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6"/>
    <x v="11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6"/>
    <x v="11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6"/>
    <x v="11"/>
    <n v="121.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6"/>
    <x v="11"/>
    <n v="47.4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"/>
    <x v="11"/>
    <n v="60.9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6"/>
    <x v="1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"/>
    <x v="17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6"/>
    <x v="11"/>
    <n v="38.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0"/>
    <x v="1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6"/>
    <x v="19"/>
    <n v="70.8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1"/>
    <x v="17"/>
    <n v="134.2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6"/>
    <x v="11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1"/>
    <x v="17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6"/>
    <x v="11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7"/>
    <x v="33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"/>
    <x v="37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1"/>
    <x v="17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x v="22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x v="9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7"/>
    <x v="14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6"/>
    <x v="1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6"/>
    <x v="11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1"/>
    <x v="35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6"/>
    <x v="19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6"/>
    <x v="1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6"/>
    <x v="1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x v="6"/>
    <x v="11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7"/>
    <x v="15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"/>
    <x v="17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7"/>
    <x v="1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7"/>
    <x v="1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7"/>
    <x v="15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3"/>
    <x v="5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4"/>
    <x v="29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6"/>
    <x v="11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7"/>
    <x v="15"/>
    <n v="75.7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6"/>
    <x v="11"/>
    <n v="125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6"/>
    <x v="11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7"/>
    <x v="12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7"/>
    <x v="12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x v="6"/>
    <x v="11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6"/>
    <x v="11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6"/>
    <x v="11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x v="6"/>
    <x v="19"/>
    <n v="1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x v="0"/>
    <x v="24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6"/>
    <x v="11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x v="0"/>
    <x v="1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"/>
    <x v="32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6"/>
    <x v="9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0"/>
    <x v="1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7"/>
    <x v="1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2"/>
    <x v="3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"/>
    <x v="12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6"/>
    <x v="1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7"/>
    <x v="12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6"/>
    <x v="1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7"/>
    <x v="15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6"/>
    <x v="11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6"/>
    <x v="11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7"/>
    <x v="14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x v="6"/>
    <x v="11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7"/>
    <x v="15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7"/>
    <x v="14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6"/>
    <x v="11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5"/>
    <x v="27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5"/>
    <x v="27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5"/>
    <x v="16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6"/>
    <x v="9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6"/>
    <x v="11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5"/>
    <x v="2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6"/>
    <x v="1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"/>
    <x v="12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"/>
    <x v="19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2"/>
    <x v="3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7"/>
    <x v="12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6"/>
    <x v="19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7"/>
    <x v="15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7"/>
    <x v="15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7"/>
    <x v="15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2"/>
    <x v="36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6"/>
    <x v="19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7"/>
    <x v="25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x v="11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5"/>
    <x v="27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7"/>
    <x v="12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6"/>
    <x v="11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x v="0"/>
    <x v="1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7"/>
    <x v="12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6"/>
    <x v="11"/>
    <n v="51.2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6"/>
    <x v="11"/>
    <n v="383.3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6"/>
    <x v="11"/>
    <n v="79.3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"/>
    <x v="5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7"/>
    <x v="13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x v="0"/>
    <x v="1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"/>
    <x v="32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6"/>
    <x v="11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6"/>
    <x v="11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2"/>
    <x v="3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7"/>
    <x v="15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0"/>
    <x v="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"/>
    <x v="27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7"/>
    <x v="12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6"/>
    <x v="11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0"/>
    <x v="1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6"/>
    <x v="11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5"/>
    <x v="27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7"/>
    <x v="15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5"/>
    <x v="10"/>
    <n v="185.83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x v="7"/>
    <x v="12"/>
    <n v="51.6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7"/>
    <x v="15"/>
    <n v="63.4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x v="6"/>
    <x v="11"/>
    <n v="110.7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6"/>
    <x v="11"/>
    <n v="110.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6"/>
    <x v="11"/>
    <n v="147.3300000000000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7"/>
    <x v="22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6"/>
    <x v="11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x v="5"/>
    <x v="10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"/>
    <x v="2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7"/>
    <x v="1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5"/>
    <x v="27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6"/>
    <x v="11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x v="7"/>
    <x v="13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x v="6"/>
    <x v="11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2"/>
    <x v="3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6"/>
    <x v="11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7"/>
    <x v="13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2"/>
    <x v="3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6"/>
    <x v="11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6"/>
    <x v="11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6"/>
    <x v="11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5"/>
    <x v="16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2"/>
    <x v="3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6"/>
    <x v="11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7"/>
    <x v="12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3"/>
    <x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6"/>
    <x v="11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7"/>
    <x v="15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7"/>
    <x v="25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7"/>
    <x v="15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6"/>
    <x v="11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7"/>
    <x v="12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7"/>
    <x v="22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6"/>
    <x v="11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x v="0"/>
    <x v="1"/>
    <n v="125.9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6"/>
    <x v="11"/>
    <n v="164.6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6"/>
    <x v="11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x v="5"/>
    <x v="16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7"/>
    <x v="12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x v="5"/>
    <x v="10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7"/>
    <x v="12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"/>
    <x v="11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x v="11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6"/>
    <x v="1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2"/>
    <x v="38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x v="6"/>
    <x v="11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3"/>
    <x v="18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7"/>
    <x v="15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x v="11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6"/>
    <x v="11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6"/>
    <x v="9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6"/>
    <x v="11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6"/>
    <x v="11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7"/>
    <x v="15"/>
    <n v="42.0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x v="0"/>
    <x v="4"/>
    <n v="91.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7"/>
    <x v="25"/>
    <n v="15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6"/>
    <x v="11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6"/>
    <x v="11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7"/>
    <x v="12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6"/>
    <x v="11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6"/>
    <x v="11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6"/>
    <x v="11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6"/>
    <x v="11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1"/>
    <x v="39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5"/>
    <x v="27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7"/>
    <x v="15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6"/>
    <x v="11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1"/>
    <x v="17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6"/>
    <x v="11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4"/>
    <x v="29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x v="5"/>
    <x v="21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6"/>
    <x v="19"/>
    <n v="53.0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7"/>
    <x v="12"/>
    <n v="50.3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5"/>
    <x v="8"/>
    <n v="43.0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6"/>
    <x v="11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6"/>
    <x v="11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6"/>
    <x v="11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6"/>
    <x v="19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7"/>
    <x v="15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6"/>
    <x v="11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6"/>
    <x v="11"/>
    <n v="40.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0"/>
    <x v="4"/>
    <n v="39.47999999999999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7"/>
    <x v="15"/>
    <n v="45.6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7"/>
    <x v="12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6"/>
    <x v="11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6"/>
    <x v="11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6"/>
    <x v="11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6"/>
    <x v="11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6"/>
    <x v="11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6"/>
    <x v="11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6"/>
    <x v="11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7"/>
    <x v="15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7"/>
    <x v="15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6"/>
    <x v="19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6"/>
    <x v="11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5"/>
    <x v="8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6"/>
    <x v="11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6"/>
    <x v="11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0"/>
    <x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5"/>
    <x v="16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6"/>
    <x v="1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x v="15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x v="15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6"/>
    <x v="1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6"/>
    <x v="11"/>
    <n v="63.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"/>
    <x v="31"/>
    <n v="673.3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6"/>
    <x v="11"/>
    <n v="65.1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x v="15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6"/>
    <x v="1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6"/>
    <x v="1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6"/>
    <x v="1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x v="22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x v="12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6"/>
    <x v="11"/>
    <n v="95.9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6"/>
    <x v="11"/>
    <n v="61.0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6"/>
    <x v="11"/>
    <n v="55.9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x v="22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x v="15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6"/>
    <x v="1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7"/>
    <x v="12"/>
    <n v="52.8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x v="4"/>
    <x v="29"/>
    <n v="501.2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1"/>
    <x v="17"/>
    <n v="45.5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6"/>
    <x v="11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6"/>
    <x v="19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5"/>
    <x v="16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6"/>
    <x v="11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6"/>
    <x v="11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"/>
    <x v="12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6"/>
    <x v="11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7"/>
    <x v="15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5"/>
    <x v="16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5"/>
    <x v="16"/>
    <n v="133.3300000000000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7"/>
    <x v="13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7"/>
    <x v="12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7"/>
    <x v="12"/>
    <n v="2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6"/>
    <x v="11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6"/>
    <x v="11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6"/>
    <x v="11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6"/>
    <x v="11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6"/>
    <x v="11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6"/>
    <x v="19"/>
    <n v="1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7"/>
    <x v="15"/>
    <n v="86.9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6"/>
    <x v="19"/>
    <n v="36.3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7"/>
    <x v="1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2"/>
    <x v="3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"/>
    <x v="33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x v="0"/>
    <x v="4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7"/>
    <x v="14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6"/>
    <x v="11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6"/>
    <x v="11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7"/>
    <x v="15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5"/>
    <x v="16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7"/>
    <x v="37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7"/>
    <x v="22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"/>
    <x v="9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6"/>
    <x v="11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7"/>
    <x v="12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"/>
    <x v="23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6"/>
    <x v="11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0"/>
    <x v="24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x v="0"/>
    <x v="1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0"/>
    <x v="4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7"/>
    <x v="12"/>
    <n v="37.6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2"/>
    <x v="3"/>
    <n v="98.7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"/>
    <x v="2"/>
    <n v="23.1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5"/>
    <x v="23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6"/>
    <x v="11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0"/>
    <x v="4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6"/>
    <x v="11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6"/>
    <x v="11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"/>
    <x v="21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6"/>
    <x v="9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0"/>
    <x v="1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6"/>
    <x v="11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7"/>
    <x v="15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6"/>
    <x v="11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6"/>
    <x v="11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7"/>
    <x v="15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0"/>
    <x v="0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6"/>
    <x v="1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6"/>
    <x v="11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"/>
    <x v="23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"/>
    <x v="11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6"/>
    <x v="9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6"/>
    <x v="11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4"/>
    <x v="29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3"/>
    <x v="18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6"/>
    <x v="1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"/>
    <x v="2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6"/>
    <x v="11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3"/>
    <x v="18"/>
    <n v="81.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6"/>
    <x v="19"/>
    <n v="3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7"/>
    <x v="15"/>
    <n v="94.7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6"/>
    <x v="11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6"/>
    <x v="11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"/>
    <x v="11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x v="5"/>
    <x v="21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7"/>
    <x v="15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6"/>
    <x v="11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0"/>
    <x v="1"/>
    <n v="59.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0"/>
    <x v="4"/>
    <n v="35.52000000000000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7"/>
    <x v="22"/>
    <n v="36.2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7"/>
    <x v="15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7"/>
    <x v="12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7"/>
    <x v="1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x v="4"/>
    <x v="4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6"/>
    <x v="11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6"/>
    <x v="19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"/>
    <x v="9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7"/>
    <x v="1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1"/>
    <x v="39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7"/>
    <x v="15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0"/>
    <x v="1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6"/>
    <x v="11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6"/>
    <x v="9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7"/>
    <x v="20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5"/>
    <x v="27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6"/>
    <x v="9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6"/>
    <x v="11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2"/>
    <x v="3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x v="0"/>
    <x v="24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0"/>
    <x v="1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6"/>
    <x v="11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5"/>
    <x v="27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4"/>
    <x v="29"/>
    <n v="84.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"/>
    <x v="11"/>
    <n v="188.56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x v="2"/>
    <x v="3"/>
    <n v="94.2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7"/>
    <x v="37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x v="6"/>
    <x v="11"/>
    <n v="40.2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6"/>
    <x v="11"/>
    <n v="34.40999999999999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0"/>
    <x v="1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6"/>
    <x v="11"/>
    <n v="29.0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0"/>
    <x v="1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"/>
    <x v="3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6"/>
    <x v="1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x v="6"/>
    <x v="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5"/>
    <x v="16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7"/>
    <x v="12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6"/>
    <x v="11"/>
    <n v="83.0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6"/>
    <x v="11"/>
    <n v="55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0"/>
    <x v="24"/>
    <n v="92.2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"/>
    <x v="35"/>
    <n v="31.8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1"/>
    <x v="39"/>
    <n v="45.9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7"/>
    <x v="12"/>
    <n v="31.83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5"/>
    <x v="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6"/>
    <x v="11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6"/>
    <x v="11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6"/>
    <x v="11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2"/>
    <x v="3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6"/>
    <x v="11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3"/>
    <x v="18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6"/>
    <x v="11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x v="6"/>
    <x v="11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6"/>
    <x v="11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6"/>
    <x v="11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6"/>
    <x v="11"/>
    <n v="25.2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7"/>
    <x v="25"/>
    <n v="43.6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7"/>
    <x v="15"/>
    <n v="76.8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7"/>
    <x v="15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6"/>
    <x v="1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6"/>
    <x v="9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6"/>
    <x v="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"/>
    <x v="1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x v="11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5"/>
    <x v="27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x v="11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x v="2"/>
    <x v="34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x v="6"/>
    <x v="11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7"/>
    <x v="15"/>
    <n v="58.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"/>
    <x v="31"/>
    <n v="22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"/>
    <x v="33"/>
    <n v="56.2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7"/>
    <x v="15"/>
    <n v="58.3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6"/>
    <x v="11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5"/>
    <x v="10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0"/>
    <x v="26"/>
    <n v="224.4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x v="6"/>
    <x v="9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x v="6"/>
    <x v="11"/>
    <n v="54.1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5"/>
    <x v="27"/>
    <n v="60.38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6"/>
    <x v="11"/>
    <n v="55.8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x v="6"/>
    <x v="11"/>
    <n v="86.9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"/>
    <x v="17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7"/>
    <x v="15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0"/>
    <x v="0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6"/>
    <x v="11"/>
    <n v="34.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4"/>
    <x v="7"/>
    <n v="25.4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7"/>
    <x v="15"/>
    <n v="77.7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7"/>
    <x v="12"/>
    <n v="62.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x v="6"/>
    <x v="9"/>
    <n v="77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1"/>
    <x v="17"/>
    <n v="67.3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6"/>
    <x v="1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0"/>
    <x v="1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3"/>
    <x v="5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7"/>
    <x v="1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6"/>
    <x v="11"/>
    <n v="69.81999999999999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6"/>
    <x v="19"/>
    <n v="59.0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5"/>
    <x v="8"/>
    <n v="69.7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6"/>
    <x v="11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2"/>
    <x v="3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6"/>
    <x v="11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0"/>
    <x v="1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6"/>
    <x v="11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"/>
    <x v="31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x v="6"/>
    <x v="11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x v="15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6"/>
    <x v="1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x v="7"/>
    <x v="33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6"/>
    <x v="1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x v="12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5"/>
    <x v="8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5"/>
    <x v="16"/>
    <n v="41.9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6"/>
    <x v="1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6"/>
    <x v="11"/>
    <n v="75.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7"/>
    <x v="15"/>
    <n v="48.7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6"/>
    <x v="9"/>
    <n v="30.1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5"/>
    <x v="27"/>
    <n v="71.70999999999999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6"/>
    <x v="11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7"/>
    <x v="1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7"/>
    <x v="15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7"/>
    <x v="15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7"/>
    <x v="12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6"/>
    <x v="11"/>
    <n v="40.54999999999999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6"/>
    <x v="19"/>
    <n v="15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6"/>
    <x v="9"/>
    <n v="51.7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6"/>
    <x v="11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6"/>
    <x v="11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6"/>
    <x v="11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6"/>
    <x v="19"/>
    <n v="55.5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7"/>
    <x v="20"/>
    <n v="31.9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6"/>
    <x v="11"/>
    <n v="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3"/>
    <x v="18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0"/>
    <x v="1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5"/>
    <x v="27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x v="0"/>
    <x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4"/>
    <n v="34.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7"/>
    <x v="37"/>
    <n v="61.0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5"/>
    <x v="10"/>
    <n v="77.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6"/>
    <x v="11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0"/>
    <x v="26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6"/>
    <x v="19"/>
    <n v="38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3"/>
    <x v="28"/>
    <n v="90.9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5"/>
    <x v="8"/>
    <n v="40.4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7"/>
    <x v="12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x v="3"/>
    <x v="28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6"/>
    <x v="11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7"/>
    <x v="15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x v="0"/>
    <x v="4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3"/>
    <x v="18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x v="5"/>
    <x v="8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2"/>
    <x v="36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2"/>
    <x v="3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0"/>
    <x v="26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7"/>
    <x v="25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7"/>
    <x v="14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1"/>
    <x v="39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x v="0"/>
    <x v="1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x v="6"/>
    <x v="11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0"/>
    <x v="6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7"/>
    <x v="14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6"/>
    <x v="11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7"/>
    <x v="15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7"/>
    <x v="1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0"/>
    <x v="1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"/>
    <x v="21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6"/>
    <x v="11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6"/>
    <x v="11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"/>
    <x v="33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7"/>
    <x v="22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6"/>
    <x v="9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7"/>
    <x v="15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5"/>
    <x v="27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x v="0"/>
    <x v="26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7"/>
    <x v="1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6"/>
    <x v="1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7"/>
    <x v="12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6"/>
    <x v="11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x v="7"/>
    <x v="25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7"/>
    <x v="12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6"/>
    <x v="11"/>
    <n v="64.76000000000000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7"/>
    <x v="33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7"/>
    <x v="12"/>
    <n v="51.9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x v="5"/>
    <x v="27"/>
    <n v="38.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7"/>
    <x v="12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4"/>
    <x v="29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7"/>
    <x v="20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"/>
    <x v="17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6"/>
    <x v="11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0"/>
    <x v="4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0"/>
    <x v="1"/>
    <n v="30.2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2"/>
    <x v="3"/>
    <n v="25.5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6"/>
    <x v="11"/>
    <n v="44.3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6"/>
    <x v="11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x v="19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6"/>
    <x v="19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6"/>
    <x v="9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7"/>
    <x v="22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6"/>
    <x v="11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6"/>
    <x v="11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6"/>
    <x v="1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0"/>
    <x v="1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"/>
    <x v="1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7"/>
    <x v="14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7"/>
    <x v="15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5"/>
    <x v="10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6"/>
    <x v="11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"/>
    <x v="10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6"/>
    <x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6"/>
    <x v="11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"/>
    <x v="2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6"/>
    <x v="9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7"/>
    <x v="33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7"/>
    <x v="12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x v="5"/>
    <x v="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"/>
    <x v="19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"/>
    <x v="11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6"/>
    <x v="19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6"/>
    <x v="11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7"/>
    <x v="15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4"/>
    <x v="7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"/>
    <x v="9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"/>
    <x v="12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7"/>
    <x v="12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6"/>
    <x v="11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6"/>
    <x v="11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6"/>
    <x v="11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6"/>
    <x v="11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7"/>
    <x v="12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"/>
    <x v="23"/>
    <n v="113.6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6"/>
    <x v="11"/>
    <n v="62.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6"/>
    <x v="11"/>
    <n v="59.5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6"/>
    <x v="11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0"/>
    <x v="26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"/>
    <x v="11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"/>
    <x v="19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5"/>
    <x v="16"/>
    <n v="56.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"/>
    <x v="11"/>
    <n v="17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7"/>
    <x v="1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6"/>
    <x v="11"/>
    <n v="68.0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x v="4"/>
    <x v="29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6"/>
    <x v="11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"/>
    <x v="11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x v="6"/>
    <x v="11"/>
    <n v="43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4"/>
    <x v="29"/>
    <n v="202.8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3"/>
    <x v="28"/>
    <n v="71.5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6"/>
    <x v="11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x v="15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5"/>
    <x v="8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7"/>
    <x v="33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x v="7"/>
    <x v="20"/>
    <n v="5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7"/>
    <x v="22"/>
    <n v="42.8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6"/>
    <x v="11"/>
    <n v="31.58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6"/>
    <x v="11"/>
    <n v="66.6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7"/>
    <x v="12"/>
    <n v="28.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6"/>
    <x v="11"/>
    <n v="52.1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6"/>
    <x v="11"/>
    <n v="52.1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6"/>
    <x v="11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6"/>
    <x v="11"/>
    <n v="26.0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x v="6"/>
    <x v="9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x v="6"/>
    <x v="11"/>
    <n v="79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7"/>
    <x v="12"/>
    <n v="27.5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"/>
    <x v="9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7"/>
    <x v="15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7"/>
    <x v="22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6"/>
    <x v="11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x v="3"/>
    <x v="1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4"/>
    <x v="2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6"/>
    <x v="11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"/>
    <x v="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0"/>
    <x v="1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6"/>
    <x v="11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4"/>
    <x v="29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6"/>
    <x v="11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x v="6"/>
    <x v="19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2"/>
    <x v="3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2"/>
    <x v="3"/>
    <n v="42.4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6"/>
    <x v="9"/>
    <n v="163.5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x v="6"/>
    <x v="19"/>
    <n v="286.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7"/>
    <x v="12"/>
    <n v="57.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6"/>
    <x v="11"/>
    <n v="18.7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6"/>
    <x v="11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6"/>
    <x v="11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7"/>
    <x v="13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0"/>
    <x v="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0"/>
    <x v="1"/>
    <n v="102.7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7"/>
    <x v="13"/>
    <n v="33.2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7"/>
    <x v="15"/>
    <n v="66.4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6"/>
    <x v="11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4"/>
    <x v="29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6"/>
    <x v="11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6"/>
    <x v="11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7"/>
    <x v="12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6"/>
    <x v="11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6"/>
    <x v="11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x v="11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6"/>
    <x v="11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7"/>
    <x v="12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6"/>
    <x v="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0"/>
    <x v="1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5"/>
    <x v="27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6"/>
    <x v="1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"/>
    <x v="11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0"/>
    <x v="26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6"/>
    <x v="11"/>
    <n v="40.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x v="0"/>
    <x v="24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6"/>
    <x v="19"/>
    <n v="73.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7"/>
    <x v="25"/>
    <n v="1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"/>
    <x v="11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6"/>
    <x v="9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"/>
    <x v="17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"/>
    <x v="11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6"/>
    <x v="11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6"/>
    <x v="11"/>
    <n v="30.9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6"/>
    <x v="11"/>
    <n v="43.2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7"/>
    <x v="15"/>
    <n v="31.8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2"/>
    <x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7"/>
    <x v="22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6"/>
    <x v="9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6"/>
    <x v="11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6"/>
    <x v="11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"/>
    <x v="9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"/>
    <x v="5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6"/>
    <x v="11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7"/>
    <x v="25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6"/>
    <x v="9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7"/>
    <x v="15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6"/>
    <x v="1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x v="11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x v="11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7"/>
    <x v="3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6"/>
    <x v="11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x v="0"/>
    <x v="24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7"/>
    <x v="12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0"/>
    <x v="1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6"/>
    <x v="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7"/>
    <x v="15"/>
    <n v="75.04000000000000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7"/>
    <x v="14"/>
    <n v="52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7"/>
    <x v="15"/>
    <n v="38.8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7"/>
    <x v="15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"/>
    <x v="39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7"/>
    <x v="12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6"/>
    <x v="11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6"/>
    <x v="11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5"/>
    <x v="8"/>
    <n v="28.9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"/>
    <x v="9"/>
    <n v="61.1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7"/>
    <x v="33"/>
    <n v="34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7"/>
    <x v="15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7"/>
    <x v="15"/>
    <n v="86.6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7"/>
    <x v="12"/>
    <n v="2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6"/>
    <x v="11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x v="6"/>
    <x v="11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6"/>
    <x v="11"/>
    <n v="36.9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x v="2"/>
    <x v="3"/>
    <n v="32.34000000000000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7"/>
    <x v="12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7"/>
    <x v="15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6"/>
    <x v="11"/>
    <n v="64.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0"/>
    <x v="26"/>
    <n v="34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x v="3"/>
    <x v="18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7"/>
    <x v="22"/>
    <n v="44.6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"/>
    <x v="19"/>
    <n v="2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"/>
    <x v="15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6"/>
    <x v="11"/>
    <n v="37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7"/>
    <x v="13"/>
    <n v="48.62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x v="2"/>
    <x v="34"/>
    <n v="51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4"/>
    <x v="29"/>
    <n v="34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"/>
    <x v="11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7"/>
    <x v="13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7"/>
    <x v="15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7"/>
    <x v="13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x v="2"/>
    <x v="3"/>
    <n v="168.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6"/>
    <x v="11"/>
    <n v="63.1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6"/>
    <x v="11"/>
    <n v="59.4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x v="15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6"/>
    <x v="9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6"/>
    <x v="1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3"/>
    <x v="28"/>
    <n v="41.8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6"/>
    <x v="9"/>
    <n v="45.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x v="7"/>
    <x v="22"/>
    <n v="27.8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1"/>
    <x v="39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7"/>
    <x v="15"/>
    <n v="35.77000000000000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7"/>
    <x v="15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7"/>
    <x v="12"/>
    <n v="40.0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7"/>
    <x v="15"/>
    <n v="37.0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0"/>
    <x v="24"/>
    <n v="9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7"/>
    <x v="15"/>
    <n v="52.6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6"/>
    <x v="11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6"/>
    <x v="11"/>
    <n v="5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4"/>
    <x v="40"/>
    <n v="35.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6"/>
    <x v="11"/>
    <n v="142.8600000000000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5"/>
    <x v="8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7"/>
    <x v="15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7"/>
    <x v="15"/>
    <n v="76.9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6"/>
    <x v="11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6"/>
    <x v="19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6"/>
    <x v="9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6"/>
    <x v="11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6"/>
    <x v="11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6"/>
    <x v="11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6"/>
    <x v="11"/>
    <n v="41.67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2"/>
    <x v="3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2"/>
    <x v="3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0"/>
    <x v="1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0"/>
    <x v="4"/>
    <n v="39.4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6"/>
    <x v="19"/>
    <n v="57.6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7"/>
    <x v="15"/>
    <n v="75.3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4"/>
    <x v="29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x v="0"/>
    <x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6"/>
    <x v="11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0"/>
    <x v="4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6"/>
    <x v="11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6"/>
    <x v="11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6"/>
    <x v="11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4"/>
    <x v="40"/>
    <n v="77.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6"/>
    <x v="19"/>
    <n v="66.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0"/>
    <x v="4"/>
    <n v="44.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6"/>
    <x v="11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7"/>
    <x v="15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6"/>
    <x v="11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7"/>
    <x v="15"/>
    <n v="53.8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4"/>
    <x v="29"/>
    <n v="60.7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7"/>
    <x v="15"/>
    <n v="27.6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x v="6"/>
    <x v="9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x v="0"/>
    <x v="1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6"/>
    <x v="11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x v="2"/>
    <x v="3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6"/>
    <x v="1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0"/>
    <x v="1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7"/>
    <x v="15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5"/>
    <x v="27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6"/>
    <x v="11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3"/>
    <x v="5"/>
    <n v="35.9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2"/>
    <x v="3"/>
    <n v="35.79999999999999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"/>
    <x v="35"/>
    <n v="47.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0"/>
    <x v="1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7"/>
    <x v="25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6"/>
    <x v="11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4"/>
    <x v="29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"/>
    <x v="2"/>
    <n v="35.4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x v="0"/>
    <x v="4"/>
    <n v="80.4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"/>
    <x v="3"/>
    <n v="35.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"/>
    <x v="19"/>
    <n v="55.0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0"/>
    <x v="1"/>
    <n v="51.8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6"/>
    <x v="11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6"/>
    <x v="11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x v="0"/>
    <x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0"/>
    <x v="1"/>
    <n v="97.3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6"/>
    <x v="11"/>
    <n v="46.0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7"/>
    <x v="15"/>
    <n v="62.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6"/>
    <x v="11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x v="6"/>
    <x v="11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2"/>
    <x v="3"/>
    <n v="37.6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0"/>
    <x v="1"/>
    <n v="50.6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"/>
    <x v="23"/>
    <n v="61.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7"/>
    <x v="13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2"/>
    <x v="3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7"/>
    <x v="14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3"/>
    <x v="18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6"/>
    <x v="11"/>
    <n v="35.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"/>
    <x v="14"/>
    <n v="56.6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0"/>
    <x v="26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3"/>
    <x v="18"/>
    <n v="40.47999999999999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x v="6"/>
    <x v="11"/>
    <n v="40.47999999999999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7"/>
    <x v="12"/>
    <n v="3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6"/>
    <x v="11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6"/>
    <x v="11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0"/>
    <x v="1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1"/>
    <x v="39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0"/>
    <x v="4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6"/>
    <x v="9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6"/>
    <x v="11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1"/>
    <x v="17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"/>
    <x v="23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"/>
    <x v="19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7"/>
    <x v="12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7"/>
    <x v="15"/>
    <n v="58.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"/>
    <x v="11"/>
    <n v="50.8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1"/>
    <x v="17"/>
    <n v="54.2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3"/>
    <x v="5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7"/>
    <x v="15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x v="15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6"/>
    <x v="1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"/>
    <x v="31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0"/>
    <x v="0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x v="1"/>
    <x v="31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"/>
    <x v="11"/>
    <n v="100.6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"/>
    <x v="39"/>
    <n v="42.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4"/>
    <x v="7"/>
    <n v="53.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4"/>
    <x v="29"/>
    <n v="2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6"/>
    <x v="11"/>
    <n v="8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5"/>
    <x v="10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"/>
    <x v="31"/>
    <n v="88.8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6"/>
    <x v="11"/>
    <n v="29.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5"/>
    <x v="16"/>
    <n v="57.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7"/>
    <x v="12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"/>
    <x v="9"/>
    <n v="88.4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"/>
    <x v="9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6"/>
    <x v="11"/>
    <n v="88.3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x v="6"/>
    <x v="19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6"/>
    <x v="11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0"/>
    <x v="26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7"/>
    <x v="25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6"/>
    <x v="11"/>
    <n v="2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x v="6"/>
    <x v="11"/>
    <n v="97.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6"/>
    <x v="11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6"/>
    <x v="11"/>
    <n v="28.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"/>
    <x v="11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6"/>
    <x v="11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5"/>
    <x v="23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"/>
    <x v="17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5"/>
    <x v="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x v="7"/>
    <x v="14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6"/>
    <x v="11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6"/>
    <x v="11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"/>
    <x v="11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x v="15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7"/>
    <x v="13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x v="6"/>
    <x v="11"/>
    <n v="44.2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6"/>
    <x v="11"/>
    <n v="83.3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"/>
    <x v="12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7"/>
    <x v="12"/>
    <n v="27.7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5"/>
    <x v="1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6"/>
    <x v="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6"/>
    <x v="11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3"/>
    <x v="18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"/>
    <x v="3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7"/>
    <x v="33"/>
    <n v="34.7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6"/>
    <x v="11"/>
    <n v="91.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6"/>
    <x v="11"/>
    <n v="36.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7"/>
    <x v="1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0"/>
    <x v="1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7"/>
    <x v="25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5"/>
    <x v="10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6"/>
    <x v="9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6"/>
    <x v="11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6"/>
    <x v="11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0"/>
    <x v="1"/>
    <n v="44.6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6"/>
    <x v="11"/>
    <n v="59.5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"/>
    <x v="9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"/>
    <x v="11"/>
    <n v="27.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x v="6"/>
    <x v="11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6"/>
    <x v="19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0"/>
    <x v="1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6"/>
    <x v="11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6"/>
    <x v="1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"/>
    <x v="3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x v="0"/>
    <x v="1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7"/>
    <x v="15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6"/>
    <x v="11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x v="0"/>
    <x v="26"/>
    <n v="76.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0"/>
    <x v="1"/>
    <n v="27.3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5"/>
    <x v="8"/>
    <n v="45.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7"/>
    <x v="12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7"/>
    <x v="12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7"/>
    <x v="15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x v="3"/>
    <x v="18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x v="2"/>
    <x v="38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"/>
    <x v="23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2"/>
    <x v="3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x v="6"/>
    <x v="11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0"/>
    <x v="26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0"/>
    <x v="1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x v="6"/>
    <x v="11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6"/>
    <x v="11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6"/>
    <x v="11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6"/>
    <x v="1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6"/>
    <x v="11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2"/>
    <x v="36"/>
    <n v="218.3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6"/>
    <x v="11"/>
    <n v="9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x v="2"/>
    <x v="3"/>
    <n v="65.09999999999999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7"/>
    <x v="14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6"/>
    <x v="11"/>
    <n v="108.3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"/>
    <x v="32"/>
    <n v="65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x v="6"/>
    <x v="11"/>
    <n v="46.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6"/>
    <x v="11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6"/>
    <x v="11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6"/>
    <x v="9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"/>
    <x v="11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7"/>
    <x v="33"/>
    <n v="21.4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x v="6"/>
    <x v="11"/>
    <n v="45.7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6"/>
    <x v="11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6"/>
    <x v="11"/>
    <n v="33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7"/>
    <x v="13"/>
    <n v="21.37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5"/>
    <x v="10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"/>
    <x v="2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7"/>
    <x v="33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7"/>
    <x v="12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6"/>
    <x v="11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0"/>
    <x v="6"/>
    <n v="24.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0"/>
    <x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x v="9"/>
    <n v="70.67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5"/>
    <x v="27"/>
    <n v="37.40999999999999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"/>
    <x v="14"/>
    <n v="57.7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6"/>
    <x v="11"/>
    <n v="22.6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7"/>
    <x v="15"/>
    <n v="33.3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5"/>
    <x v="27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6"/>
    <x v="11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6"/>
    <x v="11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5"/>
    <x v="1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0"/>
    <x v="0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x v="2"/>
    <x v="36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6"/>
    <x v="1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6"/>
    <x v="11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0"/>
    <x v="1"/>
    <n v="88.7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6"/>
    <x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6"/>
    <x v="11"/>
    <n v="6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7"/>
    <x v="12"/>
    <n v="56.3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7"/>
    <x v="15"/>
    <n v="38.7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6"/>
    <x v="11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0"/>
    <x v="0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6"/>
    <x v="11"/>
    <n v="203.6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6"/>
    <x v="9"/>
    <n v="67.78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7"/>
    <x v="12"/>
    <n v="43.5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6"/>
    <x v="11"/>
    <n v="27.7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6"/>
    <x v="11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3"/>
    <x v="18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7"/>
    <x v="12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6"/>
    <x v="11"/>
    <n v="33.6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6"/>
    <x v="9"/>
    <n v="201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6"/>
    <x v="11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x v="6"/>
    <x v="11"/>
    <n v="43.2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x v="3"/>
    <x v="18"/>
    <n v="50.0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5"/>
    <x v="8"/>
    <n v="46.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x v="1"/>
    <x v="31"/>
    <n v="7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5"/>
    <x v="16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5"/>
    <x v="27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5"/>
    <x v="8"/>
    <n v="42.8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"/>
    <x v="5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"/>
    <x v="17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6"/>
    <x v="11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6"/>
    <x v="11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2"/>
    <x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0"/>
    <x v="26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0"/>
    <x v="1"/>
    <n v="84.2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6"/>
    <x v="19"/>
    <n v="24.4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"/>
    <x v="9"/>
    <n v="25.5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7"/>
    <x v="15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3"/>
    <x v="28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4"/>
    <x v="29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6"/>
    <x v="11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6"/>
    <x v="11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"/>
    <x v="23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1"/>
    <x v="39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6"/>
    <x v="11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6"/>
    <x v="11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6"/>
    <x v="11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6"/>
    <x v="11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6"/>
    <x v="19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x v="5"/>
    <x v="27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7"/>
    <x v="22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6"/>
    <x v="11"/>
    <n v="5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3"/>
    <x v="18"/>
    <n v="50.9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7"/>
    <x v="14"/>
    <n v="62.2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5"/>
    <x v="10"/>
    <n v="5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7"/>
    <x v="12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6"/>
    <x v="11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7"/>
    <x v="15"/>
    <n v="50.4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2"/>
    <x v="3"/>
    <n v="69.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0"/>
    <x v="1"/>
    <n v="55.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7"/>
    <x v="15"/>
    <n v="42.3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"/>
    <x v="11"/>
    <n v="183.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6"/>
    <x v="11"/>
    <n v="45.8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1"/>
    <x v="39"/>
    <n v="39.2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7"/>
    <x v="15"/>
    <n v="5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6"/>
    <x v="11"/>
    <n v="5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4"/>
    <x v="7"/>
    <n v="34.13000000000000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6"/>
    <x v="11"/>
    <n v="36.3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7"/>
    <x v="15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x v="7"/>
    <x v="20"/>
    <n v="19.4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6"/>
    <x v="11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"/>
    <x v="11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6"/>
    <x v="11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6"/>
    <x v="11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6"/>
    <x v="11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x v="11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4"/>
    <x v="2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4"/>
    <x v="29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x v="11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6"/>
    <x v="11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6"/>
    <x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5"/>
    <x v="16"/>
    <n v="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6"/>
    <x v="19"/>
    <n v="7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6"/>
    <x v="11"/>
    <n v="29.1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"/>
    <x v="9"/>
    <n v="57.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7"/>
    <x v="33"/>
    <n v="6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6"/>
    <x v="11"/>
    <n v="47.2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7"/>
    <x v="15"/>
    <n v="32.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7"/>
    <x v="15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6"/>
    <x v="11"/>
    <n v="57.7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7"/>
    <x v="15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7"/>
    <x v="12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x v="2"/>
    <x v="3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2"/>
    <x v="36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"/>
    <x v="32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6"/>
    <x v="11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"/>
    <x v="11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6"/>
    <x v="11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6"/>
    <x v="1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x v="0"/>
    <x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5"/>
    <x v="27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6"/>
    <x v="11"/>
    <n v="62.6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"/>
    <x v="19"/>
    <n v="5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6"/>
    <x v="11"/>
    <n v="29.4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5"/>
    <x v="27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5"/>
    <x v="21"/>
    <n v="5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6"/>
    <x v="19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6"/>
    <x v="9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6"/>
    <x v="11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6"/>
    <x v="11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6"/>
    <x v="11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6"/>
    <x v="11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6"/>
    <x v="19"/>
    <n v="166.6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7"/>
    <x v="15"/>
    <n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6"/>
    <x v="11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0"/>
    <x v="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6"/>
    <x v="11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6"/>
    <x v="11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7"/>
    <x v="14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0"/>
    <x v="1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6"/>
    <x v="11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6"/>
    <x v="11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x v="0"/>
    <x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"/>
    <x v="19"/>
    <n v="60.1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x v="0"/>
    <x v="1"/>
    <n v="6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5"/>
    <x v="23"/>
    <n v="4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3"/>
    <x v="18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6"/>
    <x v="9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6"/>
    <x v="11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0"/>
    <x v="1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"/>
    <x v="11"/>
    <n v="35.9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0"/>
    <x v="26"/>
    <n v="57.8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7"/>
    <x v="15"/>
    <n v="35.61999999999999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4"/>
    <x v="29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4"/>
    <x v="29"/>
    <n v="35.38000000000000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6"/>
    <x v="11"/>
    <n v="38.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5"/>
    <x v="27"/>
    <n v="21.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5"/>
    <x v="27"/>
    <n v="30.6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6"/>
    <x v="11"/>
    <n v="30.6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6"/>
    <x v="19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6"/>
    <x v="11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6"/>
    <x v="11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6"/>
    <x v="19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6"/>
    <x v="9"/>
    <n v="4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6"/>
    <x v="11"/>
    <n v="64.29000000000000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6"/>
    <x v="11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"/>
    <x v="31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"/>
    <x v="35"/>
    <n v="40.45000000000000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x v="6"/>
    <x v="11"/>
    <n v="4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6"/>
    <x v="11"/>
    <n v="24.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"/>
    <x v="11"/>
    <n v="48.5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x v="0"/>
    <x v="26"/>
    <n v="14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5"/>
    <x v="10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7"/>
    <x v="15"/>
    <n v="31.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0"/>
    <x v="6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5"/>
    <x v="23"/>
    <n v="35.8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6"/>
    <x v="11"/>
    <n v="33.0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6"/>
    <x v="9"/>
    <n v="4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4"/>
    <x v="7"/>
    <n v="47.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6"/>
    <x v="11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6"/>
    <x v="11"/>
    <n v="21.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6"/>
    <x v="11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0"/>
    <x v="26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6"/>
    <x v="19"/>
    <n v="47.3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3"/>
    <x v="28"/>
    <n v="60.7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3"/>
    <x v="18"/>
    <n v="17.7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6"/>
    <x v="11"/>
    <n v="53.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x v="13"/>
    <n v="47.2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5"/>
    <x v="27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7"/>
    <x v="1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6"/>
    <x v="11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x v="1"/>
    <x v="31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6"/>
    <x v="11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7"/>
    <x v="12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"/>
    <x v="23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6"/>
    <x v="11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0"/>
    <x v="1"/>
    <n v="51.3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x v="3"/>
    <x v="18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6"/>
    <x v="11"/>
    <n v="4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5"/>
    <x v="16"/>
    <n v="51.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6"/>
    <x v="11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0"/>
    <x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x v="3"/>
    <x v="18"/>
    <n v="101.2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x v="0"/>
    <x v="1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"/>
    <x v="31"/>
    <n v="80.59999999999999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"/>
    <x v="21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"/>
    <x v="19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5"/>
    <x v="10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5"/>
    <x v="10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7"/>
    <x v="12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5"/>
    <x v="23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"/>
    <x v="35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6"/>
    <x v="11"/>
    <n v="8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"/>
    <x v="11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6"/>
    <x v="11"/>
    <n v="30.7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6"/>
    <x v="11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5"/>
    <x v="23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7"/>
    <x v="25"/>
    <n v="30.0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x v="6"/>
    <x v="11"/>
    <n v="64.1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6"/>
    <x v="11"/>
    <n v="27.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x v="2"/>
    <x v="36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6"/>
    <x v="11"/>
    <n v="25.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x v="2"/>
    <x v="3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"/>
    <x v="39"/>
    <n v="47.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5"/>
    <x v="10"/>
    <n v="54.2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0"/>
    <x v="1"/>
    <n v="41.8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6"/>
    <x v="9"/>
    <n v="53.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5"/>
    <x v="8"/>
    <n v="41.7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"/>
    <x v="11"/>
    <n v="93.7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"/>
    <x v="33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"/>
    <x v="17"/>
    <n v="53.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6"/>
    <x v="11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x v="6"/>
    <x v="9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6"/>
    <x v="11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2"/>
    <x v="34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6"/>
    <x v="11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3"/>
    <x v="28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5"/>
    <x v="10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x v="1"/>
    <x v="35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7"/>
    <x v="14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5"/>
    <x v="2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0"/>
    <x v="4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6"/>
    <x v="11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6"/>
    <x v="1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0"/>
    <x v="4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"/>
    <x v="35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6"/>
    <x v="19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x v="0"/>
    <x v="26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"/>
    <x v="32"/>
    <n v="26.9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"/>
    <x v="11"/>
    <n v="29.1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6"/>
    <x v="11"/>
    <n v="3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0"/>
    <x v="26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"/>
    <x v="1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"/>
    <x v="33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0"/>
    <x v="2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6"/>
    <x v="11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"/>
    <x v="21"/>
    <n v="37.5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6"/>
    <x v="9"/>
    <n v="55.8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4"/>
    <x v="29"/>
    <n v="55.8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5"/>
    <x v="23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2"/>
    <x v="3"/>
    <n v="83.7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6"/>
    <x v="9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"/>
    <x v="3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"/>
    <x v="33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0"/>
    <x v="26"/>
    <n v="81.5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"/>
    <x v="10"/>
    <n v="32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5"/>
    <x v="10"/>
    <n v="108.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7"/>
    <x v="33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4"/>
    <x v="29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"/>
    <x v="31"/>
    <n v="24.6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6"/>
    <x v="11"/>
    <n v="29.0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6"/>
    <x v="11"/>
    <n v="4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7"/>
    <x v="13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"/>
    <x v="11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6"/>
    <x v="11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"/>
    <x v="11"/>
    <n v="23.9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3"/>
    <x v="18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4"/>
    <x v="29"/>
    <n v="34.4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7"/>
    <x v="15"/>
    <n v="28.1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0"/>
    <x v="0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0"/>
    <x v="1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"/>
    <x v="12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"/>
    <x v="23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x v="0"/>
    <x v="26"/>
    <n v="150.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6"/>
    <x v="11"/>
    <n v="75.2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7"/>
    <x v="15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7"/>
    <x v="12"/>
    <n v="23.1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x v="0"/>
    <x v="26"/>
    <n v="3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0"/>
    <x v="26"/>
    <n v="3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x v="6"/>
    <x v="9"/>
    <n v="3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x v="6"/>
    <x v="9"/>
    <n v="2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6"/>
    <x v="11"/>
    <n v="6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"/>
    <x v="11"/>
    <n v="6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7"/>
    <x v="2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7"/>
    <x v="2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x v="7"/>
    <x v="15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7"/>
    <x v="12"/>
    <n v="27.2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6"/>
    <x v="19"/>
    <n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0"/>
    <x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0"/>
    <x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"/>
    <x v="11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2"/>
    <x v="3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0"/>
    <x v="1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2"/>
    <x v="38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6"/>
    <x v="11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0"/>
    <x v="1"/>
    <n v="57.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x v="6"/>
    <x v="11"/>
    <n v="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6"/>
    <x v="11"/>
    <n v="71.25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x v="3"/>
    <x v="18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x v="4"/>
    <x v="40"/>
    <n v="40.1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2"/>
    <x v="34"/>
    <n v="4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0"/>
    <x v="1"/>
    <n v="93.3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6"/>
    <x v="9"/>
    <n v="93.3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7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"/>
    <x v="12"/>
    <n v="3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6"/>
    <x v="11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5"/>
    <x v="10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6"/>
    <x v="9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4"/>
    <x v="29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6"/>
    <x v="11"/>
    <n v="30.7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x v="0"/>
    <x v="24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x v="0"/>
    <x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6"/>
    <x v="11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6"/>
    <x v="19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6"/>
    <x v="11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"/>
    <x v="11"/>
    <n v="90.3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0"/>
    <x v="26"/>
    <n v="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x v="3"/>
    <x v="28"/>
    <n v="4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6"/>
    <x v="11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6"/>
    <x v="11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"/>
    <x v="30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6"/>
    <x v="11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6"/>
    <x v="11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"/>
    <x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0"/>
    <x v="26"/>
    <n v="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0"/>
    <x v="1"/>
    <n v="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0"/>
    <x v="6"/>
    <n v="28.8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7"/>
    <x v="12"/>
    <n v="28.8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"/>
    <x v="11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"/>
    <x v="11"/>
    <n v="37.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x v="1"/>
    <x v="39"/>
    <n v="17.32999999999999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5"/>
    <x v="27"/>
    <n v="21.6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x v="0"/>
    <x v="26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x v="6"/>
    <x v="11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3"/>
    <x v="18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4"/>
    <x v="29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6"/>
    <x v="11"/>
    <n v="6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6"/>
    <x v="11"/>
    <n v="50.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6"/>
    <x v="11"/>
    <n v="31.38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"/>
    <x v="23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x v="4"/>
    <x v="29"/>
    <n v="62.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0"/>
    <x v="1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8"/>
    <x v="30"/>
    <n v="25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5"/>
    <x v="10"/>
    <n v="12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x v="6"/>
    <x v="11"/>
    <n v="35.7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0"/>
    <x v="26"/>
    <n v="25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x v="5"/>
    <x v="10"/>
    <n v="83.3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x v="6"/>
    <x v="11"/>
    <n v="62.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x v="5"/>
    <x v="10"/>
    <n v="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6"/>
    <x v="19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6"/>
    <x v="11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6"/>
    <x v="11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6"/>
    <x v="11"/>
    <n v="11.3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x v="0"/>
    <x v="26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3"/>
    <x v="18"/>
    <n v="16.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"/>
    <x v="31"/>
    <n v="48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7"/>
    <x v="37"/>
    <n v="30.1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6"/>
    <x v="11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x v="0"/>
    <x v="1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"/>
    <x v="11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0"/>
    <x v="6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2"/>
    <x v="36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3"/>
    <x v="18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1"/>
    <x v="3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0"/>
    <x v="1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x v="1"/>
    <x v="39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6"/>
    <x v="11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0"/>
    <x v="1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4"/>
    <x v="29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5"/>
    <x v="23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6"/>
    <x v="11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0"/>
    <x v="1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7"/>
    <x v="14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3"/>
    <x v="18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"/>
    <x v="11"/>
    <n v="18.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6"/>
    <x v="11"/>
    <n v="56.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6"/>
    <x v="11"/>
    <n v="7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x v="1"/>
    <x v="32"/>
    <n v="74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0"/>
    <x v="26"/>
    <n v="24.7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0"/>
    <x v="1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7"/>
    <x v="1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x v="6"/>
    <x v="19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6"/>
    <x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"/>
    <x v="23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"/>
    <x v="2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6"/>
    <x v="11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6"/>
    <x v="11"/>
    <n v="26.7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3"/>
    <x v="28"/>
    <n v="16.30999999999999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"/>
    <x v="30"/>
    <n v="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0"/>
    <x v="1"/>
    <n v="30.2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6"/>
    <x v="11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6"/>
    <x v="11"/>
    <n v="26.38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4"/>
    <x v="40"/>
    <n v="52.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7"/>
    <x v="37"/>
    <n v="3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0"/>
    <x v="1"/>
    <n v="68.3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5"/>
    <x v="23"/>
    <n v="68.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"/>
    <x v="32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2"/>
    <x v="34"/>
    <n v="20.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"/>
    <x v="12"/>
    <n v="29.2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5"/>
    <x v="27"/>
    <n v="15.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6"/>
    <x v="11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5"/>
    <x v="23"/>
    <n v="40.7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6"/>
    <x v="11"/>
    <n v="2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4"/>
    <x v="29"/>
    <n v="16.8299999999999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4"/>
    <x v="29"/>
    <n v="22.3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6"/>
    <x v="11"/>
    <n v="100.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6"/>
    <x v="11"/>
    <n v="18.2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x v="1"/>
    <x v="31"/>
    <n v="1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"/>
    <x v="11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0"/>
    <x v="26"/>
    <n v="2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x v="6"/>
    <x v="9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"/>
    <x v="12"/>
    <n v="4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5"/>
    <x v="10"/>
    <n v="1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1"/>
    <x v="17"/>
    <n v="4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6"/>
    <x v="11"/>
    <n v="22.2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x v="0"/>
    <x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"/>
    <x v="3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"/>
    <x v="33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"/>
    <x v="12"/>
    <n v="27.8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6"/>
    <x v="11"/>
    <n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6"/>
    <x v="11"/>
    <n v="16.2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0"/>
    <x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"/>
    <x v="21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"/>
    <x v="30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6"/>
    <x v="11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4"/>
    <x v="29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2"/>
    <x v="3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3"/>
    <x v="28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6"/>
    <x v="11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6"/>
    <x v="11"/>
    <n v="61.6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x v="0"/>
    <x v="26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x v="1"/>
    <x v="31"/>
    <n v="3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5"/>
    <x v="10"/>
    <n v="25.7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7"/>
    <x v="15"/>
    <n v="22.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6"/>
    <x v="11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3"/>
    <x v="18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7"/>
    <x v="37"/>
    <n v="59.3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"/>
    <x v="11"/>
    <n v="35.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1"/>
    <x v="35"/>
    <n v="5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6"/>
    <x v="9"/>
    <n v="87.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0"/>
    <x v="26"/>
    <n v="3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6"/>
    <x v="11"/>
    <n v="24.7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7"/>
    <x v="33"/>
    <n v="42.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1"/>
    <x v="35"/>
    <n v="3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6"/>
    <x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"/>
    <x v="11"/>
    <n v="3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2"/>
    <x v="38"/>
    <n v="28.3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6"/>
    <x v="11"/>
    <n v="27.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3"/>
    <x v="18"/>
    <n v="23.5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6"/>
    <x v="11"/>
    <n v="23.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7"/>
    <x v="33"/>
    <n v="3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7"/>
    <x v="33"/>
    <n v="4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0"/>
    <x v="1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2"/>
    <x v="3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5"/>
    <x v="23"/>
    <n v="11.7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6"/>
    <x v="11"/>
    <n v="38.2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7"/>
    <x v="15"/>
    <n v="21.8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"/>
    <x v="21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"/>
    <x v="33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4"/>
    <x v="29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4"/>
    <x v="29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"/>
    <x v="19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6"/>
    <x v="11"/>
    <n v="11.6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"/>
    <x v="35"/>
    <n v="5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"/>
    <x v="23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1"/>
    <x v="39"/>
    <n v="7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7"/>
    <x v="14"/>
    <n v="5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6"/>
    <x v="1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"/>
    <x v="23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"/>
    <x v="11"/>
    <n v="24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4"/>
    <x v="29"/>
    <n v="72.5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x v="1"/>
    <x v="31"/>
    <n v="48.3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6"/>
    <x v="11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0"/>
    <x v="26"/>
    <n v="14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6"/>
    <x v="9"/>
    <n v="20.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5"/>
    <x v="23"/>
    <n v="28.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x v="5"/>
    <x v="21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x v="0"/>
    <x v="26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2"/>
    <x v="36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1"/>
    <x v="39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5"/>
    <x v="23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6"/>
    <x v="11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"/>
    <x v="11"/>
    <n v="22.6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6"/>
    <x v="11"/>
    <n v="33.7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"/>
    <x v="11"/>
    <n v="1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"/>
    <x v="11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"/>
    <x v="11"/>
    <n v="4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5"/>
    <x v="23"/>
    <n v="16.6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0"/>
    <x v="24"/>
    <n v="4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7"/>
    <x v="37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0"/>
    <x v="26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"/>
    <x v="33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x v="6"/>
    <x v="11"/>
    <n v="32.7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6"/>
    <x v="11"/>
    <n v="32.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"/>
    <x v="10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3"/>
    <x v="18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"/>
    <x v="11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6"/>
    <x v="19"/>
    <n v="14.4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6"/>
    <x v="19"/>
    <n v="43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x v="6"/>
    <x v="9"/>
    <n v="12.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3"/>
    <x v="18"/>
    <n v="10.6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6"/>
    <x v="9"/>
    <n v="4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0"/>
    <x v="1"/>
    <n v="25.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6"/>
    <x v="11"/>
    <n v="4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3"/>
    <x v="28"/>
    <n v="31.2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3"/>
    <x v="28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"/>
    <x v="9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"/>
    <x v="1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"/>
    <x v="11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"/>
    <x v="12"/>
    <n v="31.2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5"/>
    <x v="23"/>
    <n v="62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"/>
    <x v="32"/>
    <n v="41.6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0"/>
    <x v="4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6"/>
    <x v="11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0"/>
    <x v="26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"/>
    <x v="33"/>
    <n v="24.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6"/>
    <x v="11"/>
    <n v="4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"/>
    <x v="29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"/>
    <x v="33"/>
    <n v="6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0"/>
    <x v="26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4"/>
    <x v="7"/>
    <n v="3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6"/>
    <x v="11"/>
    <n v="8.5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3"/>
    <x v="18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"/>
    <x v="11"/>
    <n v="13.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6"/>
    <x v="19"/>
    <n v="2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7"/>
    <x v="37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6"/>
    <x v="9"/>
    <n v="5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5"/>
    <x v="21"/>
    <n v="38.3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3"/>
    <x v="18"/>
    <n v="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3"/>
    <x v="18"/>
    <n v="2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0"/>
    <x v="26"/>
    <n v="16.4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"/>
    <x v="23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"/>
    <x v="12"/>
    <n v="14.1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x v="6"/>
    <x v="19"/>
    <n v="36.6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1"/>
    <x v="39"/>
    <n v="5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6"/>
    <x v="11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6"/>
    <x v="11"/>
    <n v="27.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"/>
    <x v="10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7"/>
    <x v="14"/>
    <n v="5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"/>
    <x v="11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x v="3"/>
    <x v="18"/>
    <n v="36.33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x v="0"/>
    <x v="26"/>
    <n v="15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4"/>
    <x v="7"/>
    <n v="10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2"/>
    <x v="3"/>
    <n v="26.7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0"/>
    <x v="1"/>
    <n v="26.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0"/>
    <x v="26"/>
    <n v="5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0"/>
    <x v="4"/>
    <n v="17.6700000000000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0"/>
    <x v="1"/>
    <n v="35.3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0"/>
    <x v="1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7"/>
    <x v="15"/>
    <n v="21.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0"/>
    <x v="1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1"/>
    <x v="31"/>
    <n v="6.1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x v="6"/>
    <x v="9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"/>
    <x v="11"/>
    <n v="52.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x v="1"/>
    <x v="35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x v="1"/>
    <x v="39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3"/>
    <x v="18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0"/>
    <x v="6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"/>
    <x v="19"/>
    <n v="12.7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7"/>
    <x v="33"/>
    <n v="50.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6"/>
    <x v="11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2"/>
    <x v="38"/>
    <n v="14.4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x v="0"/>
    <x v="1"/>
    <n v="50.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"/>
    <x v="29"/>
    <n v="1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0"/>
    <x v="1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0"/>
    <x v="26"/>
    <n v="5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x v="1"/>
    <x v="31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4"/>
    <x v="29"/>
    <n v="5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"/>
    <x v="33"/>
    <n v="10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"/>
    <x v="29"/>
    <n v="1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"/>
    <x v="9"/>
    <n v="1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"/>
    <x v="10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0"/>
    <x v="26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"/>
    <x v="39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6"/>
    <x v="1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x v="3"/>
    <x v="18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1"/>
    <x v="32"/>
    <n v="1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4"/>
    <x v="29"/>
    <n v="33.3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2"/>
    <x v="38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x v="1"/>
    <x v="31"/>
    <n v="10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"/>
    <x v="11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"/>
    <x v="35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6"/>
    <x v="11"/>
    <n v="1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6"/>
    <x v="11"/>
    <n v="16.6700000000000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6"/>
    <x v="11"/>
    <n v="33.3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"/>
    <x v="19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"/>
    <x v="11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6"/>
    <x v="11"/>
    <n v="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x v="6"/>
    <x v="1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0"/>
    <x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6"/>
    <x v="11"/>
    <n v="15.8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6"/>
    <x v="11"/>
    <n v="23.7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6"/>
    <x v="11"/>
    <n v="9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6"/>
    <x v="11"/>
    <n v="15.67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2"/>
    <x v="38"/>
    <n v="23.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2"/>
    <x v="34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5"/>
    <x v="2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0"/>
    <x v="4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x v="0"/>
    <x v="26"/>
    <n v="9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1"/>
    <x v="39"/>
    <n v="3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"/>
    <x v="33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0"/>
    <x v="1"/>
    <n v="22.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4"/>
    <x v="29"/>
    <n v="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6"/>
    <x v="11"/>
    <n v="3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7"/>
    <x v="33"/>
    <n v="1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4"/>
    <x v="4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6"/>
    <x v="11"/>
    <n v="14.33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3"/>
    <x v="18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0"/>
    <x v="6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3"/>
    <x v="18"/>
    <n v="5.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"/>
    <x v="32"/>
    <n v="42.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4"/>
    <x v="7"/>
    <n v="21.2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7"/>
    <x v="14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4"/>
    <x v="29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x v="3"/>
    <x v="1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"/>
    <x v="23"/>
    <n v="20.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0"/>
    <x v="26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5"/>
    <x v="23"/>
    <n v="16.39999999999999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"/>
    <x v="21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x v="3"/>
    <x v="18"/>
    <n v="16.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"/>
    <x v="32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0"/>
    <x v="26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4"/>
    <x v="7"/>
    <n v="11.4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6"/>
    <x v="11"/>
    <n v="4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x v="6"/>
    <x v="11"/>
    <n v="26.6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x v="2"/>
    <x v="36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x v="1"/>
    <x v="3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5"/>
    <x v="23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2"/>
    <x v="3"/>
    <n v="1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"/>
    <x v="31"/>
    <n v="2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4"/>
    <x v="29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4"/>
    <x v="40"/>
    <n v="37.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6"/>
    <x v="9"/>
    <n v="37.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7"/>
    <x v="14"/>
    <n v="37.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0"/>
    <x v="1"/>
    <n v="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x v="4"/>
    <x v="29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2"/>
    <x v="34"/>
    <n v="2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0"/>
    <x v="26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"/>
    <x v="11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"/>
    <x v="11"/>
    <n v="18.7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6"/>
    <x v="11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4"/>
    <x v="29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4"/>
    <x v="29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"/>
    <x v="12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"/>
    <x v="31"/>
    <n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6"/>
    <x v="9"/>
    <n v="23.6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4"/>
    <x v="29"/>
    <n v="23.6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6"/>
    <x v="11"/>
    <n v="23.3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x v="0"/>
    <x v="26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3"/>
    <x v="18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4"/>
    <x v="29"/>
    <n v="17.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"/>
    <x v="12"/>
    <n v="3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x v="5"/>
    <x v="21"/>
    <n v="11.6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6"/>
    <x v="11"/>
    <n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6"/>
    <x v="11"/>
    <n v="17.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6"/>
    <x v="11"/>
    <n v="23.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2"/>
    <x v="3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"/>
    <x v="11"/>
    <n v="2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x v="0"/>
    <x v="26"/>
    <n v="3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0"/>
    <x v="26"/>
    <n v="8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"/>
    <x v="32"/>
    <n v="6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4"/>
    <x v="40"/>
    <n v="16.2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7"/>
    <x v="33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7"/>
    <x v="33"/>
    <n v="32.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0"/>
    <x v="1"/>
    <n v="8.130000000000000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0"/>
    <x v="1"/>
    <n v="1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6"/>
    <x v="11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6"/>
    <x v="11"/>
    <n v="21.6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"/>
    <x v="17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6"/>
    <x v="11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7"/>
    <x v="33"/>
    <n v="12.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0"/>
    <x v="26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0"/>
    <x v="1"/>
    <n v="30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5"/>
    <x v="23"/>
    <n v="20.32999999999999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6"/>
    <x v="11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"/>
    <x v="10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"/>
    <x v="11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6"/>
    <x v="11"/>
    <n v="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0"/>
    <x v="26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6"/>
    <x v="11"/>
    <n v="1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2"/>
    <x v="38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0"/>
    <x v="6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4"/>
    <x v="29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6"/>
    <x v="11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"/>
    <x v="35"/>
    <n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6"/>
    <x v="9"/>
    <n v="18.67000000000000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0"/>
    <x v="26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3"/>
    <x v="18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0"/>
    <x v="26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0"/>
    <x v="26"/>
    <n v="18.32999999999999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6"/>
    <x v="11"/>
    <n v="18.32999999999999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"/>
    <x v="32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x v="0"/>
    <x v="26"/>
    <n v="27.5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4"/>
    <x v="29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"/>
    <x v="31"/>
    <n v="27.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6"/>
    <x v="19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0"/>
    <x v="1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3"/>
    <x v="18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1"/>
    <x v="39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1"/>
    <x v="39"/>
    <n v="5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0"/>
    <x v="26"/>
    <n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"/>
    <x v="23"/>
    <n v="3.7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"/>
    <x v="29"/>
    <n v="5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0"/>
    <x v="4"/>
    <n v="8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3"/>
    <x v="18"/>
    <n v="12.7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3"/>
    <x v="28"/>
    <n v="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4"/>
    <x v="29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5"/>
    <x v="23"/>
    <n v="25.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7"/>
    <x v="14"/>
    <n v="25.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2"/>
    <x v="36"/>
    <n v="12.7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x v="5"/>
    <x v="10"/>
    <n v="25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6"/>
    <x v="11"/>
    <n v="8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x v="0"/>
    <x v="26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x v="5"/>
    <x v="23"/>
    <n v="5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0"/>
    <x v="26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0"/>
    <x v="26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0"/>
    <x v="6"/>
    <n v="2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7"/>
    <x v="33"/>
    <n v="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3"/>
    <x v="18"/>
    <n v="12.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4"/>
    <x v="29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4"/>
    <x v="29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x v="6"/>
    <x v="9"/>
    <n v="16.67000000000000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"/>
    <x v="10"/>
    <n v="5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2"/>
    <x v="38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4"/>
    <x v="29"/>
    <n v="5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6"/>
    <x v="9"/>
    <n v="5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"/>
    <x v="10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4"/>
    <x v="29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4"/>
    <x v="29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"/>
    <x v="35"/>
    <n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"/>
    <x v="1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8"/>
    <x v="30"/>
    <n v="5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2"/>
    <x v="36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"/>
    <x v="19"/>
    <n v="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"/>
    <x v="11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"/>
    <x v="33"/>
    <n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7"/>
    <x v="14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x v="5"/>
    <x v="23"/>
    <n v="16.6700000000000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1"/>
    <x v="35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6"/>
    <x v="11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5"/>
    <x v="23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x v="3"/>
    <x v="28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"/>
    <x v="11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3"/>
    <x v="18"/>
    <n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"/>
    <x v="35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3"/>
    <x v="18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3"/>
    <x v="18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"/>
    <x v="11"/>
    <n v="9.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x v="4"/>
    <x v="29"/>
    <n v="22.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"/>
    <x v="23"/>
    <n v="22.5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3"/>
    <x v="18"/>
    <n v="11.2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3"/>
    <x v="18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"/>
    <x v="11"/>
    <n v="22.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"/>
    <x v="11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1"/>
    <x v="39"/>
    <n v="11.2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7"/>
    <x v="33"/>
    <n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6"/>
    <x v="11"/>
    <n v="11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6"/>
    <x v="11"/>
    <n v="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7"/>
    <x v="33"/>
    <n v="22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"/>
    <x v="23"/>
    <n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6"/>
    <x v="11"/>
    <n v="1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3"/>
    <x v="18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x v="1"/>
    <x v="31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3"/>
    <x v="18"/>
    <n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x v="3"/>
    <x v="18"/>
    <n v="10.5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0"/>
    <x v="6"/>
    <n v="10.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4"/>
    <x v="29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3"/>
    <x v="18"/>
    <n v="6.8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6"/>
    <x v="11"/>
    <n v="10.2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"/>
    <x v="9"/>
    <n v="10.2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2"/>
    <x v="3"/>
    <n v="1.5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"/>
    <x v="21"/>
    <n v="2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6"/>
    <x v="9"/>
    <n v="13.3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2"/>
    <x v="3"/>
    <n v="1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7"/>
    <x v="37"/>
    <n v="4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"/>
    <x v="29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"/>
    <x v="33"/>
    <n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x v="2"/>
    <x v="3"/>
    <n v="2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"/>
    <x v="1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"/>
    <x v="33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6"/>
    <x v="11"/>
    <n v="13.3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"/>
    <x v="21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6"/>
    <x v="19"/>
    <n v="13.3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0"/>
    <x v="26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"/>
    <x v="11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"/>
    <x v="11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"/>
    <x v="11"/>
    <n v="18.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4"/>
    <x v="29"/>
    <n v="12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x v="3"/>
    <x v="28"/>
    <n v="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"/>
    <x v="39"/>
    <n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x v="0"/>
    <x v="4"/>
    <n v="1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x v="4"/>
    <x v="29"/>
    <n v="17.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4"/>
    <x v="29"/>
    <n v="17.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6"/>
    <x v="19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1"/>
    <x v="39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4"/>
    <x v="29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7"/>
    <x v="14"/>
    <n v="8.7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x v="0"/>
    <x v="26"/>
    <n v="8.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7"/>
    <x v="14"/>
    <n v="11.67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x v="6"/>
    <x v="11"/>
    <n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6"/>
    <x v="19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2"/>
    <x v="38"/>
    <n v="11.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"/>
    <x v="11"/>
    <n v="34.95000000000000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3"/>
    <x v="18"/>
    <n v="8.5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x v="7"/>
    <x v="14"/>
    <n v="3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x v="1"/>
    <x v="39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1"/>
    <x v="35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6"/>
    <x v="11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6"/>
    <x v="11"/>
    <n v="10.6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0"/>
    <x v="26"/>
    <n v="15.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"/>
    <x v="23"/>
    <n v="10.3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"/>
    <x v="21"/>
    <n v="1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4"/>
    <x v="29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x v="0"/>
    <x v="26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"/>
    <x v="29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"/>
    <x v="33"/>
    <n v="3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4"/>
    <x v="40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5"/>
    <x v="23"/>
    <n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1"/>
    <x v="35"/>
    <n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7"/>
    <x v="12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"/>
    <x v="33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x v="6"/>
    <x v="11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6"/>
    <x v="19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"/>
    <x v="3"/>
    <n v="7.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3"/>
    <x v="18"/>
    <n v="5.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6"/>
    <x v="11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"/>
    <x v="11"/>
    <n v="7.2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7"/>
    <x v="25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0"/>
    <x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"/>
    <x v="32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"/>
    <x v="1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4"/>
    <x v="29"/>
    <n v="13.0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6"/>
    <x v="9"/>
    <n v="6.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3"/>
    <x v="28"/>
    <n v="1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6"/>
    <x v="11"/>
    <n v="1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"/>
    <x v="23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6"/>
    <x v="9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0"/>
    <x v="26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0"/>
    <x v="1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x v="1"/>
    <x v="31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4"/>
    <x v="29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3"/>
    <x v="18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"/>
    <x v="11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4"/>
    <x v="29"/>
    <n v="1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6"/>
    <x v="11"/>
    <n v="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6"/>
    <x v="9"/>
    <n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"/>
    <x v="23"/>
    <n v="2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0"/>
    <x v="26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6"/>
    <x v="11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4"/>
    <x v="29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0"/>
    <x v="26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x v="3"/>
    <x v="18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6"/>
    <x v="11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"/>
    <x v="23"/>
    <n v="12.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"/>
    <x v="33"/>
    <n v="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2"/>
    <x v="36"/>
    <n v="2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3"/>
    <x v="18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"/>
    <x v="11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0"/>
    <x v="26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"/>
    <x v="11"/>
    <n v="2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4"/>
    <x v="29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1"/>
    <x v="39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4"/>
    <x v="29"/>
    <n v="8.3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"/>
    <x v="11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7"/>
    <x v="37"/>
    <n v="2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"/>
    <x v="1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"/>
    <x v="11"/>
    <n v="12.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"/>
    <x v="19"/>
    <n v="12.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2"/>
    <x v="3"/>
    <n v="6.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6"/>
    <x v="9"/>
    <n v="12.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6"/>
    <x v="11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3"/>
    <x v="18"/>
    <n v="8.3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"/>
    <x v="19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3"/>
    <x v="18"/>
    <n v="12.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6"/>
    <x v="9"/>
    <n v="2.6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"/>
    <x v="23"/>
    <n v="4.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6"/>
    <x v="11"/>
    <n v="5.7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"/>
    <x v="11"/>
    <n v="5.7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x v="6"/>
    <x v="9"/>
    <n v="7.3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7"/>
    <x v="14"/>
    <n v="2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3"/>
    <x v="28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6"/>
    <x v="11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"/>
    <x v="33"/>
    <n v="10.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6"/>
    <x v="11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6"/>
    <x v="11"/>
    <n v="10.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1"/>
    <x v="35"/>
    <n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"/>
    <x v="29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3"/>
    <x v="18"/>
    <n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"/>
    <x v="11"/>
    <n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6"/>
    <x v="11"/>
    <n v="2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6"/>
    <x v="11"/>
    <n v="2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"/>
    <x v="1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6"/>
    <x v="11"/>
    <n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6"/>
    <x v="11"/>
    <n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0"/>
    <x v="26"/>
    <n v="1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7"/>
    <x v="14"/>
    <n v="2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3"/>
    <x v="28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x v="0"/>
    <x v="26"/>
    <n v="2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7"/>
    <x v="12"/>
    <n v="1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x v="2"/>
    <x v="38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6"/>
    <x v="11"/>
    <n v="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0"/>
    <x v="4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6"/>
    <x v="11"/>
    <n v="4.75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x v="0"/>
    <x v="26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x v="7"/>
    <x v="14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"/>
    <x v="1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4"/>
    <x v="29"/>
    <n v="5.6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6"/>
    <x v="11"/>
    <n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3"/>
    <x v="18"/>
    <n v="5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0"/>
    <x v="1"/>
    <n v="7.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2"/>
    <x v="34"/>
    <n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3"/>
    <x v="18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x v="1"/>
    <x v="31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x v="1"/>
    <x v="31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x v="6"/>
    <x v="11"/>
    <n v="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1"/>
    <x v="31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x v="1"/>
    <x v="31"/>
    <n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8"/>
    <x v="30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0"/>
    <x v="4"/>
    <n v="1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0"/>
    <x v="26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x v="6"/>
    <x v="19"/>
    <n v="7.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2"/>
    <x v="3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6"/>
    <x v="11"/>
    <n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"/>
    <x v="23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0"/>
    <x v="26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5"/>
    <x v="16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6"/>
    <x v="11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x v="0"/>
    <x v="26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3"/>
    <x v="18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x v="0"/>
    <x v="6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"/>
    <x v="1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0"/>
    <x v="1"/>
    <n v="2.7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6"/>
    <x v="11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"/>
    <x v="23"/>
    <n v="5.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3"/>
    <x v="18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3"/>
    <x v="28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7"/>
    <x v="14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6"/>
    <x v="11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6"/>
    <x v="9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"/>
    <x v="11"/>
    <n v="5.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"/>
    <x v="21"/>
    <n v="10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x v="4"/>
    <x v="29"/>
    <n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"/>
    <x v="21"/>
    <n v="1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"/>
    <x v="29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x v="0"/>
    <x v="6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1"/>
    <x v="35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6"/>
    <x v="11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6"/>
    <x v="9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6"/>
    <x v="9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0"/>
    <x v="26"/>
    <n v="1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3"/>
    <x v="28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3"/>
    <x v="18"/>
    <n v="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6"/>
    <x v="19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0"/>
    <x v="26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x v="5"/>
    <x v="23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"/>
    <x v="23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1"/>
    <x v="32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6"/>
    <x v="11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3"/>
    <x v="18"/>
    <n v="3.3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7"/>
    <x v="14"/>
    <n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"/>
    <x v="23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0"/>
    <x v="26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x v="0"/>
    <x v="26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x v="0"/>
    <x v="26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x v="4"/>
    <x v="29"/>
    <n v="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6"/>
    <x v="19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"/>
    <x v="1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6"/>
    <x v="11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6"/>
    <x v="11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"/>
    <x v="21"/>
    <n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"/>
    <x v="39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x v="6"/>
    <x v="11"/>
    <n v="1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3"/>
    <x v="28"/>
    <n v="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2"/>
    <x v="38"/>
    <n v="1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3"/>
    <x v="28"/>
    <n v="5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1"/>
    <x v="39"/>
    <n v="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x v="6"/>
    <x v="9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"/>
    <x v="1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"/>
    <x v="11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0"/>
    <x v="26"/>
    <n v="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"/>
    <x v="1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"/>
    <x v="11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3"/>
    <x v="18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"/>
    <x v="30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6"/>
    <x v="19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6"/>
    <x v="1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"/>
    <x v="1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6"/>
    <x v="11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7"/>
    <x v="20"/>
    <n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7"/>
    <x v="13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0"/>
    <x v="26"/>
    <n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0"/>
    <x v="1"/>
    <n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"/>
    <x v="29"/>
    <n v="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"/>
    <x v="21"/>
    <n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0"/>
    <x v="26"/>
    <n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0"/>
    <x v="6"/>
    <n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6"/>
    <x v="11"/>
    <n v="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6"/>
    <x v="11"/>
    <n v="2.3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"/>
    <x v="31"/>
    <n v="2.3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"/>
    <x v="23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0"/>
    <x v="26"/>
    <n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2"/>
    <x v="38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"/>
    <x v="30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x v="3"/>
    <x v="28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x v="1"/>
    <x v="31"/>
    <n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"/>
    <x v="11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0"/>
    <x v="26"/>
    <n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"/>
    <x v="29"/>
    <n v="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"/>
    <x v="1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x v="4"/>
    <x v="29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"/>
    <x v="23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"/>
    <x v="29"/>
    <n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4"/>
    <x v="29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x v="3"/>
    <x v="18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7"/>
    <x v="14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6"/>
    <x v="9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3"/>
    <x v="28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x v="6"/>
    <x v="19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"/>
    <x v="23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1"/>
    <x v="35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x v="6"/>
    <x v="11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1"/>
    <x v="35"/>
    <n v="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4"/>
    <x v="29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6"/>
    <x v="11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6"/>
    <x v="11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3"/>
    <x v="18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"/>
    <x v="35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6"/>
    <x v="11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6"/>
    <x v="11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6"/>
    <x v="11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6"/>
    <x v="11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3"/>
    <x v="18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2"/>
    <x v="34"/>
    <n v="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4"/>
    <x v="29"/>
    <n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7"/>
    <x v="37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0"/>
    <x v="26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"/>
    <x v="11"/>
    <n v="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3"/>
    <x v="28"/>
    <n v="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4"/>
    <x v="29"/>
    <n v="1.3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0"/>
    <x v="26"/>
    <n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6"/>
    <x v="11"/>
    <n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6"/>
    <x v="19"/>
    <n v="1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"/>
    <x v="23"/>
    <n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6"/>
    <x v="11"/>
    <n v="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2"/>
    <x v="34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x v="6"/>
    <x v="9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0"/>
    <x v="1"/>
    <n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6"/>
    <x v="11"/>
    <n v="1.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x v="0"/>
    <x v="26"/>
    <n v="1.5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"/>
    <x v="1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6"/>
    <x v="11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6"/>
    <x v="11"/>
    <n v="1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"/>
    <x v="31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6"/>
    <x v="19"/>
    <n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4"/>
    <x v="29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"/>
    <x v="23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6"/>
    <x v="11"/>
    <n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0"/>
    <x v="26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"/>
    <x v="31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4"/>
    <x v="29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6"/>
    <x v="9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6"/>
    <x v="11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x v="0"/>
    <x v="26"/>
    <n v="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6"/>
    <x v="11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6"/>
    <x v="9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2"/>
    <x v="36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"/>
    <x v="39"/>
    <n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"/>
    <x v="35"/>
    <n v="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3"/>
    <x v="18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3"/>
    <x v="18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0"/>
    <x v="26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0"/>
    <x v="26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0"/>
    <x v="26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x v="6"/>
    <x v="11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x v="0"/>
    <x v="1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"/>
    <x v="31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4"/>
    <x v="29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0"/>
    <x v="26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"/>
    <x v="29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0"/>
    <x v="1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"/>
    <x v="23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"/>
    <x v="1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4"/>
    <x v="29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6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4"/>
    <x v="29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4"/>
    <x v="29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4"/>
    <x v="29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6"/>
    <x v="11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x v="3"/>
    <x v="28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6"/>
    <x v="11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6"/>
    <x v="9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6"/>
    <x v="19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6"/>
    <x v="19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6"/>
    <x v="9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x v="0"/>
    <x v="26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7"/>
    <x v="14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0"/>
    <x v="26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1"/>
    <x v="35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6"/>
    <x v="11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x v="1"/>
    <x v="31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"/>
    <x v="1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6"/>
    <x v="11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0"/>
    <x v="26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0"/>
    <x v="26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2"/>
    <x v="34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6"/>
    <x v="11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6"/>
    <x v="11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"/>
    <x v="1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x v="1"/>
    <x v="31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4"/>
    <x v="29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0"/>
    <x v="26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0"/>
    <x v="26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3"/>
    <x v="18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6"/>
    <x v="11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x v="6"/>
    <x v="11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7"/>
    <x v="14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4"/>
    <x v="29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"/>
    <x v="23"/>
    <n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"/>
    <x v="21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0"/>
    <x v="26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2"/>
    <x v="38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7"/>
    <x v="14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6"/>
    <x v="19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7"/>
    <x v="14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0"/>
    <x v="1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3"/>
    <x v="18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6"/>
    <x v="11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x v="6"/>
    <x v="11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"/>
    <x v="3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2"/>
    <x v="36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6"/>
    <x v="11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x v="5"/>
    <x v="23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"/>
    <x v="28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7"/>
    <x v="14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x v="0"/>
    <x v="26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6"/>
    <x v="9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x v="6"/>
    <x v="19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2"/>
    <x v="34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x v="1"/>
    <x v="39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1"/>
    <x v="31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"/>
    <x v="29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6"/>
    <x v="11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"/>
    <x v="21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6"/>
    <x v="9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"/>
    <x v="31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x v="5"/>
    <x v="2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x v="5"/>
    <x v="1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6"/>
    <x v="9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"/>
    <x v="1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"/>
    <x v="1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"/>
    <x v="1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"/>
    <x v="10"/>
    <n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6"/>
    <x v="9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6"/>
    <x v="9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x v="0"/>
    <x v="26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x v="5"/>
    <x v="1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x v="0"/>
    <x v="1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7"/>
    <x v="37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x v="0"/>
    <x v="4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x v="0"/>
    <x v="26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6"/>
    <x v="19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"/>
    <x v="1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7"/>
    <x v="14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3"/>
    <x v="28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"/>
    <x v="21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x v="1"/>
    <x v="31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2"/>
    <x v="36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x v="4"/>
    <x v="4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0"/>
    <x v="26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"/>
    <x v="1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6"/>
    <x v="11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6"/>
    <x v="19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2"/>
    <x v="36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x v="1"/>
    <x v="31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7"/>
    <x v="14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0"/>
    <x v="26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0"/>
    <x v="26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"/>
    <x v="23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0"/>
    <x v="26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0"/>
    <x v="26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x v="0"/>
    <x v="1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7"/>
    <x v="33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4"/>
    <x v="4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4"/>
    <x v="4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x v="4"/>
    <x v="29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x v="1"/>
    <x v="39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6"/>
    <x v="9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6"/>
    <x v="19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"/>
    <x v="1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4"/>
    <x v="29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x v="0"/>
    <x v="26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6"/>
    <x v="9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x v="0"/>
    <x v="26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6"/>
    <x v="9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6"/>
    <x v="11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"/>
    <x v="21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0"/>
    <x v="26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x v="5"/>
    <x v="21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x v="5"/>
    <x v="1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"/>
    <x v="1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x v="5"/>
    <x v="23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x v="0"/>
    <x v="26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7"/>
    <x v="37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"/>
    <x v="31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x v="0"/>
    <x v="26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x v="0"/>
    <x v="26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6"/>
    <x v="11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6"/>
    <x v="9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6"/>
    <x v="9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x v="0"/>
    <x v="26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4"/>
    <x v="4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8"/>
    <x v="3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x v="3"/>
    <x v="28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"/>
    <x v="31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x v="4"/>
    <x v="29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x v="1"/>
    <x v="31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4"/>
    <x v="4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4"/>
    <x v="29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0"/>
    <x v="26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"/>
    <x v="23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"/>
    <x v="32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0"/>
    <x v="26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x v="0"/>
    <x v="26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4"/>
    <x v="29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4"/>
    <x v="29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6"/>
    <x v="11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x v="6"/>
    <x v="19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x v="6"/>
    <x v="19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x v="6"/>
    <x v="11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"/>
    <x v="1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0"/>
    <x v="26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"/>
    <x v="1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"/>
    <x v="1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0"/>
    <x v="26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x v="0"/>
    <x v="26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3"/>
    <x v="18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x v="4"/>
    <x v="29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4"/>
    <x v="29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7"/>
    <x v="37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x v="1"/>
    <x v="31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0"/>
    <x v="26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6"/>
    <x v="9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6"/>
    <x v="11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6"/>
    <x v="19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x v="6"/>
    <x v="11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4"/>
    <x v="4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"/>
    <x v="21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"/>
    <x v="23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x v="5"/>
    <x v="23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x v="0"/>
    <x v="26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7"/>
    <x v="33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x v="2"/>
    <x v="38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4"/>
    <x v="29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4"/>
    <x v="4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4"/>
    <x v="29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6"/>
    <x v="11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6"/>
    <x v="11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6"/>
    <x v="11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6"/>
    <x v="11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"/>
    <x v="39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4"/>
    <x v="29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6"/>
    <x v="11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"/>
    <x v="35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"/>
    <x v="1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7"/>
    <x v="33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2"/>
    <x v="34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2"/>
    <x v="3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3"/>
    <x v="18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4"/>
    <x v="29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x v="4"/>
    <x v="2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4"/>
    <x v="2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4"/>
    <x v="29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6"/>
    <x v="9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6"/>
    <x v="19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6"/>
    <x v="19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6"/>
    <x v="19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6"/>
    <x v="19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"/>
    <x v="23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"/>
    <x v="31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0"/>
    <x v="26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"/>
    <x v="31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x v="1"/>
    <x v="31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x v="0"/>
    <x v="26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"/>
    <x v="1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"/>
    <x v="23"/>
    <n v="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8"/>
    <x v="3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6"/>
    <x v="19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x v="0"/>
    <x v="1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"/>
    <x v="1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"/>
    <x v="1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"/>
    <x v="23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"/>
    <x v="23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"/>
    <x v="23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0"/>
    <x v="26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x v="0"/>
    <x v="26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0"/>
    <x v="2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8"/>
    <x v="3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8"/>
    <x v="3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3"/>
    <x v="18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4"/>
    <x v="29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"/>
    <x v="31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"/>
    <x v="35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7"/>
    <x v="14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7"/>
    <x v="14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3"/>
    <x v="28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x v="0"/>
    <x v="26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0"/>
    <x v="26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4"/>
    <x v="29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4"/>
    <x v="29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4"/>
    <x v="4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4"/>
    <x v="2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4"/>
    <x v="29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4"/>
    <x v="29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4"/>
    <x v="29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"/>
    <x v="39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6"/>
    <x v="11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6"/>
    <x v="9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6"/>
    <x v="19"/>
    <n v="0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x v="6"/>
    <x v="19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x v="6"/>
    <x v="11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x v="6"/>
    <x v="11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6"/>
    <x v="11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6"/>
    <x v="11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x v="6"/>
    <x v="11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4"/>
    <x v="29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0"/>
    <x v="26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4"/>
    <x v="29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6"/>
    <x v="9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6"/>
    <x v="11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"/>
    <x v="31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6"/>
    <x v="11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2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"/>
    <x v="1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x v="3"/>
    <x v="28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x v="4"/>
    <x v="29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4"/>
    <x v="2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4"/>
    <x v="2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"/>
    <x v="39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6"/>
    <x v="11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6"/>
    <x v="19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6"/>
    <x v="11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"/>
    <x v="23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0"/>
    <x v="26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0"/>
    <x v="26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"/>
    <x v="23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"/>
    <x v="21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x v="5"/>
    <x v="23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"/>
    <x v="23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7"/>
    <x v="33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7"/>
    <x v="1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4"/>
    <x v="4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6"/>
    <x v="11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4"/>
    <x v="29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"/>
    <x v="23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7"/>
    <x v="33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4"/>
    <x v="29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2"/>
    <x v="36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x v="5"/>
    <x v="1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"/>
    <x v="1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"/>
    <x v="23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4"/>
    <x v="29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"/>
    <x v="31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2"/>
    <x v="38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7"/>
    <x v="14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4"/>
    <x v="29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6"/>
    <x v="11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"/>
    <x v="39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x v="5"/>
    <x v="21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7"/>
    <x v="33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x v="7"/>
    <x v="14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0"/>
    <x v="26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6"/>
    <x v="11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6"/>
    <x v="19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6"/>
    <x v="11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4"/>
    <x v="29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"/>
    <x v="21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"/>
    <x v="21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"/>
    <x v="1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"/>
    <x v="1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"/>
    <x v="23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"/>
    <x v="23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x v="0"/>
    <x v="26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0"/>
    <x v="26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0"/>
    <x v="26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"/>
    <x v="35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7"/>
    <x v="33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x v="0"/>
    <x v="1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3"/>
    <x v="28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7"/>
    <x v="37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"/>
    <x v="31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"/>
    <x v="35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7"/>
    <x v="14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7"/>
    <x v="14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0"/>
    <x v="26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4"/>
    <x v="4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"/>
    <x v="39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6"/>
    <x v="19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6"/>
    <x v="11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6"/>
    <x v="11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x v="1"/>
    <x v="31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x v="6"/>
    <x v="11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8"/>
    <x v="3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0"/>
    <x v="26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"/>
    <x v="21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x v="1"/>
    <x v="35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8"/>
    <x v="3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3"/>
    <x v="28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"/>
    <x v="31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"/>
    <x v="32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7"/>
    <x v="14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0"/>
    <x v="26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"/>
    <x v="39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x v="6"/>
    <x v="19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6"/>
    <x v="11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"/>
    <x v="35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8"/>
    <x v="3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2"/>
    <x v="38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7"/>
    <x v="33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"/>
    <x v="39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3"/>
    <x v="18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2"/>
    <x v="36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"/>
    <x v="21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x v="5"/>
    <x v="1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"/>
    <x v="23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7"/>
    <x v="12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x v="8"/>
    <x v="3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3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7"/>
    <x v="14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7"/>
    <x v="14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2"/>
    <x v="3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0"/>
    <x v="26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4"/>
    <x v="29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x v="4"/>
    <x v="29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6"/>
    <x v="11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6"/>
    <x v="9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6"/>
    <x v="19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6"/>
    <x v="19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6"/>
    <x v="11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6"/>
    <x v="11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6"/>
    <x v="11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6"/>
    <x v="11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7"/>
    <x v="33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6"/>
    <x v="11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0"/>
    <x v="26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"/>
    <x v="35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7"/>
    <x v="33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8"/>
    <x v="3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8"/>
    <x v="3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7"/>
    <x v="37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7"/>
    <x v="37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x v="0"/>
    <x v="1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x v="0"/>
    <x v="26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"/>
    <x v="35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"/>
    <x v="35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6"/>
    <x v="11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"/>
    <x v="23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7"/>
    <x v="37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"/>
    <x v="35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"/>
    <x v="35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7"/>
    <x v="14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2"/>
    <x v="36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3"/>
    <x v="18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0"/>
    <x v="26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0"/>
    <x v="2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6"/>
    <x v="11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x v="6"/>
    <x v="11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"/>
    <x v="39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"/>
    <x v="32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0"/>
    <x v="1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"/>
    <x v="1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"/>
    <x v="1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"/>
    <x v="23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0"/>
    <x v="26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7"/>
    <x v="33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"/>
    <x v="31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"/>
    <x v="35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2"/>
    <x v="34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x v="2"/>
    <x v="3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0"/>
    <x v="26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6"/>
    <x v="11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6"/>
    <x v="11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6"/>
    <x v="19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6"/>
    <x v="11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7"/>
    <x v="33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"/>
    <x v="21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x v="0"/>
    <x v="1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2"/>
    <x v="34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2"/>
    <x v="34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6"/>
    <x v="11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6"/>
    <x v="11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6"/>
    <x v="11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4"/>
    <x v="4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"/>
    <x v="1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8"/>
    <x v="3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3"/>
    <x v="18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"/>
    <x v="1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"/>
    <x v="1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"/>
    <x v="23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"/>
    <x v="23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7"/>
    <x v="12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8"/>
    <x v="3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x v="1"/>
    <x v="31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2"/>
    <x v="3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7"/>
    <x v="14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0"/>
    <x v="26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x v="0"/>
    <x v="26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4"/>
    <x v="29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x v="6"/>
    <x v="11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6"/>
    <x v="11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x v="1"/>
    <x v="31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0"/>
    <x v="1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0"/>
    <x v="26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2"/>
    <x v="38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6"/>
    <x v="11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6"/>
    <x v="11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6"/>
    <x v="11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x v="6"/>
    <x v="19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"/>
    <x v="21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6"/>
    <x v="11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6"/>
    <x v="11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"/>
    <x v="23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3"/>
    <x v="18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6"/>
    <x v="11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2"/>
    <x v="34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x v="0"/>
    <x v="26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7"/>
    <x v="33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8"/>
    <x v="30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x v="3"/>
    <x v="28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2"/>
    <x v="34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6"/>
    <x v="19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6"/>
    <x v="11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6"/>
    <x v="11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"/>
    <x v="23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"/>
    <x v="23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0"/>
    <x v="26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0"/>
    <x v="26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6"/>
    <x v="9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x v="6"/>
    <x v="11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x v="3"/>
    <x v="28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6"/>
    <x v="11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0"/>
    <x v="26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6"/>
    <x v="11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"/>
    <x v="1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x v="0"/>
    <x v="26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6"/>
    <x v="11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0"/>
    <x v="26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x v="3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3"/>
    <x v="28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8"/>
    <x v="3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2"/>
    <x v="34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2"/>
    <x v="38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x v="4"/>
    <x v="29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s v="hardware"/>
    <n v="88.6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0"/>
    <s v="wearables"/>
    <n v="1389.36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0"/>
    <s v="hardware"/>
    <n v="272.36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0"/>
    <s v="hardware"/>
    <n v="116.35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0"/>
    <s v="hardware"/>
    <n v="188.51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0"/>
    <s v="hardware"/>
    <n v="173.58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"/>
    <s v="radio &amp; podcasts"/>
    <n v="29.19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0"/>
    <s v="hardware"/>
    <n v="1323.25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0"/>
    <s v="hardware"/>
    <n v="247.94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0"/>
    <s v="hardware"/>
    <n v="86.16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2"/>
    <s v="photobooks"/>
    <n v="849.67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s v="hardware"/>
    <n v="422.02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0"/>
    <s v="hardware"/>
    <n v="259.25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0"/>
    <s v="hardware"/>
    <n v="842.11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s v="hardware"/>
    <n v="511.79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0"/>
    <s v="space exploration"/>
    <n v="223.58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0"/>
    <s v="hardware"/>
    <n v="64.569999999999993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0"/>
    <s v="hardware"/>
    <n v="176.2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0"/>
    <s v="space exploration"/>
    <n v="83.8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s v="hardware"/>
    <n v="593.94000000000005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s v="wearables"/>
    <n v="134.3600000000000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3"/>
    <s v="tabletop games"/>
    <n v="65.89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"/>
    <s v="tabletop games"/>
    <n v="426.93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0"/>
    <s v="hardware"/>
    <n v="180.75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s v="hardware"/>
    <n v="282.66000000000003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s v="hardware"/>
    <n v="128.38999999999999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0"/>
    <s v="hardware"/>
    <n v="136.63999999999999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0"/>
    <s v="gadgets"/>
    <n v="2928.93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3"/>
    <s v="tabletop games"/>
    <n v="56.97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s v="hardware"/>
    <n v="245.02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"/>
    <s v="tabletop games"/>
    <n v="164.8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0"/>
    <s v="hardware"/>
    <n v="108.97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4"/>
    <s v="small batch"/>
    <n v="54.88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"/>
    <s v="tabletop games"/>
    <n v="107.82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0"/>
    <s v="hardware"/>
    <n v="91.21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0"/>
    <s v="hardware"/>
    <n v="326.29000000000002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s v="hardware"/>
    <n v="483.34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5"/>
    <s v="documentary"/>
    <n v="161.26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0"/>
    <s v="hardware"/>
    <n v="68.819999999999993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0"/>
    <s v="hardware"/>
    <n v="449.26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6"/>
    <s v="spaces"/>
    <n v="155.24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5"/>
    <s v="documentary"/>
    <n v="147.16999999999999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s v="hardware"/>
    <n v="262.16000000000003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0"/>
    <s v="hardware"/>
    <n v="20.47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0"/>
    <s v="hardware"/>
    <n v="577.28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s v="hardware"/>
    <n v="457.39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s v="hardware"/>
    <n v="220.74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6"/>
    <s v="spaces"/>
    <n v="108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s v="hardware"/>
    <n v="324.69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0"/>
    <s v="hardware"/>
    <n v="383.36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5"/>
    <s v="drama"/>
    <n v="117.68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s v="wearables"/>
    <n v="932.3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5"/>
    <s v="documentary"/>
    <n v="92.25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0"/>
    <s v="hardware"/>
    <n v="279.38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5"/>
    <s v="documentary"/>
    <n v="56.34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"/>
    <s v="radio &amp; podcasts"/>
    <n v="52.6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"/>
    <s v="tabletop games"/>
    <n v="53.87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3"/>
    <s v="tabletop games"/>
    <n v="40.07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0"/>
    <s v="hardware"/>
    <n v="91.83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0"/>
    <s v="hardware"/>
    <n v="385.04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0"/>
    <s v="hardware"/>
    <n v="408.98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5"/>
    <s v="documentary"/>
    <n v="81.75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s v="hardware"/>
    <n v="223.1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0"/>
    <s v="hardware"/>
    <n v="331.1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5"/>
    <s v="documentary"/>
    <n v="54.75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0"/>
    <s v="hardware"/>
    <n v="61.38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0"/>
    <s v="wearables"/>
    <n v="343.15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0"/>
    <s v="hardware"/>
    <n v="566.39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5"/>
    <s v="documentary"/>
    <n v="203.63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6"/>
    <s v="spaces"/>
    <n v="89.31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0"/>
    <s v="hardware"/>
    <n v="67.69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0"/>
    <s v="space exploration"/>
    <n v="31.82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0"/>
    <s v="hardware"/>
    <n v="78.83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0"/>
    <s v="space exploration"/>
    <n v="60.97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0"/>
    <s v="wearables"/>
    <n v="120.39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0"/>
    <s v="space exploration"/>
    <n v="157.29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0"/>
    <s v="hardware"/>
    <n v="127.36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s v="wearables"/>
    <n v="95.83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"/>
    <s v="tabletop games"/>
    <n v="53.48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0"/>
    <s v="hardware"/>
    <n v="261.75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4"/>
    <s v="small batch"/>
    <n v="48.1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s v="hardware"/>
    <n v="227.85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6"/>
    <s v="plays"/>
    <n v="1008.24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0"/>
    <s v="hardware"/>
    <n v="74.11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6"/>
    <s v="plays"/>
    <n v="179.28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5"/>
    <s v="documentary"/>
    <n v="105.05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0"/>
    <s v="wearables"/>
    <n v="790.84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0"/>
    <s v="hardware"/>
    <n v="51.31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0"/>
    <s v="hardware"/>
    <n v="55.28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s v="space exploration"/>
    <n v="74.6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3"/>
    <s v="tabletop games"/>
    <n v="149.03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6"/>
    <s v="spaces"/>
    <n v="84.87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0"/>
    <s v="hardware"/>
    <n v="192.39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2"/>
    <s v="photobooks"/>
    <n v="97.7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5"/>
    <s v="documentary"/>
    <n v="589.95000000000005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6"/>
    <s v="spaces"/>
    <n v="244.8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0"/>
    <s v="wearables"/>
    <n v="379.23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0"/>
    <s v="hardware"/>
    <n v="2500.9699999999998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5"/>
    <s v="documentary"/>
    <n v="144.69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0"/>
    <s v="wearables"/>
    <n v="800.7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0"/>
    <s v="hardware"/>
    <n v="51.21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7"/>
    <s v="indie rock"/>
    <n v="64.819999999999993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0"/>
    <s v="hardware"/>
    <n v="226.21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5"/>
    <s v="documentary"/>
    <n v="156.05000000000001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7"/>
    <s v="electronic music"/>
    <n v="71.849999999999994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0"/>
    <s v="hardware"/>
    <n v="138.49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5"/>
    <s v="documentary"/>
    <n v="154.41999999999999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"/>
    <s v="tabletop games"/>
    <n v="188.38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0"/>
    <s v="hardware"/>
    <n v="143.21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0"/>
    <s v="hardware"/>
    <n v="186.81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0"/>
    <s v="wearables"/>
    <n v="73.489999999999995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0"/>
    <s v="hardware"/>
    <n v="118.61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0"/>
    <s v="hardware"/>
    <n v="182.78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0"/>
    <s v="hardware"/>
    <n v="161.88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4"/>
    <s v="small batch"/>
    <n v="66.62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0"/>
    <s v="wearables"/>
    <n v="201.6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s v="documentary"/>
    <n v="75.44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0"/>
    <s v="hardware"/>
    <n v="101.86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3"/>
    <s v="tabletop games"/>
    <n v="75.650000000000006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5"/>
    <s v="documentary"/>
    <n v="100.0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s v="hardware"/>
    <n v="147.68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s v="faith"/>
    <n v="74.58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2"/>
    <s v="photobooks"/>
    <n v="88.26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"/>
    <s v="photobooks"/>
    <n v="358.97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s v="hardware"/>
    <n v="244.12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3"/>
    <s v="tabletop games"/>
    <n v="64.63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5"/>
    <s v="documentary"/>
    <n v="103.52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2"/>
    <s v="photobooks"/>
    <n v="133.74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6"/>
    <s v="spaces"/>
    <n v="153.52000000000001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0"/>
    <s v="hardware"/>
    <n v="118.45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0"/>
    <s v="hardware"/>
    <n v="80.989999999999995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7"/>
    <s v="rock"/>
    <n v="118.2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"/>
    <s v="radio &amp; podcasts"/>
    <n v="92.16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0"/>
    <s v="hardware"/>
    <n v="511.65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s v="hardware"/>
    <n v="307.2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5"/>
    <s v="documentary"/>
    <n v="83.35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s v="wearables"/>
    <n v="161.12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3"/>
    <s v="tabletop games"/>
    <n v="42.63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s v="hardware"/>
    <n v="80.73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0"/>
    <s v="hardware"/>
    <n v="201.96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6"/>
    <s v="plays"/>
    <n v="60.3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s v="documentary"/>
    <n v="157.33000000000001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5"/>
    <s v="documentary"/>
    <n v="169.85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5"/>
    <s v="television"/>
    <n v="190.55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1"/>
    <s v="nonfiction"/>
    <n v="234.81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s v="hardware"/>
    <n v="451.84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3"/>
    <s v="tabletop games"/>
    <n v="61.2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0"/>
    <s v="wearables"/>
    <n v="117.7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3"/>
    <s v="tabletop games"/>
    <n v="81.650000000000006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0"/>
    <s v="hardware"/>
    <n v="56.2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6"/>
    <s v="spaces"/>
    <n v="164.3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5"/>
    <s v="documentary"/>
    <n v="70.92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5"/>
    <s v="documentary"/>
    <n v="711.04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5"/>
    <s v="documentary"/>
    <n v="115.45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5"/>
    <s v="documentary"/>
    <n v="193.05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6"/>
    <s v="spaces"/>
    <n v="118.97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6"/>
    <s v="plays"/>
    <n v="186.8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0"/>
    <s v="wearables"/>
    <n v="158.3600000000000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2"/>
    <s v="photobooks"/>
    <n v="493.82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6"/>
    <s v="spaces"/>
    <n v="164.94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s v="indie rock"/>
    <n v="82.5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0"/>
    <s v="hardware"/>
    <n v="76.14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5"/>
    <s v="documentary"/>
    <n v="188.31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7"/>
    <s v="rock"/>
    <n v="346.04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2"/>
    <s v="photobooks"/>
    <n v="183.8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5"/>
    <s v="television"/>
    <n v="59.9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s v="hardware"/>
    <n v="69.760000000000005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0"/>
    <s v="hardware"/>
    <n v="36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s v="indie rock"/>
    <n v="526.46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"/>
    <s v="radio &amp; podcasts"/>
    <n v="149.46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s v="wearables"/>
    <n v="151.32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s v="hardware"/>
    <n v="278.39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2"/>
    <s v="photobooks"/>
    <n v="53.99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3"/>
    <s v="video games"/>
    <n v="48.2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6"/>
    <s v="spaces"/>
    <n v="44.46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6"/>
    <s v="musical"/>
    <n v="231.66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"/>
    <s v="radio &amp; podcasts"/>
    <n v="76.7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0"/>
    <s v="hardware"/>
    <n v="67.42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5"/>
    <s v="documentary"/>
    <n v="254.39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6"/>
    <s v="spaces"/>
    <n v="162.91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"/>
    <s v="tabletop games"/>
    <n v="49.93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0"/>
    <s v="hardware"/>
    <n v="282.72000000000003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5"/>
    <s v="documentary"/>
    <n v="117.77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0"/>
    <s v="wearables"/>
    <n v="1644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5"/>
    <s v="documentary"/>
    <n v="146.35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5"/>
    <s v="documentary"/>
    <n v="44.91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s v="hardware"/>
    <n v="114.77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0"/>
    <s v="wearables"/>
    <n v="1536.25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5"/>
    <s v="documentary"/>
    <n v="97.36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4"/>
    <s v="small batch"/>
    <n v="104.99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s v="space exploration"/>
    <n v="78.67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6"/>
    <s v="spaces"/>
    <n v="2796.67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5"/>
    <s v="documentary"/>
    <n v="55.07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"/>
    <s v="spaces"/>
    <n v="922.22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5"/>
    <s v="documentary"/>
    <n v="109.04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"/>
    <s v="spaces"/>
    <n v="202.23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5"/>
    <s v="documentary"/>
    <n v="246.61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5"/>
    <s v="documentary"/>
    <n v="97.82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4"/>
    <s v="small batch"/>
    <n v="130.22999999999999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s v="wearables"/>
    <n v="162.91999999999999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5"/>
    <s v="television"/>
    <n v="159.51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2"/>
    <s v="photobooks"/>
    <n v="56.41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6"/>
    <s v="plays"/>
    <n v="550.04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0"/>
    <s v="hardware"/>
    <n v="152.62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0"/>
    <s v="wearables"/>
    <n v="364.35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2"/>
    <s v="photobooks"/>
    <n v="170.45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6"/>
    <s v="plays"/>
    <n v="119.18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0"/>
    <s v="hardware"/>
    <n v="64.02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"/>
    <s v="radio &amp; podcasts"/>
    <n v="43.33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"/>
    <s v="tabletop games"/>
    <n v="82.4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0"/>
    <s v="hardware"/>
    <n v="46.58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2"/>
    <s v="photobooks"/>
    <n v="71.59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6"/>
    <s v="spaces"/>
    <n v="149.44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2"/>
    <s v="photobooks"/>
    <n v="76.44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0"/>
    <s v="space exploration"/>
    <n v="80.02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5"/>
    <s v="documentary"/>
    <n v="109.82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7"/>
    <s v="rock"/>
    <n v="82.96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5"/>
    <s v="documentary"/>
    <n v="287.31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5"/>
    <s v="television"/>
    <n v="66.349999999999994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2"/>
    <s v="photobooks"/>
    <n v="121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5"/>
    <s v="documentary"/>
    <n v="66.7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0"/>
    <s v="hardware"/>
    <n v="194.26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5"/>
    <s v="documentary"/>
    <n v="133.13999999999999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5"/>
    <s v="documentary"/>
    <n v="106.62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4"/>
    <s v="small batch"/>
    <n v="219.93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5"/>
    <s v="documentary"/>
    <n v="104.82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7"/>
    <s v="rock"/>
    <n v="98.03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0"/>
    <s v="wearables"/>
    <n v="119.39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6"/>
    <s v="spaces"/>
    <n v="97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4"/>
    <s v="small batch"/>
    <n v="271.51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6"/>
    <s v="plays"/>
    <n v="131.13999999999999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0"/>
    <s v="wearables"/>
    <n v="153.43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6"/>
    <s v="plays"/>
    <n v="262.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3"/>
    <s v="tabletop games"/>
    <n v="65.319999999999993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"/>
    <s v="radio &amp; podcasts"/>
    <n v="103.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7"/>
    <s v="rock"/>
    <n v="40.3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5"/>
    <s v="documentary"/>
    <n v="119.99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7"/>
    <s v="rock"/>
    <n v="83.97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0"/>
    <s v="hardware"/>
    <n v="230.56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0"/>
    <s v="wearables"/>
    <n v="99.97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0"/>
    <s v="hardware"/>
    <n v="164.91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0"/>
    <s v="gadgets"/>
    <n v="117.49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0"/>
    <s v="hardware"/>
    <n v="131.99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"/>
    <s v="radio &amp; podcasts"/>
    <n v="90.5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0"/>
    <s v="hardware"/>
    <n v="73.5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"/>
    <s v="radio &amp; podcasts"/>
    <n v="96.88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1"/>
    <s v="nonfiction"/>
    <n v="215.73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6"/>
    <s v="spaces"/>
    <n v="94.55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7"/>
    <s v="metal"/>
    <n v="65.86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5"/>
    <s v="television"/>
    <n v="150.9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s v="space exploration"/>
    <n v="81.95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0"/>
    <s v="space exploration"/>
    <n v="55.76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s v="wearables"/>
    <n v="31.66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5"/>
    <s v="documentary"/>
    <n v="56.9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"/>
    <s v="tabletop games"/>
    <n v="75.13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5"/>
    <s v="television"/>
    <n v="93.2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6"/>
    <s v="plays"/>
    <n v="134.26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6"/>
    <s v="spaces"/>
    <n v="57.63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6"/>
    <s v="spaces"/>
    <n v="96.3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5"/>
    <s v="documentary"/>
    <n v="72.4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7"/>
    <s v="rock"/>
    <n v="109.4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5"/>
    <s v="documentary"/>
    <n v="109.42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"/>
    <s v="photobooks"/>
    <n v="84.91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0"/>
    <s v="hardware"/>
    <n v="845.7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0"/>
    <s v="hardware"/>
    <n v="73.42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3"/>
    <s v="video games"/>
    <n v="100.23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6"/>
    <s v="plays"/>
    <n v="297.02999999999997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5"/>
    <s v="television"/>
    <n v="117.3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"/>
    <s v="photobooks"/>
    <n v="130.5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0"/>
    <s v="wearables"/>
    <n v="171.79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4"/>
    <s v="small batch"/>
    <n v="108.78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6"/>
    <s v="plays"/>
    <n v="141.7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5"/>
    <s v="documentary"/>
    <n v="58.41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5"/>
    <s v="documentary"/>
    <n v="709.42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7"/>
    <s v="rock"/>
    <n v="42.73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0"/>
    <s v="hardware"/>
    <n v="45.55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5"/>
    <s v="documentary"/>
    <n v="125.79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"/>
    <s v="tabletop games"/>
    <n v="27.23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s v="hardware"/>
    <n v="77.23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5"/>
    <s v="documentary"/>
    <n v="95.7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4"/>
    <s v="small batch"/>
    <n v="81.25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s v="wearables"/>
    <n v="109.34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5"/>
    <s v="science fiction"/>
    <n v="449.43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0"/>
    <s v="hardware"/>
    <n v="70.040000000000006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"/>
    <s v="photobooks"/>
    <n v="66.02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6"/>
    <s v="spaces"/>
    <n v="92.3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6"/>
    <s v="spaces"/>
    <n v="233.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5"/>
    <s v="documentary"/>
    <n v="230.09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6"/>
    <s v="spaces"/>
    <n v="170.7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5"/>
    <s v="documentary"/>
    <n v="30.65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5"/>
    <s v="documentary"/>
    <n v="59.25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6"/>
    <s v="spaces"/>
    <n v="95.37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0"/>
    <s v="wearables"/>
    <n v="301.94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s v="hardware"/>
    <n v="47.47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"/>
    <s v="tabletop games"/>
    <n v="148.08000000000001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5"/>
    <s v="documentary"/>
    <n v="129.82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s v="space exploration"/>
    <n v="120.31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5"/>
    <s v="television"/>
    <n v="320.45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3"/>
    <s v="tabletop games"/>
    <n v="107.0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"/>
    <s v="radio &amp; podcasts"/>
    <n v="64.17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6"/>
    <s v="spaces"/>
    <n v="50.76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7"/>
    <s v="electronic music"/>
    <n v="39.07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6"/>
    <s v="spaces"/>
    <n v="71.239999999999995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5"/>
    <s v="documentary"/>
    <n v="89.39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5"/>
    <s v="drama"/>
    <n v="331.54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"/>
    <s v="photobooks"/>
    <n v="98.84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6"/>
    <s v="spaces"/>
    <n v="104.15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6"/>
    <s v="plays"/>
    <n v="85.53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2"/>
    <s v="photobooks"/>
    <n v="95.76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6"/>
    <s v="spaces"/>
    <n v="88.5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2"/>
    <s v="photobooks"/>
    <n v="148.57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5"/>
    <s v="documentary"/>
    <n v="145.04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5"/>
    <s v="documentary"/>
    <n v="87.69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2"/>
    <s v="photobooks"/>
    <n v="151.24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4"/>
    <s v="small batch"/>
    <n v="75.5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5"/>
    <s v="documentary"/>
    <n v="111.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4"/>
    <s v="small batch"/>
    <n v="211.84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s v="wearables"/>
    <n v="174.03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5"/>
    <s v="documentary"/>
    <n v="91.19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1"/>
    <s v="nonfiction"/>
    <n v="99.7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5"/>
    <s v="documentary"/>
    <n v="201.22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0"/>
    <s v="wearables"/>
    <n v="85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0"/>
    <s v="hardware"/>
    <n v="346.13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0"/>
    <s v="hardware"/>
    <n v="546.69000000000005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7"/>
    <s v="pop"/>
    <n v="118.7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5"/>
    <s v="documentary"/>
    <n v="104.31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5"/>
    <s v="documentary"/>
    <n v="86.14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2"/>
    <s v="photobooks"/>
    <n v="102.86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6"/>
    <s v="musical"/>
    <n v="175.51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7"/>
    <s v="indie rock"/>
    <n v="99.38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0"/>
    <s v="wearables"/>
    <n v="136.46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5"/>
    <s v="documentary"/>
    <n v="78.2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7"/>
    <s v="rock"/>
    <n v="38.18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4"/>
    <s v="small batch"/>
    <n v="115.69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4"/>
    <s v="small batch"/>
    <n v="47.38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5"/>
    <s v="documentary"/>
    <n v="85.34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6"/>
    <s v="plays"/>
    <n v="119.19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5"/>
    <s v="documentary"/>
    <n v="84.02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5"/>
    <s v="documentary"/>
    <n v="200.89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3"/>
    <s v="video games"/>
    <n v="267.81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0"/>
    <s v="wearables"/>
    <n v="239.35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6"/>
    <s v="spaces"/>
    <n v="115.08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"/>
    <s v="tabletop games"/>
    <n v="25.09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0"/>
    <s v="wearables"/>
    <n v="176.36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"/>
    <s v="animation"/>
    <n v="725.0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3"/>
    <s v="tabletop games"/>
    <n v="98.41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5"/>
    <s v="documentary"/>
    <n v="42.52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s v="plays"/>
    <n v="251.74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7"/>
    <s v="rock"/>
    <n v="62.52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3"/>
    <s v="tabletop games"/>
    <n v="82.1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2"/>
    <s v="photobooks"/>
    <n v="39.51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"/>
    <s v="photobooks"/>
    <n v="82.32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0"/>
    <s v="hardware"/>
    <n v="117.6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0"/>
    <s v="wearables"/>
    <n v="177.39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7"/>
    <s v="electronic music"/>
    <n v="388.98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4"/>
    <s v="small batch"/>
    <n v="189.76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6"/>
    <s v="plays"/>
    <n v="110.35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0"/>
    <s v="hardware"/>
    <n v="222.99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s v="spaces"/>
    <n v="146.4499999999999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2"/>
    <s v="photobooks"/>
    <n v="95.8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s v="photobooks"/>
    <n v="61.56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6"/>
    <s v="spaces"/>
    <n v="131.38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s v="space exploration"/>
    <n v="80.19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3"/>
    <s v="tabletop games"/>
    <n v="44.06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s v="hardware"/>
    <n v="138.66999999999999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5"/>
    <s v="documentary"/>
    <n v="216.75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5"/>
    <s v="documentary"/>
    <n v="58.54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7"/>
    <s v="rock"/>
    <n v="140.86000000000001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5"/>
    <s v="television"/>
    <n v="148.97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2"/>
    <s v="photobooks"/>
    <n v="67.84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2"/>
    <s v="photobooks"/>
    <n v="207.62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"/>
    <s v="photobooks"/>
    <n v="116.21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0"/>
    <s v="makerspaces"/>
    <n v="128.62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3"/>
    <s v="tabletop games"/>
    <n v="55.96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6"/>
    <s v="plays"/>
    <n v="92.04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6"/>
    <s v="plays"/>
    <n v="81.13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7"/>
    <s v="rock"/>
    <n v="64.37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s v="space exploration"/>
    <n v="47.06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2"/>
    <s v="photobooks"/>
    <n v="79.97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6"/>
    <s v="spaces"/>
    <n v="92.13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7"/>
    <s v="indie rock"/>
    <n v="88.15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5"/>
    <s v="documentary"/>
    <n v="65.3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2"/>
    <s v="photobooks"/>
    <n v="110.39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"/>
    <s v="photobooks"/>
    <n v="96.38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6"/>
    <s v="plays"/>
    <n v="106.8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5"/>
    <s v="documentary"/>
    <n v="97.64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5"/>
    <s v="documentary"/>
    <n v="89.96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0"/>
    <s v="gadgets"/>
    <n v="215.9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5"/>
    <s v="documentary"/>
    <n v="224.85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s v="makerspaces"/>
    <n v="267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5"/>
    <s v="documentary"/>
    <n v="134.91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s v="wearables"/>
    <n v="53.25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2"/>
    <s v="photobooks"/>
    <n v="170.6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3"/>
    <s v="video games"/>
    <n v="370.95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s v="makerspaces"/>
    <n v="373.56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0"/>
    <s v="space exploration"/>
    <n v="64.930000000000007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5"/>
    <s v="documentary"/>
    <n v="138.80000000000001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7"/>
    <s v="classical music"/>
    <n v="266.08999999999997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7"/>
    <s v="rock"/>
    <n v="98.99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3"/>
    <s v="tabletop games"/>
    <n v="206.31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5"/>
    <s v="documentary"/>
    <n v="101.83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0"/>
    <s v="wearables"/>
    <n v="216.34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2"/>
    <s v="photobooks"/>
    <n v="97.11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3"/>
    <s v="tabletop games"/>
    <n v="67.97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7"/>
    <s v="rock"/>
    <n v="99.16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2"/>
    <s v="photobooks"/>
    <n v="91.88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6"/>
    <s v="plays"/>
    <n v="177.09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7"/>
    <s v="classical music"/>
    <n v="109.96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"/>
    <s v="nonfiction"/>
    <n v="168.78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5"/>
    <s v="television"/>
    <n v="199.9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5"/>
    <s v="documentary"/>
    <n v="141.75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5"/>
    <s v="documentary"/>
    <n v="104.26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6"/>
    <s v="plays"/>
    <n v="182.9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1"/>
    <s v="nonfiction"/>
    <n v="143.36000000000001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7"/>
    <s v="rock"/>
    <n v="417.33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"/>
    <s v="television"/>
    <n v="606.82000000000005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6"/>
    <s v="plays"/>
    <n v="168.25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3"/>
    <s v="tabletop games"/>
    <n v="135.59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5"/>
    <s v="television"/>
    <n v="117.51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0"/>
    <s v="wearables"/>
    <n v="3304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3"/>
    <s v="video games"/>
    <n v="63.57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0"/>
    <s v="wearables"/>
    <n v="99.86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"/>
    <s v="photobooks"/>
    <n v="58.38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3"/>
    <s v="tabletop games"/>
    <n v="60.82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0"/>
    <s v="wearables"/>
    <n v="150.65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0"/>
    <s v="wearables"/>
    <n v="113.63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s v="tabletop games"/>
    <n v="50.8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0"/>
    <s v="hardware"/>
    <n v="63.05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0"/>
    <s v="wearables"/>
    <n v="158.63999999999999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2"/>
    <s v="photobooks"/>
    <n v="135.66999999999999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5"/>
    <s v="documentary"/>
    <n v="91.4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s v="wearables"/>
    <n v="190.45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"/>
    <s v="tabletop games"/>
    <n v="6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"/>
    <s v="tabletop games"/>
    <n v="90.64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5"/>
    <s v="documentary"/>
    <n v="90.62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6"/>
    <s v="spaces"/>
    <n v="125.98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2"/>
    <s v="photobooks"/>
    <n v="111.5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7"/>
    <s v="rock"/>
    <n v="67.67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2"/>
    <s v="photobooks"/>
    <n v="159.24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s v="indie rock"/>
    <n v="109.11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6"/>
    <s v="spaces"/>
    <n v="80.459999999999994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s v="makerspaces"/>
    <n v="174.0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5"/>
    <s v="documentary"/>
    <n v="65.760000000000005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"/>
    <s v="photobooks"/>
    <n v="67.16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0"/>
    <s v="space exploration"/>
    <n v="58.93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5"/>
    <s v="documentary"/>
    <n v="73.34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5"/>
    <s v="documentary"/>
    <n v="99.86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5"/>
    <s v="documentary"/>
    <n v="80.2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0"/>
    <s v="space exploration"/>
    <n v="89.1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2"/>
    <s v="photobooks"/>
    <n v="180.41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0"/>
    <s v="wearables"/>
    <n v="382.39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0"/>
    <s v="wearables"/>
    <n v="89.6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7"/>
    <s v="rock"/>
    <n v="133.93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7"/>
    <s v="rock"/>
    <n v="224.13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6"/>
    <s v="plays"/>
    <n v="71.489999999999995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5"/>
    <s v="documentary"/>
    <n v="116.86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2"/>
    <s v="photobooks"/>
    <n v="123.38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7"/>
    <s v="indie rock"/>
    <n v="152.54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7"/>
    <s v="indie rock"/>
    <n v="70.53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0"/>
    <s v="hardware"/>
    <n v="143.97999999999999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"/>
    <s v="radio &amp; podcasts"/>
    <n v="69.599999999999994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0"/>
    <s v="space exploration"/>
    <n v="58.42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7"/>
    <s v="indie rock"/>
    <n v="89.9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0"/>
    <s v="space exploration"/>
    <n v="112.86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5"/>
    <s v="documentary"/>
    <n v="108.01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5"/>
    <s v="documentary"/>
    <n v="90.5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0"/>
    <s v="wearables"/>
    <n v="182.62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0"/>
    <s v="hardware"/>
    <n v="70.849999999999994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0"/>
    <s v="hardware"/>
    <n v="95.49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"/>
    <s v="photobooks"/>
    <n v="165.35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7"/>
    <s v="rock"/>
    <n v="127.98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2"/>
    <s v="photobooks"/>
    <n v="48.04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s v="documentary"/>
    <n v="70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6"/>
    <s v="spaces"/>
    <n v="128.91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6"/>
    <s v="plays"/>
    <n v="99.79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5"/>
    <s v="documentary"/>
    <n v="121.2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6"/>
    <s v="plays"/>
    <n v="139.24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s v="hardware"/>
    <n v="90.18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7"/>
    <s v="rock"/>
    <n v="92.1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"/>
    <s v="photobooks"/>
    <n v="462.86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2"/>
    <s v="photobooks"/>
    <n v="39.92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5"/>
    <s v="documentary"/>
    <n v="117.85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5"/>
    <s v="documentary"/>
    <n v="81.63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"/>
    <s v="tabletop games"/>
    <n v="68.11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s v="makerspaces"/>
    <n v="77.33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7"/>
    <s v="rock"/>
    <n v="38.54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"/>
    <s v="tabletop games"/>
    <n v="94.1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0"/>
    <s v="wearables"/>
    <n v="152.4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s v="space exploration"/>
    <n v="205.3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6"/>
    <s v="spaces"/>
    <n v="63.23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3"/>
    <s v="tabletop games"/>
    <n v="44.17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5"/>
    <s v="documentary"/>
    <n v="67.77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6"/>
    <s v="plays"/>
    <n v="54.9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6"/>
    <s v="plays"/>
    <n v="327.08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6"/>
    <s v="spaces"/>
    <n v="146.6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6"/>
    <s v="plays"/>
    <n v="89.59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0"/>
    <s v="hardware"/>
    <n v="36.97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"/>
    <s v="photobooks"/>
    <n v="75.98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"/>
    <s v="rock"/>
    <n v="85.0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7"/>
    <s v="indie rock"/>
    <n v="78.03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6"/>
    <s v="musical"/>
    <n v="135.63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5"/>
    <s v="documentary"/>
    <n v="239.94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7"/>
    <s v="rock"/>
    <n v="117.23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2"/>
    <s v="photobooks"/>
    <n v="111.18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6"/>
    <s v="plays"/>
    <n v="199.17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2"/>
    <s v="photobooks"/>
    <n v="207.07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2"/>
    <s v="photobooks"/>
    <n v="174.21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6"/>
    <s v="plays"/>
    <n v="85.53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6"/>
    <s v="plays"/>
    <n v="106.5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5"/>
    <s v="documentary"/>
    <n v="61.5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0"/>
    <s v="wearables"/>
    <n v="530.69000000000005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6"/>
    <s v="plays"/>
    <n v="127.79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6"/>
    <s v="plays"/>
    <n v="136.85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7"/>
    <s v="rock"/>
    <n v="88.04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6"/>
    <s v="plays"/>
    <n v="53.18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"/>
    <s v="television"/>
    <n v="221.52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"/>
    <s v="photobooks"/>
    <n v="109.94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5"/>
    <s v="documentary"/>
    <n v="68.489999999999995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6"/>
    <s v="plays"/>
    <n v="125.12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4"/>
    <s v="small batch"/>
    <n v="149.31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7"/>
    <s v="rock"/>
    <n v="67.39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"/>
    <s v="radio &amp; podcasts"/>
    <n v="44.67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4"/>
    <s v="small batch"/>
    <n v="123.35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6"/>
    <s v="plays"/>
    <n v="256.37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6"/>
    <s v="plays"/>
    <n v="252.02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s v="rock"/>
    <n v="97.99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6"/>
    <s v="spaces"/>
    <n v="259.95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3"/>
    <s v="tabletop games"/>
    <n v="22.12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5"/>
    <s v="documentary"/>
    <n v="73.02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5"/>
    <s v="television"/>
    <n v="185.48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0"/>
    <s v="wearables"/>
    <n v="405.5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7"/>
    <s v="rock"/>
    <n v="70.790000000000006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6"/>
    <s v="plays"/>
    <n v="200.69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"/>
    <s v="rock"/>
    <n v="92.5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0"/>
    <s v="wearables"/>
    <n v="51.82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3"/>
    <s v="video games"/>
    <n v="26.6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0"/>
    <s v="hardware"/>
    <n v="97.19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5"/>
    <s v="documentary"/>
    <n v="49.8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"/>
    <s v="television"/>
    <n v="118.34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s v="hardware"/>
    <n v="147.94999999999999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0"/>
    <s v="wearables"/>
    <n v="1272.73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7"/>
    <s v="rock"/>
    <n v="76.92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7"/>
    <s v="rock"/>
    <n v="73.36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0"/>
    <s v="hardware"/>
    <n v="29.31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"/>
    <s v="photobooks"/>
    <n v="150.5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5"/>
    <s v="documentary"/>
    <n v="103.22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3"/>
    <s v="tabletop games"/>
    <n v="25.43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0"/>
    <s v="web"/>
    <n v="402.71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7"/>
    <s v="classical music"/>
    <n v="103.68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"/>
    <s v="nonfiction"/>
    <n v="59.9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"/>
    <s v="tabletop games"/>
    <n v="14.37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"/>
    <s v="tabletop games"/>
    <n v="140.97999999999999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2"/>
    <s v="photobooks"/>
    <n v="79.41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7"/>
    <s v="rock"/>
    <n v="70.58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5"/>
    <s v="documentary"/>
    <n v="78.66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2"/>
    <s v="photobooks"/>
    <n v="234.79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7"/>
    <s v="rock"/>
    <n v="94.49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0"/>
    <s v="wearables"/>
    <n v="174.95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1"/>
    <s v="nonfiction"/>
    <n v="141.41999999999999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4"/>
    <s v="small batch"/>
    <n v="74.18000000000000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3"/>
    <s v="tabletop games"/>
    <n v="52.7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s v="photobooks"/>
    <n v="118.74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6"/>
    <s v="plays"/>
    <n v="70.77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6"/>
    <s v="spaces"/>
    <n v="84.11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s v="hardware"/>
    <n v="127.32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2"/>
    <s v="photobooks"/>
    <n v="211.48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5"/>
    <s v="documentary"/>
    <n v="81.849999999999994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5"/>
    <s v="documentary"/>
    <n v="78.5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5"/>
    <s v="documentary"/>
    <n v="56.46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s v="wearables"/>
    <n v="367.97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5"/>
    <s v="shorts"/>
    <n v="273.83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s v="web"/>
    <n v="105.93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6"/>
    <s v="plays"/>
    <n v="72.760000000000005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1"/>
    <s v="nonfiction"/>
    <n v="492.31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6"/>
    <s v="plays"/>
    <n v="90.74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0"/>
    <s v="wearables"/>
    <n v="133.25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6"/>
    <s v="spaces"/>
    <n v="108.24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6"/>
    <s v="plays"/>
    <n v="69.569999999999993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5"/>
    <s v="documentary"/>
    <n v="62.71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0"/>
    <s v="hardware"/>
    <n v="68.25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6"/>
    <s v="plays"/>
    <n v="93.8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7"/>
    <s v="rock"/>
    <n v="126.81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6"/>
    <s v="plays"/>
    <n v="63.56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0"/>
    <s v="wearables"/>
    <n v="102.02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7"/>
    <s v="rock"/>
    <n v="51.72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2"/>
    <s v="photobooks"/>
    <n v="94.74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7"/>
    <s v="rock"/>
    <n v="92.54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s v="hardware"/>
    <n v="88.24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6"/>
    <s v="plays"/>
    <n v="62.05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6"/>
    <s v="plays"/>
    <n v="71.239999999999995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6"/>
    <s v="spaces"/>
    <n v="67.7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6"/>
    <s v="plays"/>
    <n v="106.57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6"/>
    <s v="plays"/>
    <n v="66.59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"/>
    <s v="photobooks"/>
    <n v="103.64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6"/>
    <s v="plays"/>
    <n v="716.35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5"/>
    <s v="documentary"/>
    <n v="139.83000000000001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6"/>
    <s v="spaces"/>
    <n v="109.5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0"/>
    <s v="hardware"/>
    <n v="55.81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0"/>
    <s v="space exploration"/>
    <n v="31.4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6"/>
    <s v="plays"/>
    <n v="60.48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5"/>
    <s v="television"/>
    <n v="169.61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7"/>
    <s v="metal"/>
    <n v="63.38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5"/>
    <s v="television"/>
    <n v="171.84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5"/>
    <s v="documentary"/>
    <n v="71.900000000000006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2"/>
    <s v="photobooks"/>
    <n v="55.82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5"/>
    <s v="television"/>
    <n v="137.93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6"/>
    <s v="plays"/>
    <n v="1000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5"/>
    <s v="documentary"/>
    <n v="139.53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6"/>
    <s v="spaces"/>
    <n v="64.16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3"/>
    <s v="tabletop games"/>
    <n v="57.93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5"/>
    <s v="drama"/>
    <n v="314.29000000000002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2"/>
    <s v="photobooks"/>
    <n v="78.44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6"/>
    <s v="plays"/>
    <n v="125.05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0"/>
    <s v="wearables"/>
    <n v="788.53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7"/>
    <s v="rock"/>
    <n v="131.16999999999999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s v="wearables"/>
    <n v="42.89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6"/>
    <s v="plays"/>
    <n v="93.98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s v="hardware"/>
    <n v="64.180000000000007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"/>
    <s v="tabletop games"/>
    <n v="81.56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7"/>
    <s v="electronic music"/>
    <n v="45.99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0"/>
    <s v="wearables"/>
    <n v="292.08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5"/>
    <s v="documentary"/>
    <n v="40.76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7"/>
    <s v="rock"/>
    <n v="112.02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5"/>
    <s v="television"/>
    <n v="63.92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"/>
    <s v="television"/>
    <n v="223.48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2"/>
    <s v="photobooks"/>
    <n v="120.77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0"/>
    <s v="hardware"/>
    <n v="84.46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4"/>
    <s v="small batch"/>
    <n v="40.79999999999999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"/>
    <s v="small batch"/>
    <n v="62.0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6"/>
    <s v="plays"/>
    <n v="110.87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s v="space exploration"/>
    <n v="136.9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7"/>
    <s v="rock"/>
    <n v="67.88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0"/>
    <s v="wearables"/>
    <n v="603.53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6"/>
    <s v="plays"/>
    <n v="184.68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"/>
    <s v="spaces"/>
    <n v="1270.22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3"/>
    <s v="tabletop games"/>
    <n v="23.81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7"/>
    <s v="rock"/>
    <n v="72.06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7"/>
    <s v="indie rock"/>
    <n v="98.8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6"/>
    <s v="plays"/>
    <n v="88.77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7"/>
    <s v="rock"/>
    <n v="61.7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"/>
    <s v="nonfiction"/>
    <n v="105.05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6"/>
    <s v="plays"/>
    <n v="50.16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"/>
    <s v="tabletop games"/>
    <n v="41.78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5"/>
    <s v="documentary"/>
    <n v="48.05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0"/>
    <s v="hardware"/>
    <n v="160.44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5"/>
    <s v="documentary"/>
    <n v="181.13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"/>
    <s v="spaces"/>
    <n v="415.78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"/>
    <s v="photobooks"/>
    <n v="81.27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7"/>
    <s v="electronic music"/>
    <n v="79.260000000000005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7"/>
    <s v="rock"/>
    <n v="73.91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6"/>
    <s v="plays"/>
    <n v="57.63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5"/>
    <s v="shorts"/>
    <n v="62.33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"/>
    <s v="television"/>
    <n v="128.94999999999999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7"/>
    <s v="indie rock"/>
    <n v="115.31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6"/>
    <s v="plays"/>
    <n v="151.46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6"/>
    <s v="plays"/>
    <n v="56.07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0"/>
    <s v="makerspaces"/>
    <n v="167.15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0"/>
    <s v="hardware"/>
    <n v="40.76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7"/>
    <s v="pop"/>
    <n v="85.55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2"/>
    <s v="photobooks"/>
    <n v="133.9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3"/>
    <s v="tabletop games"/>
    <n v="41.23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0"/>
    <s v="wearables"/>
    <n v="50.3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5"/>
    <s v="documentary"/>
    <n v="58.72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3"/>
    <s v="tabletop games"/>
    <n v="24.27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4"/>
    <s v="small batch"/>
    <n v="90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"/>
    <s v="plays"/>
    <n v="128.2700000000000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7"/>
    <s v="electronic music"/>
    <n v="108.48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0"/>
    <s v="space exploration"/>
    <n v="107.1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3"/>
    <s v="tabletop games"/>
    <n v="21.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6"/>
    <s v="plays"/>
    <n v="109.03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4"/>
    <s v="small batch"/>
    <n v="31.69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0"/>
    <s v="wearables"/>
    <n v="122.74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1"/>
    <s v="nonfiction"/>
    <n v="187.19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5"/>
    <s v="documentary"/>
    <n v="120.91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7"/>
    <s v="rock"/>
    <n v="84.21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s v="plays"/>
    <n v="103.95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1"/>
    <s v="nonfiction"/>
    <n v="95.96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7"/>
    <s v="indie rock"/>
    <n v="87.96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s v="plays"/>
    <n v="62.83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7"/>
    <s v="electronic music"/>
    <n v="22.08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5"/>
    <s v="documentary"/>
    <n v="63.17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5"/>
    <s v="documentary"/>
    <n v="202.42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7"/>
    <s v="rock"/>
    <n v="201.94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6"/>
    <s v="plays"/>
    <n v="145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7"/>
    <s v="rock"/>
    <n v="71.97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0"/>
    <s v="hardware"/>
    <n v="43.1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7"/>
    <s v="rock"/>
    <n v="66.37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5"/>
    <s v="television"/>
    <n v="69.27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6"/>
    <s v="spaces"/>
    <n v="90.2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7"/>
    <s v="indie rock"/>
    <n v="94.05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6"/>
    <s v="plays"/>
    <n v="90.68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5"/>
    <s v="documentary"/>
    <n v="86.85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5"/>
    <s v="documentary"/>
    <n v="86.55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6"/>
    <s v="plays"/>
    <n v="139.19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6"/>
    <s v="plays"/>
    <n v="63.57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"/>
    <s v="television"/>
    <n v="137.21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2"/>
    <s v="photobooks"/>
    <n v="168.69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6"/>
    <s v="musical"/>
    <n v="106.93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7"/>
    <s v="rock"/>
    <n v="196.83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6"/>
    <s v="plays"/>
    <n v="105.52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7"/>
    <s v="rock"/>
    <n v="64.62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"/>
    <s v="nonfiction"/>
    <n v="59.36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7"/>
    <s v="indie rock"/>
    <n v="129.11000000000001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7"/>
    <s v="indie rock"/>
    <n v="97.9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6"/>
    <s v="plays"/>
    <n v="141.29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6"/>
    <s v="plays"/>
    <n v="137.24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s v="rock"/>
    <n v="112.61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6"/>
    <s v="plays"/>
    <n v="99.34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5"/>
    <s v="documentary"/>
    <n v="146.65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6"/>
    <s v="plays"/>
    <n v="103.2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"/>
    <s v="television"/>
    <n v="194.23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6"/>
    <s v="musical"/>
    <n v="162.77000000000001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6"/>
    <s v="spaces"/>
    <n v="162.71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6"/>
    <s v="plays"/>
    <n v="63.83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7"/>
    <s v="pop"/>
    <n v="89.25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2"/>
    <s v="photobooks"/>
    <n v="80.650000000000006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7"/>
    <s v="rock"/>
    <n v="53.01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6"/>
    <s v="plays"/>
    <n v="41.77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6"/>
    <s v="plays"/>
    <n v="145.87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5"/>
    <s v="documentary"/>
    <n v="93.02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0"/>
    <s v="hardware"/>
    <n v="99.46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7"/>
    <s v="faith"/>
    <n v="264.26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6"/>
    <s v="plays"/>
    <n v="118.13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6"/>
    <s v="plays"/>
    <n v="110.23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6"/>
    <s v="plays"/>
    <n v="92.84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6"/>
    <s v="plays"/>
    <n v="48.44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7"/>
    <s v="classical music"/>
    <n v="169.92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7"/>
    <s v="rock"/>
    <n v="182.13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"/>
    <s v="nonfiction"/>
    <n v="84.14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7"/>
    <s v="rock"/>
    <n v="172.41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6"/>
    <s v="spaces"/>
    <n v="370.37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3"/>
    <s v="mobile games"/>
    <n v="253.21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0"/>
    <s v="hardware"/>
    <n v="169.52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6"/>
    <s v="plays"/>
    <n v="58.69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5"/>
    <s v="documentary"/>
    <n v="51.72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"/>
    <s v="radio &amp; podcasts"/>
    <n v="33.19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"/>
    <s v="photobooks"/>
    <n v="112.79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7"/>
    <s v="rock"/>
    <n v="190.9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6"/>
    <s v="plays"/>
    <n v="98.3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6"/>
    <s v="plays"/>
    <n v="134.15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"/>
    <s v="nonfiction"/>
    <n v="68.349999999999994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7"/>
    <s v="rock"/>
    <n v="64.540000000000006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2"/>
    <s v="photobooks"/>
    <n v="51.2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2"/>
    <s v="photobooks"/>
    <n v="83.72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s v="photobooks"/>
    <n v="59.41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6"/>
    <s v="plays"/>
    <n v="31.2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"/>
    <s v="photobooks"/>
    <n v="94.19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2"/>
    <s v="photobooks"/>
    <n v="104.39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5"/>
    <s v="documentary"/>
    <n v="140.1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7"/>
    <s v="indie rock"/>
    <n v="90.1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7"/>
    <s v="rock"/>
    <n v="55.61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2"/>
    <s v="photobooks"/>
    <n v="64.16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"/>
    <s v="tabletop games"/>
    <n v="4.57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7"/>
    <s v="indie rock"/>
    <n v="196.34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5"/>
    <s v="documentary"/>
    <n v="85.44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7"/>
    <s v="indie rock"/>
    <n v="57.5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6"/>
    <s v="spaces"/>
    <n v="96.53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7"/>
    <s v="rock"/>
    <n v="51.04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7"/>
    <s v="rock"/>
    <n v="67.13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6"/>
    <s v="plays"/>
    <n v="126.72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2"/>
    <s v="photobooks"/>
    <n v="54.62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2"/>
    <s v="photobooks"/>
    <n v="130.16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5"/>
    <s v="television"/>
    <n v="159.82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5"/>
    <s v="documentary"/>
    <n v="347.85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0"/>
    <s v="hardware"/>
    <n v="96.06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3"/>
    <s v="tabletop games"/>
    <n v="107.32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5"/>
    <s v="documentary"/>
    <n v="61.3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0"/>
    <s v="wearables"/>
    <n v="23.95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7"/>
    <s v="rock"/>
    <n v="65.91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0"/>
    <s v="wearables"/>
    <n v="93.9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5"/>
    <s v="drama"/>
    <n v="115.99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3"/>
    <s v="tabletop games"/>
    <n v="31.57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7"/>
    <s v="indie rock"/>
    <n v="56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6"/>
    <s v="spaces"/>
    <n v="94.41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5"/>
    <s v="television"/>
    <n v="194.44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6"/>
    <s v="plays"/>
    <n v="264.85000000000002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7"/>
    <s v="indie rock"/>
    <n v="60.27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5"/>
    <s v="documentary"/>
    <n v="109.19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7"/>
    <s v="faith"/>
    <n v="86.4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6"/>
    <s v="musical"/>
    <n v="147.88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6"/>
    <s v="spaces"/>
    <n v="242.28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7"/>
    <s v="pop"/>
    <n v="51.85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6"/>
    <s v="plays"/>
    <n v="173.7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"/>
    <s v="tabletop games"/>
    <n v="144.43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4"/>
    <s v="small batch"/>
    <n v="75.13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5"/>
    <s v="documentary"/>
    <n v="105.32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s v="wearables"/>
    <n v="95.9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6"/>
    <s v="spaces"/>
    <n v="88.87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4"/>
    <s v="food trucks"/>
    <n v="72.760000000000005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"/>
    <s v="television"/>
    <n v="49.32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4"/>
    <s v="small batch"/>
    <n v="125.99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5"/>
    <s v="documentary"/>
    <n v="45.42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"/>
    <s v="audio"/>
    <n v="29.24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6"/>
    <s v="musical"/>
    <n v="90.82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5"/>
    <s v="television"/>
    <n v="193.84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5"/>
    <s v="television"/>
    <n v="146.88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6"/>
    <s v="spaces"/>
    <n v="117.65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"/>
    <s v="photobooks"/>
    <n v="52.79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"/>
    <s v="rock"/>
    <n v="158.96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6"/>
    <s v="spaces"/>
    <n v="84.86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4"/>
    <s v="small batch"/>
    <n v="75.6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7"/>
    <s v="rock"/>
    <n v="117.68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7"/>
    <s v="rock"/>
    <n v="56.41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6"/>
    <s v="plays"/>
    <n v="177.62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6"/>
    <s v="spaces"/>
    <n v="177.02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5"/>
    <s v="animation"/>
    <n v="66.52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0"/>
    <s v="hardware"/>
    <n v="87.44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"/>
    <s v="tabletop games"/>
    <n v="21.23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7"/>
    <s v="classical music"/>
    <n v="61.03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2"/>
    <s v="photobooks"/>
    <n v="81.099999999999994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4"/>
    <s v="food trucks"/>
    <n v="305.77999999999997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6"/>
    <s v="plays"/>
    <n v="100.5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6"/>
    <s v="musical"/>
    <n v="329.2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6"/>
    <s v="plays"/>
    <n v="115.87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6"/>
    <s v="plays"/>
    <n v="87.36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7"/>
    <s v="pop"/>
    <n v="132.44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7"/>
    <s v="pop"/>
    <n v="70.78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6"/>
    <s v="plays"/>
    <n v="151.97999999999999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2"/>
    <s v="photobooks"/>
    <n v="67.14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"/>
    <s v="translations"/>
    <n v="744.55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"/>
    <s v="tabletop games"/>
    <n v="97.3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6"/>
    <s v="musical"/>
    <n v="255.17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"/>
    <s v="radio &amp; podcasts"/>
    <n v="34.869999999999997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7"/>
    <s v="rock"/>
    <n v="77.64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0"/>
    <s v="hardware"/>
    <n v="50.22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6"/>
    <s v="plays"/>
    <n v="116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6"/>
    <s v="plays"/>
    <n v="202.85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6"/>
    <s v="plays"/>
    <n v="142.28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3"/>
    <s v="tabletop games"/>
    <n v="37.200000000000003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7"/>
    <s v="indie rock"/>
    <n v="47.68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7"/>
    <s v="pop"/>
    <n v="80.180000000000007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s v="rock"/>
    <n v="74.9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4"/>
    <s v="small batch"/>
    <n v="74.23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6"/>
    <s v="plays"/>
    <n v="104.99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s v="rock"/>
    <n v="87.83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3"/>
    <s v="video games"/>
    <n v="65.67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3"/>
    <s v="video games"/>
    <n v="34.22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s v="indie rock"/>
    <n v="116.96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"/>
    <s v="tabletop games"/>
    <n v="49.47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7"/>
    <s v="rock"/>
    <n v="39.31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s v="rock"/>
    <n v="83.89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5"/>
    <s v="documentary"/>
    <n v="110.07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7"/>
    <s v="classical music"/>
    <n v="100.33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7"/>
    <s v="metal"/>
    <n v="63.1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6"/>
    <s v="plays"/>
    <n v="70.88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2"/>
    <s v="photobooks"/>
    <n v="65.08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6"/>
    <s v="plays"/>
    <n v="421.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5"/>
    <s v="documentary"/>
    <n v="89.89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2"/>
    <s v="photobooks"/>
    <n v="89.67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6"/>
    <s v="musical"/>
    <n v="74.22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7"/>
    <s v="pop"/>
    <n v="74.150000000000006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1"/>
    <s v="nonfiction"/>
    <n v="60.9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"/>
    <s v="spaces"/>
    <n v="272.58999999999997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6"/>
    <s v="plays"/>
    <n v="64.27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6"/>
    <s v="plays"/>
    <n v="48.33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5"/>
    <s v="documentary"/>
    <n v="106.43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0"/>
    <s v="wearables"/>
    <n v="157.46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6"/>
    <s v="plays"/>
    <n v="302.3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5"/>
    <s v="documentary"/>
    <n v="45.05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"/>
    <s v="indie rock"/>
    <n v="147.81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s v="hardware"/>
    <n v="340.57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6"/>
    <s v="plays"/>
    <n v="38.28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"/>
    <s v="tabletop games"/>
    <n v="37.119999999999997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0"/>
    <s v="wearables"/>
    <n v="90.62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"/>
    <s v="rock"/>
    <n v="60.86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7"/>
    <s v="indie rock"/>
    <n v="90.5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5"/>
    <s v="animation"/>
    <n v="55.46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7"/>
    <s v="rock"/>
    <n v="104.73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7"/>
    <s v="electronic music"/>
    <n v="69.67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s v="documentary"/>
    <n v="68.239999999999995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5"/>
    <s v="documentary"/>
    <n v="79.400000000000006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5"/>
    <s v="shorts"/>
    <n v="111.38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6"/>
    <s v="plays"/>
    <n v="84.29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5"/>
    <s v="shorts"/>
    <n v="117.92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"/>
    <s v="science fiction"/>
    <n v="94.5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7"/>
    <s v="rock"/>
    <n v="246.29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7"/>
    <s v="classical music"/>
    <n v="177.21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6"/>
    <s v="plays"/>
    <n v="65.099999999999994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6"/>
    <s v="spaces"/>
    <n v="73.03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0"/>
    <s v="space exploration"/>
    <n v="270.57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"/>
    <s v="nonfiction"/>
    <n v="28.63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6"/>
    <s v="spaces"/>
    <n v="52.1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6"/>
    <s v="plays"/>
    <n v="251.33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5"/>
    <s v="animation"/>
    <n v="51.22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5"/>
    <s v="shorts"/>
    <n v="132.05000000000001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7"/>
    <s v="pop"/>
    <n v="156.77000000000001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7"/>
    <s v="rock"/>
    <n v="81.73999999999999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3"/>
    <s v="tabletop games"/>
    <n v="58.63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"/>
    <s v="plays"/>
    <n v="500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7"/>
    <s v="rock"/>
    <n v="107.07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0"/>
    <s v="hardware"/>
    <n v="27.47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2"/>
    <s v="photobooks"/>
    <n v="72.17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"/>
    <s v="shorts"/>
    <n v="322.39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7"/>
    <s v="indie rock"/>
    <n v="89.3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0"/>
    <s v="hardware"/>
    <n v="493.13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1"/>
    <s v="nonfiction"/>
    <n v="51.63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6"/>
    <s v="plays"/>
    <n v="98.2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3"/>
    <s v="video games"/>
    <n v="43.9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7"/>
    <s v="indie rock"/>
    <n v="68.599999999999994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0"/>
    <s v="hardware"/>
    <n v="21.64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s v="hardware"/>
    <n v="7.19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7"/>
    <s v="rock"/>
    <n v="65.209999999999994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6"/>
    <s v="spaces"/>
    <n v="50.53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6"/>
    <s v="plays"/>
    <n v="126.67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"/>
    <s v="nonfiction"/>
    <n v="48.45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7"/>
    <s v="rock"/>
    <n v="96.08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2"/>
    <s v="photobooks"/>
    <n v="156.16999999999999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"/>
    <s v="spaces"/>
    <n v="61.31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6"/>
    <s v="plays"/>
    <n v="193.62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s v="documentary"/>
    <n v="42.87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6"/>
    <s v="plays"/>
    <n v="66.11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"/>
    <s v="rock"/>
    <n v="162.27000000000001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6"/>
    <s v="plays"/>
    <n v="46.77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7"/>
    <s v="indie rock"/>
    <n v="68.48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5"/>
    <s v="shorts"/>
    <n v="90.38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6"/>
    <s v="spaces"/>
    <n v="234.67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7"/>
    <s v="rock"/>
    <n v="107.98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6"/>
    <s v="plays"/>
    <n v="81.569999999999993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0"/>
    <s v="hardware"/>
    <n v="36.33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1"/>
    <s v="nonfiction"/>
    <n v="127.33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7"/>
    <s v="electronic music"/>
    <n v="57.38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"/>
    <s v="animation"/>
    <n v="102.38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0"/>
    <s v="wearables"/>
    <n v="153.88999999999999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5"/>
    <s v="shorts"/>
    <n v="123.29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7"/>
    <s v="electronic music"/>
    <n v="55.8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7"/>
    <s v="rock"/>
    <n v="62.87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7"/>
    <s v="electronic music"/>
    <n v="43.0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6"/>
    <s v="musical"/>
    <n v="356.84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2"/>
    <s v="photobooks"/>
    <n v="48.25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7"/>
    <s v="rock"/>
    <n v="60.18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5"/>
    <s v="documentary"/>
    <n v="108.15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7"/>
    <s v="pop"/>
    <n v="159.52000000000001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5"/>
    <s v="animation"/>
    <n v="393.59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6"/>
    <s v="spaces"/>
    <n v="99.76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7"/>
    <s v="indie rock"/>
    <n v="31.66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0"/>
    <s v="wearables"/>
    <n v="69.4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6"/>
    <s v="musical"/>
    <n v="93.77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5"/>
    <s v="documentary"/>
    <n v="114.59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"/>
    <s v="photobooks"/>
    <n v="61.5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6"/>
    <s v="spaces"/>
    <n v="58.18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5"/>
    <s v="documentary"/>
    <n v="83.95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6"/>
    <s v="plays"/>
    <n v="105.2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0"/>
    <s v="wearables"/>
    <n v="161.22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7"/>
    <s v="classical music"/>
    <n v="49.19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0"/>
    <s v="wearables"/>
    <n v="65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s v="classical music"/>
    <n v="43.7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5"/>
    <s v="animation"/>
    <n v="38.479999999999997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6"/>
    <s v="spaces"/>
    <n v="94.64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2"/>
    <s v="photobooks"/>
    <n v="93.07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0"/>
    <s v="wearables"/>
    <n v="89.19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7"/>
    <s v="indie rock"/>
    <n v="35.549999999999997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6"/>
    <s v="plays"/>
    <n v="209.84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7"/>
    <s v="electronic music"/>
    <n v="39.159999999999997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7"/>
    <s v="classical music"/>
    <n v="135.41999999999999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5"/>
    <s v="documentary"/>
    <n v="72.87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7"/>
    <s v="rock"/>
    <n v="88.19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7"/>
    <s v="indie rock"/>
    <n v="59.8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5"/>
    <s v="shorts"/>
    <n v="375.76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s v="space exploration"/>
    <n v="63.87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3"/>
    <s v="video games"/>
    <n v="43.42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"/>
    <s v="art books"/>
    <n v="108.05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7"/>
    <s v="rock"/>
    <n v="108.02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2"/>
    <s v="photobooks"/>
    <n v="138.26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s v="plays"/>
    <n v="69.89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5"/>
    <s v="documentary"/>
    <n v="88.85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6"/>
    <s v="plays"/>
    <n v="105.03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7"/>
    <s v="rock"/>
    <n v="88.7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1"/>
    <s v="nonfiction"/>
    <n v="88.73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6"/>
    <s v="plays"/>
    <n v="67.739999999999995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6"/>
    <s v="spaces"/>
    <n v="69.53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7"/>
    <s v="classical music"/>
    <n v="82.33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5"/>
    <s v="documentary"/>
    <n v="55.22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7"/>
    <s v="pop"/>
    <n v="168.51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7"/>
    <s v="rock"/>
    <n v="75.849999999999994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"/>
    <s v="nonfiction"/>
    <n v="71.44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6"/>
    <s v="plays"/>
    <n v="81.78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2"/>
    <s v="photobooks"/>
    <n v="221.79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s v="plays"/>
    <n v="59.7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7"/>
    <s v="metal"/>
    <n v="46.67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7"/>
    <s v="indie rock"/>
    <n v="80.27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s v="plays"/>
    <n v="136.78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"/>
    <s v="photobooks"/>
    <n v="55.37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6"/>
    <s v="plays"/>
    <n v="65.34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0"/>
    <s v="wearables"/>
    <n v="45.4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"/>
    <s v="nonfiction"/>
    <n v="56.6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0"/>
    <s v="wearables"/>
    <n v="291.33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7"/>
    <s v="classical music"/>
    <n v="165.16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7"/>
    <s v="rock"/>
    <n v="82.54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7"/>
    <s v="rock"/>
    <n v="148.78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"/>
    <s v="plays"/>
    <n v="78.209999999999994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5"/>
    <s v="documentary"/>
    <n v="160.16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s v="rock"/>
    <n v="81.069999999999993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6"/>
    <s v="plays"/>
    <n v="129.3600000000000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s v="indie rock"/>
    <n v="110.49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7"/>
    <s v="rock"/>
    <n v="55.7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4"/>
    <s v="food trucks"/>
    <n v="116.56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7"/>
    <s v="rock"/>
    <n v="163.78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5"/>
    <s v="television"/>
    <n v="147.71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7"/>
    <s v="indie rock"/>
    <n v="37.130000000000003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s v="indie rock"/>
    <n v="53.47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s v="rock"/>
    <n v="137.31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7"/>
    <s v="rock"/>
    <n v="40.549999999999997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3"/>
    <s v="tabletop games"/>
    <n v="68.63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6"/>
    <s v="plays"/>
    <n v="71.790000000000006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2"/>
    <s v="photobooks"/>
    <n v="58.5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6"/>
    <s v="musical"/>
    <n v="215.25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2"/>
    <s v="photobooks"/>
    <n v="89.93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5"/>
    <s v="television"/>
    <n v="80.33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7"/>
    <s v="indie rock"/>
    <n v="188.13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7"/>
    <s v="metal"/>
    <n v="34.01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0"/>
    <s v="wearables"/>
    <n v="859.86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6"/>
    <s v="plays"/>
    <n v="127.8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5"/>
    <s v="documentary"/>
    <n v="46.8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6"/>
    <s v="plays"/>
    <n v="93.76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7"/>
    <s v="indie rock"/>
    <n v="600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6"/>
    <s v="plays"/>
    <n v="63.83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6"/>
    <s v="plays"/>
    <n v="72.290000000000006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5"/>
    <s v="television"/>
    <n v="98.36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5"/>
    <s v="documentary"/>
    <n v="41.38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"/>
    <s v="nonfiction"/>
    <n v="230.19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6"/>
    <s v="plays"/>
    <n v="97.38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0"/>
    <s v="hardware"/>
    <n v="120.86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5"/>
    <s v="documentary"/>
    <n v="64.95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"/>
    <s v="tabletop games"/>
    <n v="32.82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"/>
    <s v="documentary"/>
    <n v="95.23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2"/>
    <s v="photobooks"/>
    <n v="42.16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0"/>
    <s v="space exploration"/>
    <n v="83.9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4"/>
    <s v="food trucks"/>
    <n v="69.12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7"/>
    <s v="electronic music"/>
    <n v="61.0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"/>
    <s v="spaces"/>
    <n v="130.0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s v="plays"/>
    <n v="56.2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6"/>
    <s v="plays"/>
    <n v="44.86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7"/>
    <s v="rock"/>
    <n v="60.74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7"/>
    <s v="metal"/>
    <n v="36.630000000000003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6"/>
    <s v="plays"/>
    <n v="73.58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2"/>
    <s v="photobooks"/>
    <n v="414.29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6"/>
    <s v="plays"/>
    <n v="65.58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0"/>
    <s v="wearables"/>
    <n v="127.93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6"/>
    <s v="plays"/>
    <n v="358.69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7"/>
    <s v="rock"/>
    <n v="63.48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6"/>
    <s v="plays"/>
    <n v="82.6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6"/>
    <s v="plays"/>
    <n v="80.23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"/>
    <s v="jazz"/>
    <n v="189.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6"/>
    <s v="plays"/>
    <n v="83.43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6"/>
    <s v="plays"/>
    <n v="107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"/>
    <s v="nonfiction"/>
    <n v="40.76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6"/>
    <s v="plays"/>
    <n v="68.25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5"/>
    <s v="documentary"/>
    <n v="115.51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2"/>
    <s v="photobooks"/>
    <n v="47.1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5"/>
    <s v="shorts"/>
    <n v="144.91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7"/>
    <s v="rock"/>
    <n v="68.01000000000000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6"/>
    <s v="plays"/>
    <n v="78.260000000000005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5"/>
    <s v="documentary"/>
    <n v="110.47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6"/>
    <s v="plays"/>
    <n v="66.150000000000006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0"/>
    <s v="space exploration"/>
    <n v="95.28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7"/>
    <s v="indie rock"/>
    <n v="70.209999999999994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6"/>
    <s v="plays"/>
    <n v="69.19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6"/>
    <s v="plays"/>
    <n v="62.92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5"/>
    <s v="television"/>
    <n v="109.78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1"/>
    <s v="nonfiction"/>
    <n v="53.19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s v="rock"/>
    <n v="113.88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0"/>
    <s v="wearables"/>
    <n v="23.52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5"/>
    <s v="documentary"/>
    <n v="50.1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4"/>
    <s v="food trucks"/>
    <n v="168.3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5"/>
    <s v="documentary"/>
    <n v="95.7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7"/>
    <s v="pop"/>
    <n v="554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7"/>
    <s v="rock"/>
    <n v="63.62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3"/>
    <s v="tabletop games"/>
    <n v="48.13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6"/>
    <s v="plays"/>
    <n v="40.630000000000003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6"/>
    <s v="plays"/>
    <n v="69.819999999999993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6"/>
    <s v="musical"/>
    <n v="166.97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4"/>
    <s v="small batch"/>
    <n v="68.86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3"/>
    <s v="tabletop games"/>
    <n v="37.479999999999997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6"/>
    <s v="plays"/>
    <n v="125.09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6"/>
    <s v="plays"/>
    <n v="72.38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7"/>
    <s v="rock"/>
    <n v="305.56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3"/>
    <s v="tabletop games"/>
    <n v="69.569999999999993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6"/>
    <s v="plays"/>
    <n v="50.75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6"/>
    <s v="plays"/>
    <n v="91.3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"/>
    <s v="nonfiction"/>
    <n v="54.69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7"/>
    <s v="rock"/>
    <n v="70.06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6"/>
    <s v="plays"/>
    <n v="74.819999999999993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5"/>
    <s v="documentary"/>
    <n v="160.47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2"/>
    <s v="photobooks"/>
    <n v="104.85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1"/>
    <s v="nonfiction"/>
    <n v="36.53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7"/>
    <s v="rock"/>
    <n v="48.54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7"/>
    <s v="indie rock"/>
    <n v="61.04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"/>
    <s v="translations"/>
    <n v="115.55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6"/>
    <s v="plays"/>
    <n v="54.3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2"/>
    <s v="photobooks"/>
    <n v="71.34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"/>
    <s v="tabletop games"/>
    <n v="53.08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6"/>
    <s v="musical"/>
    <n v="94.91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5"/>
    <s v="shorts"/>
    <n v="102.08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7"/>
    <s v="rock"/>
    <n v="50.93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s v="hardware"/>
    <n v="154.16999999999999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2"/>
    <s v="photobooks"/>
    <n v="71.87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5"/>
    <s v="documentary"/>
    <n v="45.67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5"/>
    <s v="television"/>
    <n v="76.87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6"/>
    <s v="musical"/>
    <n v="145.41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6"/>
    <s v="plays"/>
    <n v="76.8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6"/>
    <s v="plays"/>
    <n v="116.65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5"/>
    <s v="television"/>
    <n v="83.75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7"/>
    <s v="rock"/>
    <n v="68.709999999999994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6"/>
    <s v="plays"/>
    <n v="40.29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7"/>
    <s v="rock"/>
    <n v="73.36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6"/>
    <s v="plays"/>
    <n v="74.209999999999994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7"/>
    <s v="rock"/>
    <n v="59.23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2"/>
    <s v="photobooks"/>
    <n v="108.78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6"/>
    <s v="spaces"/>
    <n v="70.11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5"/>
    <s v="documentary"/>
    <n v="81.89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7"/>
    <s v="indie rock"/>
    <n v="50.69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6"/>
    <s v="spaces"/>
    <n v="82.94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7"/>
    <s v="rock"/>
    <n v="189.29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2"/>
    <s v="photobooks"/>
    <n v="48.15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s v="plays"/>
    <n v="143.1100000000000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s v="plays"/>
    <n v="115.02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s v="plays"/>
    <n v="41.94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6"/>
    <s v="plays"/>
    <n v="107.57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5"/>
    <s v="documentary"/>
    <n v="75.19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6"/>
    <s v="plays"/>
    <n v="64.16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5"/>
    <s v="shorts"/>
    <n v="122.33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5"/>
    <s v="documentary"/>
    <n v="105.1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6"/>
    <s v="plays"/>
    <n v="52.58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6"/>
    <s v="plays"/>
    <n v="437.5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6"/>
    <s v="plays"/>
    <n v="50.38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7"/>
    <s v="pop"/>
    <n v="113.83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7"/>
    <s v="indie rock"/>
    <n v="35.61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6"/>
    <s v="plays"/>
    <n v="36.86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s v="space exploration"/>
    <n v="307.82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6"/>
    <s v="plays"/>
    <n v="93.43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6"/>
    <s v="plays"/>
    <n v="80.400000000000006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1"/>
    <s v="nonfiction"/>
    <n v="43.55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7"/>
    <s v="rock"/>
    <n v="64.47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6"/>
    <s v="spaces"/>
    <n v="50.6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6"/>
    <s v="plays"/>
    <n v="50.2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"/>
    <s v="faith"/>
    <n v="65.97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"/>
    <s v="nonfiction"/>
    <n v="66.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5"/>
    <s v="shorts"/>
    <n v="64.2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0"/>
    <s v="wearables"/>
    <n v="1300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6"/>
    <s v="plays"/>
    <n v="96.2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5"/>
    <s v="documentary"/>
    <n v="54.02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6"/>
    <s v="musical"/>
    <n v="99.54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6"/>
    <s v="plays"/>
    <n v="63.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6"/>
    <s v="musical"/>
    <n v="172.23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6"/>
    <s v="spaces"/>
    <n v="53.16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0"/>
    <s v="makerspaces"/>
    <n v="85.75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7"/>
    <s v="rock"/>
    <n v="66.69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6"/>
    <s v="plays"/>
    <n v="55.0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1"/>
    <s v="nonfiction"/>
    <n v="82.52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6"/>
    <s v="plays"/>
    <n v="150.15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6"/>
    <s v="spaces"/>
    <n v="86.4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"/>
    <s v="plays"/>
    <n v="58.62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6"/>
    <s v="plays"/>
    <n v="82.26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1"/>
    <s v="nonfiction"/>
    <n v="51.4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3"/>
    <s v="tabletop games"/>
    <n v="28.1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6"/>
    <s v="plays"/>
    <n v="80.73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7"/>
    <s v="indie rock"/>
    <n v="51.31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s v="hardware"/>
    <n v="101.56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6"/>
    <s v="plays"/>
    <n v="36.47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6"/>
    <s v="plays"/>
    <n v="110.22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s v="metal"/>
    <n v="53.89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7"/>
    <s v="electronic music"/>
    <n v="23.96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6"/>
    <s v="plays"/>
    <n v="93.6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7"/>
    <s v="rock"/>
    <n v="87.1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3"/>
    <s v="video games"/>
    <n v="34.130000000000003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s v="hardware"/>
    <n v="41.74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6"/>
    <s v="musical"/>
    <n v="55.5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6"/>
    <s v="plays"/>
    <n v="53.72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s v="rock"/>
    <n v="109.71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7"/>
    <s v="classical music"/>
    <n v="84.08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s v="classical music"/>
    <n v="88.44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6"/>
    <s v="plays"/>
    <n v="114.55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6"/>
    <s v="plays"/>
    <n v="25.69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5"/>
    <s v="shorts"/>
    <n v="186.11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6"/>
    <s v="plays"/>
    <n v="122.54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6"/>
    <s v="plays"/>
    <n v="79.62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6"/>
    <s v="plays"/>
    <n v="200.49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0"/>
    <s v="wearables"/>
    <n v="178.93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6"/>
    <s v="plays"/>
    <n v="68.53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"/>
    <s v="rock"/>
    <n v="178.61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7"/>
    <s v="indie rock"/>
    <n v="131.58000000000001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5"/>
    <s v="shorts"/>
    <n v="192.31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5"/>
    <s v="documentary"/>
    <n v="100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7"/>
    <s v="classical music"/>
    <n v="185.19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6"/>
    <s v="musical"/>
    <n v="64.94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6"/>
    <s v="plays"/>
    <n v="178.57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7"/>
    <s v="electronic music"/>
    <n v="65.16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s v="wearables"/>
    <n v="308.75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0"/>
    <s v="gadgets"/>
    <n v="129.97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6"/>
    <s v="musical"/>
    <n v="94.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0"/>
    <s v="wearables"/>
    <n v="54.67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"/>
    <s v="animation"/>
    <n v="39.57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6"/>
    <s v="plays"/>
    <n v="148.47999999999999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7"/>
    <s v="electronic music"/>
    <n v="40.75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5"/>
    <s v="animation"/>
    <n v="88.8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3"/>
    <s v="tabletop games"/>
    <n v="64.7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2"/>
    <s v="photobooks"/>
    <n v="44.94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7"/>
    <s v="rock"/>
    <n v="74.2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7"/>
    <s v="rock"/>
    <n v="34.17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3"/>
    <s v="tabletop games"/>
    <n v="24.76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5"/>
    <s v="documentary"/>
    <n v="28.5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7"/>
    <s v="metal"/>
    <n v="41.7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6"/>
    <s v="plays"/>
    <n v="77.34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6"/>
    <s v="plays"/>
    <n v="159.47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7"/>
    <s v="electronic music"/>
    <n v="36.21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"/>
    <s v="science fiction"/>
    <n v="81.239999999999995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6"/>
    <s v="spaces"/>
    <n v="85.18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7"/>
    <s v="indie rock"/>
    <n v="62.38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7"/>
    <s v="rock"/>
    <n v="50.2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0"/>
    <s v="wearables"/>
    <n v="424.45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3"/>
    <s v="mobile games"/>
    <n v="49.12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7"/>
    <s v="rock"/>
    <n v="53.56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6"/>
    <s v="plays"/>
    <n v="83.14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"/>
    <s v="shorts"/>
    <n v="43.04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"/>
    <s v="shorts"/>
    <n v="96.71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4"/>
    <s v="small batch"/>
    <n v="69.27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"/>
    <s v="spaces"/>
    <n v="125.27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"/>
    <s v="jazz"/>
    <n v="231.75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0"/>
    <s v="wearables"/>
    <n v="124.92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6"/>
    <s v="plays"/>
    <n v="100.22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6"/>
    <s v="plays"/>
    <n v="72.89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6"/>
    <s v="plays"/>
    <n v="70.459999999999994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6"/>
    <s v="plays"/>
    <n v="80.16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3"/>
    <s v="video games"/>
    <n v="51.29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6"/>
    <s v="plays"/>
    <n v="114.13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6"/>
    <s v="plays"/>
    <n v="42.2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1"/>
    <s v="nonfiction"/>
    <n v="77.2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6"/>
    <s v="musical"/>
    <n v="267.64999999999998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6"/>
    <s v="plays"/>
    <n v="56.83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6"/>
    <s v="plays"/>
    <n v="39.869999999999997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s v="pop"/>
    <n v="64.709999999999994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2"/>
    <s v="photobooks"/>
    <n v="32.32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5"/>
    <s v="shorts"/>
    <n v="167.49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7"/>
    <s v="classical music"/>
    <n v="74.069999999999993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7"/>
    <s v="classical music"/>
    <n v="136.91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7"/>
    <s v="indie rock"/>
    <n v="47.54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6"/>
    <s v="plays"/>
    <n v="65.38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7"/>
    <s v="indie rock"/>
    <n v="80.55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7"/>
    <s v="rock"/>
    <n v="104.6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6"/>
    <s v="plays"/>
    <n v="145.16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5"/>
    <s v="drama"/>
    <n v="373.5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7"/>
    <s v="electronic music"/>
    <n v="61.9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6"/>
    <s v="plays"/>
    <n v="72.95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6"/>
    <s v="plays"/>
    <n v="68.349999999999994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6"/>
    <s v="plays"/>
    <n v="70.290000000000006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6"/>
    <s v="musical"/>
    <n v="50.11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6"/>
    <s v="plays"/>
    <n v="49.55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6"/>
    <s v="plays"/>
    <n v="49.44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6"/>
    <s v="spaces"/>
    <n v="191.13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5"/>
    <s v="documentary"/>
    <n v="57.0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s v="television"/>
    <n v="93.4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0"/>
    <s v="space exploration"/>
    <n v="27.6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0"/>
    <s v="hardware"/>
    <n v="67.260000000000005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6"/>
    <s v="plays"/>
    <n v="104.07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s v="web"/>
    <n v="111.41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7"/>
    <s v="rock"/>
    <n v="68.94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"/>
    <s v="radio &amp; podcasts"/>
    <n v="28.94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6"/>
    <s v="plays"/>
    <n v="135.63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7"/>
    <s v="rock"/>
    <n v="100.47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5"/>
    <s v="animation"/>
    <n v="110.64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7"/>
    <s v="pop"/>
    <n v="52.6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s v="makerspaces"/>
    <n v="93.7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s v="hardware"/>
    <n v="10.51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6"/>
    <s v="musical"/>
    <n v="74.239999999999995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0"/>
    <s v="gadgets"/>
    <n v="40.98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6"/>
    <s v="plays"/>
    <n v="204.57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7"/>
    <s v="classical music"/>
    <n v="52.96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7"/>
    <s v="rock"/>
    <n v="99.53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6"/>
    <s v="plays"/>
    <n v="75.09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7"/>
    <s v="rock"/>
    <n v="85.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7"/>
    <s v="indie rock"/>
    <n v="106.53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s v="plays"/>
    <n v="184.78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6"/>
    <s v="plays"/>
    <n v="25.13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7"/>
    <s v="rock"/>
    <n v="90.28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6"/>
    <s v="spaces"/>
    <n v="103.17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0"/>
    <s v="hardware"/>
    <n v="22.12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7"/>
    <s v="indie rock"/>
    <n v="58.6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6"/>
    <s v="plays"/>
    <n v="136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7"/>
    <s v="rock"/>
    <n v="73.77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2"/>
    <s v="photobooks"/>
    <n v="48.72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7"/>
    <s v="metal"/>
    <n v="42.72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7"/>
    <s v="pop"/>
    <n v="44.96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7"/>
    <s v="indie rock"/>
    <n v="46.4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"/>
    <s v="musical"/>
    <n v="174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6"/>
    <s v="plays"/>
    <n v="62.33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7"/>
    <s v="rock"/>
    <n v="63.18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7"/>
    <s v="indie rock"/>
    <n v="46.65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7"/>
    <s v="rock"/>
    <n v="79.83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6"/>
    <s v="plays"/>
    <n v="51.88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6"/>
    <s v="plays"/>
    <n v="109.08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7"/>
    <s v="rock"/>
    <n v="76.67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6"/>
    <s v="plays"/>
    <n v="36.6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2"/>
    <s v="photobooks"/>
    <n v="56.64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4"/>
    <s v="small batch"/>
    <n v="64.53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5"/>
    <s v="documentary"/>
    <n v="50.29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7"/>
    <s v="rock"/>
    <n v="65.38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7"/>
    <s v="rock"/>
    <n v="62.17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2"/>
    <s v="places"/>
    <n v="44.48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6"/>
    <s v="plays"/>
    <n v="85.2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7"/>
    <s v="classical music"/>
    <n v="57.54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6"/>
    <s v="plays"/>
    <n v="46.42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6"/>
    <s v="plays"/>
    <n v="204.05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4"/>
    <s v="small batch"/>
    <n v="60.8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6"/>
    <s v="plays"/>
    <n v="84.85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7"/>
    <s v="rock"/>
    <n v="30.58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6"/>
    <s v="plays"/>
    <n v="81.319999999999993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7"/>
    <s v="rock"/>
    <n v="86.49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6"/>
    <s v="musical"/>
    <n v="126.72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6"/>
    <s v="plays"/>
    <n v="46.6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5"/>
    <s v="television"/>
    <n v="76.45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6"/>
    <s v="plays"/>
    <n v="176.09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6"/>
    <s v="plays"/>
    <n v="168.75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"/>
    <s v="photobooks"/>
    <n v="56.98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6"/>
    <s v="plays"/>
    <n v="98.54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5"/>
    <s v="shorts"/>
    <n v="85.96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s v="rock"/>
    <n v="45.88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6"/>
    <s v="plays"/>
    <n v="72.05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6"/>
    <s v="plays"/>
    <n v="310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s v="indie rock"/>
    <n v="115.09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7"/>
    <s v="pop"/>
    <n v="41.04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"/>
    <s v="rock"/>
    <n v="46.22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6"/>
    <s v="plays"/>
    <n v="65.87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6"/>
    <s v="plays"/>
    <n v="34.92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7"/>
    <s v="indie rock"/>
    <n v="72.91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6"/>
    <s v="plays"/>
    <n v="121.36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6"/>
    <s v="plays"/>
    <n v="57.2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6"/>
    <s v="plays"/>
    <n v="81.67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5"/>
    <s v="shorts"/>
    <n v="40.01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6"/>
    <s v="plays"/>
    <n v="114.29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6"/>
    <s v="plays"/>
    <n v="129.03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6"/>
    <s v="plays"/>
    <n v="307.69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6"/>
    <s v="spaces"/>
    <n v="74.069999999999993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2"/>
    <s v="photobooks"/>
    <n v="104.89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5"/>
    <s v="documentary"/>
    <n v="47.4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5"/>
    <s v="shorts"/>
    <n v="69.790000000000006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1"/>
    <s v="nonfiction"/>
    <n v="53.73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7"/>
    <s v="indie rock"/>
    <n v="63.03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7"/>
    <s v="rock"/>
    <n v="70.63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6"/>
    <s v="spaces"/>
    <n v="53.95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7"/>
    <s v="indie rock"/>
    <n v="46.18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7"/>
    <s v="rock"/>
    <n v="47.76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7"/>
    <s v="classical music"/>
    <n v="60.1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6"/>
    <s v="plays"/>
    <n v="61.06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7"/>
    <s v="classical music"/>
    <n v="64.03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6"/>
    <s v="plays"/>
    <n v="105.54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6"/>
    <s v="plays"/>
    <n v="100.06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6"/>
    <s v="plays"/>
    <n v="125.8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6"/>
    <s v="plays"/>
    <n v="58.79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6"/>
    <s v="plays"/>
    <n v="84.28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2"/>
    <s v="photobooks"/>
    <n v="55.22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5"/>
    <s v="documentary"/>
    <n v="32.1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s v="pop"/>
    <n v="47.19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6"/>
    <s v="plays"/>
    <n v="29.26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6"/>
    <s v="plays"/>
    <n v="44.19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6"/>
    <s v="musical"/>
    <n v="75.959999999999994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7"/>
    <s v="rock"/>
    <n v="64.2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0"/>
    <s v="hardware"/>
    <n v="47.91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0"/>
    <s v="web"/>
    <n v="135.04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7"/>
    <s v="classical music"/>
    <n v="67.42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6"/>
    <s v="plays"/>
    <n v="62.88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6"/>
    <s v="plays"/>
    <n v="62.67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7"/>
    <s v="rock"/>
    <n v="50.69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6"/>
    <s v="musical"/>
    <n v="75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7"/>
    <s v="classical music"/>
    <n v="59.46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7"/>
    <s v="indie rock"/>
    <n v="51.19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5"/>
    <s v="documentary"/>
    <n v="67.91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6"/>
    <s v="plays"/>
    <n v="47.85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6"/>
    <s v="plays"/>
    <n v="71.73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s v="plays"/>
    <n v="78.94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5"/>
    <s v="television"/>
    <n v="31.62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5"/>
    <s v="shorts"/>
    <n v="78.72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6"/>
    <s v="plays"/>
    <n v="147.4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7"/>
    <s v="classical music"/>
    <n v="54.99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7"/>
    <s v="metal"/>
    <n v="59.26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6"/>
    <s v="plays"/>
    <n v="126.55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6"/>
    <s v="plays"/>
    <n v="32.97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6"/>
    <s v="plays"/>
    <n v="79.540000000000006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6"/>
    <s v="plays"/>
    <n v="71.67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7"/>
    <s v="rock"/>
    <n v="46.09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5"/>
    <s v="documentary"/>
    <n v="125.45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6"/>
    <s v="plays"/>
    <n v="125.38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5"/>
    <s v="shorts"/>
    <n v="60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5"/>
    <s v="shorts"/>
    <n v="78.260000000000005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1"/>
    <s v="fiction"/>
    <n v="63.12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6"/>
    <s v="plays"/>
    <n v="132.96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7"/>
    <s v="rock"/>
    <n v="51.81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6"/>
    <s v="plays"/>
    <n v="37.2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0"/>
    <s v="wearables"/>
    <n v="43.98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"/>
    <s v="nonfiction"/>
    <n v="57.34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0"/>
    <s v="wearables"/>
    <n v="591.66999999999996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6"/>
    <s v="plays"/>
    <n v="57.26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s v="electronic music"/>
    <n v="51.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6"/>
    <s v="plays"/>
    <n v="33.99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6"/>
    <s v="musical"/>
    <n v="90.54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6"/>
    <s v="plays"/>
    <n v="106.97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6"/>
    <s v="plays"/>
    <n v="88.25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6"/>
    <s v="plays"/>
    <n v="76.650000000000006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6"/>
    <s v="plays"/>
    <n v="103.35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5"/>
    <s v="documentary"/>
    <n v="57.54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6"/>
    <s v="spaces"/>
    <n v="87.7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6"/>
    <s v="plays"/>
    <n v="100.17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5"/>
    <s v="television"/>
    <n v="291.79000000000002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5"/>
    <s v="shorts"/>
    <n v="100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7"/>
    <s v="pop"/>
    <n v="62.5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7"/>
    <s v="rock"/>
    <n v="175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0"/>
    <s v="wearables"/>
    <n v="42.67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6"/>
    <s v="plays"/>
    <n v="55.33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6"/>
    <s v="plays"/>
    <n v="63.36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6"/>
    <s v="plays"/>
    <n v="46.89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4"/>
    <s v="food trucks"/>
    <n v="115.53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7"/>
    <s v="rock"/>
    <n v="29.62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7"/>
    <s v="indie rock"/>
    <n v="46.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6"/>
    <s v="plays"/>
    <n v="30.94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7"/>
    <s v="pop"/>
    <n v="82.38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7"/>
    <s v="indie rock"/>
    <n v="49.34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6"/>
    <s v="plays"/>
    <n v="86.23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6"/>
    <s v="spaces"/>
    <n v="132.35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6"/>
    <s v="plays"/>
    <n v="110.97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7"/>
    <s v="indie rock"/>
    <n v="104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7"/>
    <s v="rock"/>
    <n v="48.84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0"/>
    <s v="wearables"/>
    <n v="100.5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0"/>
    <s v="makerspaces"/>
    <n v="126.48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"/>
    <s v="art books"/>
    <n v="155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3"/>
    <s v="video games"/>
    <n v="113.57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6"/>
    <s v="plays"/>
    <n v="113.57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6"/>
    <s v="plays"/>
    <n v="486.43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5"/>
    <s v="shorts"/>
    <n v="56.6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6"/>
    <s v="plays"/>
    <n v="66.67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5"/>
    <s v="shorts"/>
    <n v="91.84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0"/>
    <s v="space exploration"/>
    <n v="47.18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6"/>
    <s v="plays"/>
    <n v="45.88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5"/>
    <s v="television"/>
    <n v="49.88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4"/>
    <s v="food trucks"/>
    <n v="89.21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6"/>
    <s v="plays"/>
    <n v="49.06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7"/>
    <s v="indie rock"/>
    <n v="94.03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6"/>
    <s v="plays"/>
    <n v="99.5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s v="indie rock"/>
    <n v="41.73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7"/>
    <s v="rock"/>
    <n v="59.16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"/>
    <s v="radio &amp; podcasts"/>
    <n v="44.3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"/>
    <s v="plays"/>
    <n v="99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6"/>
    <s v="plays"/>
    <n v="44.25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7"/>
    <s v="indie rock"/>
    <n v="61.1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5"/>
    <s v="documentary"/>
    <n v="40.4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6"/>
    <s v="plays"/>
    <n v="119.64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6"/>
    <s v="plays"/>
    <n v="145.65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"/>
    <s v="nonfiction"/>
    <n v="68.37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7"/>
    <s v="indie rock"/>
    <n v="416.88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6"/>
    <s v="plays"/>
    <n v="92.5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7"/>
    <s v="indie rock"/>
    <n v="28.88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6"/>
    <s v="plays"/>
    <n v="63.85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0"/>
    <s v="makerspaces"/>
    <n v="70.62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6"/>
    <s v="plays"/>
    <n v="77.19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1"/>
    <s v="nonfiction"/>
    <n v="34.21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0"/>
    <s v="wearables"/>
    <n v="89.65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6"/>
    <s v="plays"/>
    <n v="67.650000000000006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6"/>
    <s v="plays"/>
    <n v="75.34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0"/>
    <s v="space exploration"/>
    <n v="21.9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7"/>
    <s v="rock"/>
    <n v="75.11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3"/>
    <s v="video games"/>
    <n v="122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6"/>
    <s v="plays"/>
    <n v="47.03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s v="television"/>
    <n v="28.11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6"/>
    <s v="plays"/>
    <n v="136.46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6"/>
    <s v="plays"/>
    <n v="83.97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6"/>
    <s v="plays"/>
    <n v="155.94999999999999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6"/>
    <s v="plays"/>
    <n v="71.150000000000006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6"/>
    <s v="plays"/>
    <n v="57.39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6"/>
    <s v="plays"/>
    <n v="46.71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6"/>
    <s v="musical"/>
    <n v="85.74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4"/>
    <s v="small batch"/>
    <n v="53.41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6"/>
    <s v="plays"/>
    <n v="81.38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6"/>
    <s v="plays"/>
    <n v="135.63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7"/>
    <s v="indie rock"/>
    <n v="70.650000000000006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7"/>
    <s v="indie rock"/>
    <n v="40.96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7"/>
    <s v="indie rock"/>
    <n v="41.96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"/>
    <s v="rock"/>
    <n v="45.44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2"/>
    <s v="photobooks"/>
    <n v="38.869999999999997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6"/>
    <s v="spaces"/>
    <n v="76.790000000000006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3"/>
    <s v="tabletop games"/>
    <n v="15.72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"/>
    <s v="nonfiction"/>
    <n v="169.58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7"/>
    <s v="rock"/>
    <n v="134.21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0"/>
    <s v="wearables"/>
    <n v="214.07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2"/>
    <s v="photobooks"/>
    <n v="37.78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7"/>
    <s v="indie rock"/>
    <n v="42.8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6"/>
    <s v="plays"/>
    <n v="74.53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7"/>
    <s v="indie rock"/>
    <n v="49.25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4"/>
    <s v="food trucks"/>
    <n v="640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7"/>
    <s v="indie rock"/>
    <n v="44.44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7"/>
    <s v="classical music"/>
    <n v="177.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s v="plays"/>
    <n v="96.67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7"/>
    <s v="electronic music"/>
    <n v="106.2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"/>
    <s v="musical"/>
    <n v="176.94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s v="plays"/>
    <n v="44.14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6"/>
    <s v="plays"/>
    <n v="50.4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2"/>
    <s v="people"/>
    <n v="453.14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5"/>
    <s v="documentary"/>
    <n v="57.65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s v="space exploration"/>
    <n v="45.9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6"/>
    <s v="plays"/>
    <n v="47.88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0"/>
    <s v="space exploration"/>
    <n v="38.99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0"/>
    <s v="space exploration"/>
    <n v="73.37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7"/>
    <s v="rock"/>
    <n v="58.33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6"/>
    <s v="plays"/>
    <n v="80.72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6"/>
    <s v="plays"/>
    <n v="39.8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6"/>
    <s v="spaces"/>
    <n v="48.98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6"/>
    <s v="plays"/>
    <n v="111.89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7"/>
    <s v="rock"/>
    <n v="46.07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7"/>
    <s v="faith"/>
    <n v="80.13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"/>
    <s v="photobooks"/>
    <n v="34.69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6"/>
    <s v="plays"/>
    <n v="37.14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6"/>
    <s v="plays"/>
    <n v="69.33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6"/>
    <s v="plays"/>
    <n v="70.569999999999993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6"/>
    <s v="plays"/>
    <n v="50.9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0"/>
    <s v="wearables"/>
    <n v="129.16999999999999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5"/>
    <s v="shorts"/>
    <n v="88.57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6"/>
    <s v="plays"/>
    <n v="60.78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6"/>
    <s v="plays"/>
    <n v="39.74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6"/>
    <s v="plays"/>
    <n v="53.36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6"/>
    <s v="plays"/>
    <n v="39.54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6"/>
    <s v="plays"/>
    <n v="49.69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6"/>
    <s v="plays"/>
    <n v="66.959999999999994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6"/>
    <s v="plays"/>
    <n v="39.49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"/>
    <s v="nonfiction"/>
    <n v="25.35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3"/>
    <s v="tabletop games"/>
    <n v="57.77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6"/>
    <s v="plays"/>
    <n v="235.46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7"/>
    <s v="pop"/>
    <n v="34.380000000000003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0"/>
    <s v="wearables"/>
    <n v="191.25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6"/>
    <s v="plays"/>
    <n v="55.6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6"/>
    <s v="plays"/>
    <n v="33.94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7"/>
    <s v="rock"/>
    <n v="160.79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6"/>
    <s v="plays"/>
    <n v="203.2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6"/>
    <s v="plays"/>
    <n v="53.44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6"/>
    <s v="plays"/>
    <n v="179.12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6"/>
    <s v="plays"/>
    <n v="105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7"/>
    <s v="rock"/>
    <n v="49.11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5"/>
    <s v="documentary"/>
    <n v="55.2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5"/>
    <s v="documentary"/>
    <n v="97.9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6"/>
    <s v="plays"/>
    <n v="126.46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6"/>
    <s v="spaces"/>
    <n v="178.53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6"/>
    <s v="spaces"/>
    <n v="116.73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6"/>
    <s v="plays"/>
    <n v="131.9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5"/>
    <s v="drama"/>
    <n v="91.82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6"/>
    <s v="plays"/>
    <n v="84.17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6"/>
    <s v="plays"/>
    <n v="64.47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s v="rock"/>
    <n v="63.03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7"/>
    <s v="rock"/>
    <n v="79.53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s v="wearables"/>
    <n v="143.66999999999999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6"/>
    <s v="plays"/>
    <n v="88.74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5"/>
    <s v="documentary"/>
    <n v="86.16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5"/>
    <s v="television"/>
    <n v="158.68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6"/>
    <s v="musical"/>
    <n v="100.5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0"/>
    <s v="wearables"/>
    <n v="107.64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1"/>
    <s v="nonfiction"/>
    <n v="17.82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7"/>
    <s v="indie rock"/>
    <n v="48.55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6"/>
    <s v="plays"/>
    <n v="143.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7"/>
    <s v="classical music"/>
    <n v="143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7"/>
    <s v="rock"/>
    <n v="75.0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6"/>
    <s v="plays"/>
    <n v="32.979999999999997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5"/>
    <s v="drama"/>
    <n v="300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7"/>
    <s v="rock"/>
    <n v="136.36000000000001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7"/>
    <s v="indie rock"/>
    <n v="78.95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6"/>
    <s v="plays"/>
    <n v="272.73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6"/>
    <s v="plays"/>
    <n v="176.47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6"/>
    <s v="plays"/>
    <n v="115.38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6"/>
    <s v="plays"/>
    <n v="88.24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6"/>
    <s v="musical"/>
    <n v="111.11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6"/>
    <s v="musical"/>
    <n v="100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5"/>
    <s v="animation"/>
    <n v="136.09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6"/>
    <s v="plays"/>
    <n v="83.14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3"/>
    <s v="tabletop games"/>
    <n v="30.2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3"/>
    <s v="video games"/>
    <n v="80.3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0"/>
    <s v="gadgets"/>
    <n v="70.599999999999994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s v="wearables"/>
    <n v="134.5500000000000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6"/>
    <s v="plays"/>
    <n v="44.76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6"/>
    <s v="plays"/>
    <n v="39.8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2"/>
    <s v="photobooks"/>
    <n v="89.24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6"/>
    <s v="plays"/>
    <n v="57.55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7"/>
    <s v="rock"/>
    <n v="91.63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7"/>
    <s v="indie rock"/>
    <n v="27.39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6"/>
    <s v="plays"/>
    <n v="63.7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5"/>
    <s v="documentary"/>
    <n v="36.61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6"/>
    <s v="plays"/>
    <n v="83.57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6"/>
    <s v="plays"/>
    <n v="83.5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7"/>
    <s v="rock"/>
    <n v="47.67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0"/>
    <s v="wearables"/>
    <n v="160.5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0"/>
    <s v="hardware"/>
    <n v="23.65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7"/>
    <s v="pop"/>
    <n v="32.01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6"/>
    <s v="plays"/>
    <n v="62.59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6"/>
    <s v="plays"/>
    <n v="57.52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4"/>
    <s v="food trucks"/>
    <n v="358.88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6"/>
    <s v="plays"/>
    <n v="58.57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6"/>
    <s v="plays"/>
    <n v="30.19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6"/>
    <s v="musical"/>
    <n v="48.54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6"/>
    <s v="plays"/>
    <n v="77.22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6"/>
    <s v="plays"/>
    <n v="64.9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0"/>
    <s v="wearables"/>
    <n v="74.790000000000006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7"/>
    <s v="rock"/>
    <n v="43.06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7"/>
    <s v="rock"/>
    <n v="27.32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0"/>
    <s v="makerspaces"/>
    <n v="33.76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7"/>
    <s v="rock"/>
    <n v="74.61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5"/>
    <s v="documentary"/>
    <n v="65.8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7"/>
    <s v="pop"/>
    <n v="88.47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"/>
    <s v="rock"/>
    <n v="88.33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6"/>
    <s v="plays"/>
    <n v="166.06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6"/>
    <s v="plays"/>
    <n v="41.24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6"/>
    <s v="plays"/>
    <n v="50.98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"/>
    <s v="plays"/>
    <n v="96.55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s v="space exploration"/>
    <n v="56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7"/>
    <s v="pop"/>
    <n v="53.75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3"/>
    <s v="mobile games"/>
    <n v="58.0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6"/>
    <s v="plays"/>
    <n v="81.03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s v="television"/>
    <n v="41.68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6"/>
    <s v="plays"/>
    <n v="125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"/>
    <s v="animation"/>
    <n v="39.229999999999997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6"/>
    <s v="plays"/>
    <n v="61.02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"/>
    <s v="nonfiction"/>
    <n v="66.709999999999994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7"/>
    <s v="indie rock"/>
    <n v="50.63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7"/>
    <s v="rock"/>
    <n v="24.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6"/>
    <s v="musical"/>
    <n v="109.04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0"/>
    <s v="web"/>
    <n v="389.29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6"/>
    <s v="plays"/>
    <n v="40.07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3"/>
    <s v="video games"/>
    <n v="49.3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4"/>
    <s v="small batch"/>
    <n v="40.49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7"/>
    <s v="indie rock"/>
    <n v="54.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7"/>
    <s v="rock"/>
    <n v="48.33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6"/>
    <s v="plays"/>
    <n v="47.46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"/>
    <s v="plays"/>
    <n v="450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"/>
    <s v="jazz"/>
    <n v="34.18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6"/>
    <s v="musical"/>
    <n v="72.97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2"/>
    <s v="photobooks"/>
    <n v="299.2200000000000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7"/>
    <s v="pop"/>
    <n v="45.59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6"/>
    <s v="plays"/>
    <n v="70.760000000000005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6"/>
    <s v="musical"/>
    <n v="81.239999999999995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7"/>
    <s v="rock"/>
    <n v="70.55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0"/>
    <s v="gadgets"/>
    <n v="106.8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6"/>
    <s v="plays"/>
    <n v="37.08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6"/>
    <s v="plays"/>
    <n v="37.590000000000003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6"/>
    <s v="plays"/>
    <n v="35.04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"/>
    <s v="tabletop games"/>
    <n v="33.549999999999997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s v="plays"/>
    <n v="64.63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s v="plays"/>
    <n v="46.43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2"/>
    <s v="photobooks"/>
    <n v="105.44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6"/>
    <s v="plays"/>
    <n v="292.77999999999997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s v="web"/>
    <n v="97.41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7"/>
    <s v="indie rock"/>
    <n v="77.349999999999994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6"/>
    <s v="plays"/>
    <n v="48.7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6"/>
    <s v="plays"/>
    <n v="40.94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7"/>
    <s v="indie rock"/>
    <n v="32.3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6"/>
    <s v="plays"/>
    <n v="68.84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5"/>
    <s v="shorts"/>
    <n v="104.6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7"/>
    <s v="metal"/>
    <n v="37.270000000000003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6"/>
    <s v="musical"/>
    <n v="49.21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7"/>
    <s v="metal"/>
    <n v="66.87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0"/>
    <s v="wearables"/>
    <n v="108.63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7"/>
    <s v="rock"/>
    <n v="27.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6"/>
    <s v="plays"/>
    <n v="186.07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7"/>
    <s v="indie rock"/>
    <n v="57.78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6"/>
    <s v="plays"/>
    <n v="19.7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6"/>
    <s v="plays"/>
    <n v="866.67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"/>
    <s v="nonfiction"/>
    <n v="32.0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5"/>
    <s v="documentary"/>
    <n v="54.0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6"/>
    <s v="plays"/>
    <n v="66.510000000000005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7"/>
    <s v="classical music"/>
    <n v="95.74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6"/>
    <s v="plays"/>
    <n v="76.03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"/>
    <s v="photobooks"/>
    <n v="78.180000000000007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6"/>
    <s v="plays"/>
    <n v="33.03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6"/>
    <s v="plays"/>
    <n v="52.55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6"/>
    <s v="musical"/>
    <n v="47.57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6"/>
    <s v="plays"/>
    <n v="30.95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7"/>
    <s v="indie rock"/>
    <n v="40.08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6"/>
    <s v="plays"/>
    <n v="59.65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6"/>
    <s v="plays"/>
    <n v="77.73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6"/>
    <s v="plays"/>
    <n v="121.9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6"/>
    <s v="plays"/>
    <n v="47.41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"/>
    <s v="plays"/>
    <n v="60.95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6"/>
    <s v="plays"/>
    <n v="44.9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"/>
    <s v="nonfiction"/>
    <n v="82.42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6"/>
    <s v="plays"/>
    <n v="38.71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0"/>
    <s v="wearables"/>
    <n v="110.87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6"/>
    <s v="musical"/>
    <n v="70.83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1"/>
    <s v="nonfiction"/>
    <n v="134.21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6"/>
    <s v="plays"/>
    <n v="39.83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1"/>
    <s v="nonfiction"/>
    <n v="37.4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6"/>
    <s v="plays"/>
    <n v="72.709999999999994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7"/>
    <s v="jazz"/>
    <n v="52.92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"/>
    <s v="world music"/>
    <n v="74.62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1"/>
    <s v="nonfiction"/>
    <n v="72.43000000000000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s v="pop"/>
    <n v="97.5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s v="spaces"/>
    <n v="45.21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7"/>
    <s v="faith"/>
    <n v="114.82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6"/>
    <s v="plays"/>
    <n v="66.45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6"/>
    <s v="plays"/>
    <n v="315.5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1"/>
    <s v="fiction"/>
    <n v="57.3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6"/>
    <s v="musical"/>
    <n v="70.03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6"/>
    <s v="plays"/>
    <n v="35.49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6"/>
    <s v="plays"/>
    <n v="63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6"/>
    <s v="plays"/>
    <n v="78.5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"/>
    <s v="rock"/>
    <n v="41.8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"/>
    <s v="nonfiction"/>
    <n v="38.54999999999999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7"/>
    <s v="rock"/>
    <n v="67.73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7"/>
    <s v="rock"/>
    <n v="119.29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7"/>
    <s v="rock"/>
    <n v="65.87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3"/>
    <s v="tabletop games"/>
    <n v="43.91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4"/>
    <s v="food trucks"/>
    <n v="69.47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6"/>
    <s v="plays"/>
    <n v="6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7"/>
    <s v="rock"/>
    <n v="75.77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6"/>
    <s v="plays"/>
    <n v="1250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6"/>
    <s v="plays"/>
    <n v="50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7"/>
    <s v="indie rock"/>
    <n v="113.64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7"/>
    <s v="indie rock"/>
    <n v="48.08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6"/>
    <s v="plays"/>
    <n v="73.53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6"/>
    <s v="plays"/>
    <n v="227.27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6"/>
    <s v="plays"/>
    <n v="104.17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6"/>
    <s v="musical"/>
    <n v="100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0"/>
    <s v="makerspaces"/>
    <n v="41.58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6"/>
    <s v="plays"/>
    <n v="248.5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0"/>
    <s v="wearables"/>
    <n v="155.25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"/>
    <s v="art books"/>
    <n v="47.77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6"/>
    <s v="spaces"/>
    <n v="79.87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0"/>
    <s v="wearables"/>
    <n v="72.59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7"/>
    <s v="electronic music"/>
    <n v="32.32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2"/>
    <s v="photobooks"/>
    <n v="23.8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"/>
    <s v="indie rock"/>
    <n v="143.8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6"/>
    <s v="plays"/>
    <n v="33.67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7"/>
    <s v="indie rock"/>
    <n v="48.24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6"/>
    <s v="plays"/>
    <n v="40.85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7"/>
    <s v="rock"/>
    <n v="141.47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6"/>
    <s v="plays"/>
    <n v="104.57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6"/>
    <s v="plays"/>
    <n v="44.54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7"/>
    <s v="faith"/>
    <n v="171.43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6"/>
    <s v="plays"/>
    <n v="171.43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7"/>
    <s v="rock"/>
    <n v="2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7"/>
    <s v="faith"/>
    <n v="159.33000000000001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6"/>
    <s v="plays"/>
    <n v="108.59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5"/>
    <s v="shorts"/>
    <n v="58.1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5"/>
    <s v="shorts"/>
    <n v="91.23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5"/>
    <s v="television"/>
    <n v="103.04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6"/>
    <s v="spaces"/>
    <n v="158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6"/>
    <s v="plays"/>
    <n v="60.67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5"/>
    <s v="shorts"/>
    <n v="39.380000000000003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6"/>
    <s v="plays"/>
    <n v="41.42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"/>
    <s v="indie rock"/>
    <n v="73.760000000000005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"/>
    <s v="musical"/>
    <n v="58.95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2"/>
    <s v="photobooks"/>
    <n v="63.65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7"/>
    <s v="indie rock"/>
    <n v="53.5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6"/>
    <s v="musical"/>
    <n v="112.14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7"/>
    <s v="rock"/>
    <n v="58.63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7"/>
    <s v="rock"/>
    <n v="75.48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7"/>
    <s v="rock"/>
    <n v="61.58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2"/>
    <s v="people"/>
    <n v="83.43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6"/>
    <s v="musical"/>
    <n v="41.7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7"/>
    <s v="classical music"/>
    <n v="38.880000000000003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s v="plays"/>
    <n v="34.79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5"/>
    <s v="shorts"/>
    <n v="116.25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7"/>
    <s v="indie rock"/>
    <n v="31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6"/>
    <s v="plays"/>
    <n v="80.03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0"/>
    <s v="wearables"/>
    <n v="20.34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7"/>
    <s v="indie rock"/>
    <n v="36.11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6"/>
    <s v="plays"/>
    <n v="51.22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6"/>
    <s v="plays"/>
    <n v="383.33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6"/>
    <s v="plays"/>
    <n v="79.31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"/>
    <s v="tabletop games"/>
    <n v="11.67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7"/>
    <s v="electronic music"/>
    <n v="31.05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0"/>
    <s v="wearables"/>
    <n v="164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"/>
    <s v="art books"/>
    <n v="65.459999999999994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6"/>
    <s v="plays"/>
    <n v="57.25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6"/>
    <s v="plays"/>
    <n v="87.96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2"/>
    <s v="photobooks"/>
    <n v="58.62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7"/>
    <s v="rock"/>
    <n v="40.7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0"/>
    <s v="space exploration"/>
    <n v="36.770000000000003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"/>
    <s v="shorts"/>
    <n v="35.4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7"/>
    <s v="indie rock"/>
    <n v="51.48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6"/>
    <s v="plays"/>
    <n v="39.6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0"/>
    <s v="wearables"/>
    <n v="80.319999999999993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6"/>
    <s v="plays"/>
    <n v="31.62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5"/>
    <s v="shorts"/>
    <n v="69.72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7"/>
    <s v="rock"/>
    <n v="43.73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5"/>
    <s v="drama"/>
    <n v="185.83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7"/>
    <s v="indie rock"/>
    <n v="51.67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"/>
    <s v="rock"/>
    <n v="63.49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6"/>
    <s v="plays"/>
    <n v="110.75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6"/>
    <s v="plays"/>
    <n v="110.5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6"/>
    <s v="plays"/>
    <n v="147.33000000000001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7"/>
    <s v="pop"/>
    <n v="26.55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6"/>
    <s v="plays"/>
    <n v="73.400000000000006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"/>
    <s v="drama"/>
    <n v="22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"/>
    <s v="radio &amp; podcasts"/>
    <n v="30.96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7"/>
    <s v="faith"/>
    <n v="137.25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5"/>
    <s v="shorts"/>
    <n v="46.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6"/>
    <s v="plays"/>
    <n v="52.2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7"/>
    <s v="electronic music"/>
    <n v="43.82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6"/>
    <s v="plays"/>
    <n v="199.18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2"/>
    <s v="photobooks"/>
    <n v="58.97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6"/>
    <s v="plays"/>
    <n v="39.67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7"/>
    <s v="electronic music"/>
    <n v="35.74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2"/>
    <s v="photobooks"/>
    <n v="63.97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6"/>
    <s v="plays"/>
    <n v="30.15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6"/>
    <s v="plays"/>
    <n v="45.98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6"/>
    <s v="plays"/>
    <n v="72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5"/>
    <s v="television"/>
    <n v="56.82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2"/>
    <s v="photobooks"/>
    <n v="55.28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6"/>
    <s v="plays"/>
    <n v="113.42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7"/>
    <s v="indie rock"/>
    <n v="37.15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3"/>
    <s v="video games"/>
    <n v="74.209999999999994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6"/>
    <s v="plays"/>
    <n v="89.67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7"/>
    <s v="rock"/>
    <n v="39.82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7"/>
    <s v="classical music"/>
    <n v="61.34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7"/>
    <s v="rock"/>
    <n v="46.63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6"/>
    <s v="plays"/>
    <n v="107.25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7"/>
    <s v="indie rock"/>
    <n v="36.97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7"/>
    <s v="pop"/>
    <n v="44.65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6"/>
    <s v="plays"/>
    <n v="31.97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0"/>
    <s v="wearables"/>
    <n v="125.94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6"/>
    <s v="plays"/>
    <n v="164.62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6"/>
    <s v="plays"/>
    <n v="164.62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5"/>
    <s v="television"/>
    <n v="21.7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7"/>
    <s v="indie rock"/>
    <n v="48.45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5"/>
    <s v="drama"/>
    <n v="163.85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7"/>
    <s v="indie rock"/>
    <n v="54.6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"/>
    <s v="plays"/>
    <n v="49.5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s v="plays"/>
    <n v="51.85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6"/>
    <s v="plays"/>
    <n v="78.52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2"/>
    <s v="nature"/>
    <n v="132.19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6"/>
    <s v="plays"/>
    <n v="75.459999999999994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3"/>
    <s v="video games"/>
    <n v="21.34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7"/>
    <s v="rock"/>
    <n v="95.93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s v="plays"/>
    <n v="60.29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6"/>
    <s v="plays"/>
    <n v="123.94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6"/>
    <s v="spaces"/>
    <n v="420.6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6"/>
    <s v="plays"/>
    <n v="28.4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6"/>
    <s v="plays"/>
    <n v="61.82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7"/>
    <s v="rock"/>
    <n v="42.02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0"/>
    <s v="space exploration"/>
    <n v="91.3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7"/>
    <s v="classical music"/>
    <n v="150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6"/>
    <s v="plays"/>
    <n v="51.22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6"/>
    <s v="plays"/>
    <n v="53.85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7"/>
    <s v="indie rock"/>
    <n v="27.94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6"/>
    <s v="plays"/>
    <n v="55.13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6"/>
    <s v="plays"/>
    <n v="63.42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6"/>
    <s v="plays"/>
    <n v="39.380000000000003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6"/>
    <s v="plays"/>
    <n v="59.6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1"/>
    <s v="children's books"/>
    <n v="63.1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5"/>
    <s v="shorts"/>
    <n v="86.6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7"/>
    <s v="rock"/>
    <n v="46.13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6"/>
    <s v="plays"/>
    <n v="53.23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1"/>
    <s v="nonfiction"/>
    <n v="42.35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6"/>
    <s v="plays"/>
    <n v="54.55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4"/>
    <s v="food trucks"/>
    <n v="82.82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"/>
    <s v="science fiction"/>
    <n v="55.95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6"/>
    <s v="musical"/>
    <n v="53.08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7"/>
    <s v="indie rock"/>
    <n v="50.37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5"/>
    <s v="documentary"/>
    <n v="43.02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6"/>
    <s v="plays"/>
    <n v="44.85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6"/>
    <s v="plays"/>
    <n v="68.67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6"/>
    <s v="plays"/>
    <n v="57.22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6"/>
    <s v="musical"/>
    <n v="44.76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7"/>
    <s v="rock"/>
    <n v="89.42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6"/>
    <s v="plays"/>
    <n v="70.86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6"/>
    <s v="plays"/>
    <n v="40.29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0"/>
    <s v="space exploration"/>
    <n v="39.479999999999997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7"/>
    <s v="rock"/>
    <n v="45.62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7"/>
    <s v="indie rock"/>
    <n v="54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6"/>
    <s v="plays"/>
    <n v="34.75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6"/>
    <s v="plays"/>
    <n v="102.5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6"/>
    <s v="plays"/>
    <n v="73.209999999999994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6"/>
    <s v="plays"/>
    <n v="66.13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6"/>
    <s v="plays"/>
    <n v="52.49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6"/>
    <s v="plays"/>
    <n v="120.12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6"/>
    <s v="plays"/>
    <n v="88.74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"/>
    <s v="rock"/>
    <n v="59.8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7"/>
    <s v="rock"/>
    <n v="50.88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6"/>
    <s v="musical"/>
    <n v="75.37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6"/>
    <s v="plays"/>
    <n v="32.270000000000003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5"/>
    <s v="documentary"/>
    <n v="92.32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6"/>
    <s v="plays"/>
    <n v="78.08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6"/>
    <s v="plays"/>
    <n v="106.84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0"/>
    <s v="wearables"/>
    <n v="184.36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5"/>
    <s v="television"/>
    <n v="126.69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6"/>
    <s v="plays"/>
    <n v="72.39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s v="rock"/>
    <n v="38.94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s v="rock"/>
    <n v="53.29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6"/>
    <s v="plays"/>
    <n v="53.29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6"/>
    <s v="plays"/>
    <n v="63.28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"/>
    <s v="translations"/>
    <n v="673.33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6"/>
    <s v="plays"/>
    <n v="65.16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s v="rock"/>
    <n v="53.16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6"/>
    <s v="plays"/>
    <n v="96.19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6"/>
    <s v="plays"/>
    <n v="51.79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6"/>
    <s v="plays"/>
    <n v="36.07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s v="pop"/>
    <n v="100.75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s v="indie rock"/>
    <n v="91.59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6"/>
    <s v="plays"/>
    <n v="95.95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6"/>
    <s v="plays"/>
    <n v="61.06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6"/>
    <s v="plays"/>
    <n v="55.97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s v="pop"/>
    <n v="26.15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s v="rock"/>
    <n v="62.81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6"/>
    <s v="plays"/>
    <n v="60.9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7"/>
    <s v="indie rock"/>
    <n v="52.82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4"/>
    <s v="food trucks"/>
    <n v="501.25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1"/>
    <s v="nonfiction"/>
    <n v="45.57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6"/>
    <s v="plays"/>
    <n v="66.83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6"/>
    <s v="musical"/>
    <n v="143.21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5"/>
    <s v="television"/>
    <n v="80.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6"/>
    <s v="plays"/>
    <n v="117.88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6"/>
    <s v="plays"/>
    <n v="38.5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"/>
    <s v="indie rock"/>
    <n v="83.38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6"/>
    <s v="plays"/>
    <n v="57.17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7"/>
    <s v="rock"/>
    <n v="66.69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5"/>
    <s v="television"/>
    <n v="105.2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5"/>
    <s v="television"/>
    <n v="133.33000000000001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7"/>
    <s v="electronic music"/>
    <n v="285.70999999999998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7"/>
    <s v="indie rock"/>
    <n v="42.55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7"/>
    <s v="indie rock"/>
    <n v="250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6"/>
    <s v="plays"/>
    <n v="133.33000000000001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6"/>
    <s v="plays"/>
    <n v="117.65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6"/>
    <s v="plays"/>
    <n v="95.24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6"/>
    <s v="plays"/>
    <n v="64.52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6"/>
    <s v="plays"/>
    <n v="68.97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6"/>
    <s v="musical"/>
    <n v="100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7"/>
    <s v="rock"/>
    <n v="86.96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6"/>
    <s v="musical"/>
    <n v="36.36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7"/>
    <s v="electronic music"/>
    <n v="27.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2"/>
    <s v="photobooks"/>
    <n v="60.24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"/>
    <s v="jazz"/>
    <n v="82.58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0"/>
    <s v="space exploration"/>
    <n v="26.59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7"/>
    <s v="faith"/>
    <n v="115.71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6"/>
    <s v="plays"/>
    <n v="65.17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6"/>
    <s v="plays"/>
    <n v="38.24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7"/>
    <s v="rock"/>
    <n v="60.66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5"/>
    <s v="television"/>
    <n v="102.11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7"/>
    <s v="world music"/>
    <n v="48.43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7"/>
    <s v="pop"/>
    <n v="39.18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"/>
    <s v="spaces"/>
    <n v="51.8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6"/>
    <s v="plays"/>
    <n v="34.25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7"/>
    <s v="indie rock"/>
    <n v="45.55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"/>
    <s v="animation"/>
    <n v="73.459999999999994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6"/>
    <s v="plays"/>
    <n v="381.6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0"/>
    <s v="makerspaces"/>
    <n v="65.41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0"/>
    <s v="wearables"/>
    <n v="82.09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s v="space exploration"/>
    <n v="35.549999999999997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7"/>
    <s v="indie rock"/>
    <n v="37.67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2"/>
    <s v="photobooks"/>
    <n v="98.79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"/>
    <s v="radio &amp; podcasts"/>
    <n v="23.17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5"/>
    <s v="animation"/>
    <n v="170.55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6"/>
    <s v="plays"/>
    <n v="36.08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0"/>
    <s v="space exploration"/>
    <n v="37.46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6"/>
    <s v="plays"/>
    <n v="20.12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6"/>
    <s v="plays"/>
    <n v="35.96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"/>
    <s v="science fiction"/>
    <n v="311.17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6"/>
    <s v="spaces"/>
    <n v="45.54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0"/>
    <s v="wearables"/>
    <n v="155.3300000000000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6"/>
    <s v="plays"/>
    <n v="60.06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"/>
    <s v="rock"/>
    <n v="132.86000000000001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6"/>
    <s v="plays"/>
    <n v="80.87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6"/>
    <s v="plays"/>
    <n v="41.22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7"/>
    <s v="rock"/>
    <n v="61.37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0"/>
    <s v="hardware"/>
    <n v="44.85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6"/>
    <s v="plays"/>
    <n v="67.959999999999994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6"/>
    <s v="plays"/>
    <n v="73.239999999999995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"/>
    <s v="animation"/>
    <n v="87.14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"/>
    <s v="plays"/>
    <n v="6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6"/>
    <s v="spaces"/>
    <n v="140.54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6"/>
    <s v="plays"/>
    <n v="70.23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4"/>
    <s v="food trucks"/>
    <n v="96.05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3"/>
    <s v="video games"/>
    <n v="18.57999999999999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6"/>
    <s v="plays"/>
    <n v="140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"/>
    <s v="radio &amp; podcasts"/>
    <n v="38.46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6"/>
    <s v="plays"/>
    <n v="150.41999999999999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3"/>
    <s v="video games"/>
    <n v="81.95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6"/>
    <s v="musical"/>
    <n v="300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7"/>
    <s v="rock"/>
    <n v="94.74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6"/>
    <s v="plays"/>
    <n v="58.06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6"/>
    <s v="plays"/>
    <n v="48.34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"/>
    <s v="plays"/>
    <n v="89.4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5"/>
    <s v="science fiction"/>
    <n v="119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7"/>
    <s v="rock"/>
    <n v="43.54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6"/>
    <s v="plays"/>
    <n v="137.0800000000000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0"/>
    <s v="wearables"/>
    <n v="59.2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0"/>
    <s v="space exploration"/>
    <n v="35.520000000000003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7"/>
    <s v="pop"/>
    <n v="36.24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7"/>
    <s v="rock"/>
    <n v="443.7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7"/>
    <s v="indie rock"/>
    <n v="50.66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7"/>
    <s v="faith"/>
    <n v="253.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4"/>
    <s v="restaurants"/>
    <n v="53.55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6"/>
    <s v="plays"/>
    <n v="67.92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6"/>
    <s v="musical"/>
    <n v="56.84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"/>
    <s v="spaces"/>
    <n v="65.11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7"/>
    <s v="electronic music"/>
    <n v="73.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"/>
    <s v="children's books"/>
    <n v="35.729999999999997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7"/>
    <s v="rock"/>
    <n v="67.31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0"/>
    <s v="wearables"/>
    <n v="116.53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6"/>
    <s v="plays"/>
    <n v="45.84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6"/>
    <s v="spaces"/>
    <n v="217.38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7"/>
    <s v="metal"/>
    <n v="22.74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5"/>
    <s v="shorts"/>
    <n v="50.59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6"/>
    <s v="spaces"/>
    <n v="40.83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6"/>
    <s v="plays"/>
    <n v="74.349999999999994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2"/>
    <s v="photobooks"/>
    <n v="213.38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s v="makerspaces"/>
    <n v="60.96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s v="wearables"/>
    <n v="41.59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6"/>
    <s v="plays"/>
    <n v="37.78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5"/>
    <s v="shorts"/>
    <n v="65.38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4"/>
    <s v="food trucks"/>
    <n v="84.9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"/>
    <s v="plays"/>
    <n v="188.56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"/>
    <s v="photobooks"/>
    <n v="94.28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7"/>
    <s v="world music"/>
    <n v="44.5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6"/>
    <s v="plays"/>
    <n v="40.24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6"/>
    <s v="plays"/>
    <n v="34.409999999999997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0"/>
    <s v="wearables"/>
    <n v="35.130000000000003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6"/>
    <s v="plays"/>
    <n v="29.07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0"/>
    <s v="wearables"/>
    <n v="52.4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"/>
    <s v="photobooks"/>
    <n v="38.86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6"/>
    <s v="plays"/>
    <n v="45.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6"/>
    <s v="plays"/>
    <n v="47.66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5"/>
    <s v="television"/>
    <n v="59.4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7"/>
    <s v="indie rock"/>
    <n v="43.71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6"/>
    <s v="plays"/>
    <n v="83.05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6"/>
    <s v="plays"/>
    <n v="55.33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0"/>
    <s v="makerspaces"/>
    <n v="92.22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"/>
    <s v="fiction"/>
    <n v="31.85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"/>
    <s v="children's books"/>
    <n v="45.97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7"/>
    <s v="indie rock"/>
    <n v="31.83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5"/>
    <s v="shorts"/>
    <n v="40.270000000000003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6"/>
    <s v="plays"/>
    <n v="50.02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6"/>
    <s v="plays"/>
    <n v="91.67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6"/>
    <s v="plays"/>
    <n v="23.87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2"/>
    <s v="photobooks"/>
    <n v="109.07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6"/>
    <s v="plays"/>
    <n v="41.92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3"/>
    <s v="video games"/>
    <n v="29.04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6"/>
    <s v="plays"/>
    <n v="81.25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6"/>
    <s v="plays"/>
    <n v="95.59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6"/>
    <s v="plays"/>
    <n v="52.35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6"/>
    <s v="plays"/>
    <n v="89.79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6"/>
    <s v="plays"/>
    <n v="25.25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7"/>
    <s v="classical music"/>
    <n v="43.62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7"/>
    <s v="rock"/>
    <n v="76.86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7"/>
    <s v="rock"/>
    <n v="64.44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6"/>
    <s v="plays"/>
    <n v="57.5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6"/>
    <s v="spaces"/>
    <n v="200.63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6"/>
    <s v="spaces"/>
    <n v="80.25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"/>
    <s v="nonfiction"/>
    <n v="39.04999999999999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s v="plays"/>
    <n v="23.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5"/>
    <s v="shorts"/>
    <n v="40.78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s v="plays"/>
    <n v="36.07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2"/>
    <s v="places"/>
    <n v="131.66999999999999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"/>
    <s v="plays"/>
    <n v="49.28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7"/>
    <s v="rock"/>
    <n v="58.37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"/>
    <s v="translations"/>
    <n v="225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"/>
    <s v="jazz"/>
    <n v="56.25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7"/>
    <s v="rock"/>
    <n v="58.33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6"/>
    <s v="plays"/>
    <n v="35.799999999999997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5"/>
    <s v="drama"/>
    <n v="87.31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s v="web"/>
    <n v="224.43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6"/>
    <s v="spaces"/>
    <n v="34.130000000000003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6"/>
    <s v="plays"/>
    <n v="54.14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5"/>
    <s v="shorts"/>
    <n v="60.38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6"/>
    <s v="plays"/>
    <n v="55.89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6"/>
    <s v="plays"/>
    <n v="86.94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"/>
    <s v="nonfiction"/>
    <n v="24.42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7"/>
    <s v="rock"/>
    <n v="53.83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0"/>
    <s v="hardware"/>
    <n v="91.76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6"/>
    <s v="plays"/>
    <n v="34.6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4"/>
    <s v="small batch"/>
    <n v="25.49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7"/>
    <s v="rock"/>
    <n v="77.75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7"/>
    <s v="indie rock"/>
    <n v="62.12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"/>
    <s v="spaces"/>
    <n v="775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1"/>
    <s v="nonfiction"/>
    <n v="67.39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6"/>
    <s v="musical"/>
    <n v="64.459999999999994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0"/>
    <s v="wearables"/>
    <n v="110.29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3"/>
    <s v="tabletop games"/>
    <n v="48.06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7"/>
    <s v="indie rock"/>
    <n v="66.83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6"/>
    <s v="plays"/>
    <n v="69.819999999999993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6"/>
    <s v="musical"/>
    <n v="59.04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5"/>
    <s v="documentary"/>
    <n v="69.77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6"/>
    <s v="plays"/>
    <n v="109.57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2"/>
    <s v="photobooks"/>
    <n v="63.88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6"/>
    <s v="plays"/>
    <n v="41.4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0"/>
    <s v="wearables"/>
    <n v="84.94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6"/>
    <s v="plays"/>
    <n v="61.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"/>
    <s v="translations"/>
    <n v="109.07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"/>
    <s v="plays"/>
    <n v="152.5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s v="rock"/>
    <n v="76.0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6"/>
    <s v="plays"/>
    <n v="56.33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"/>
    <s v="jazz"/>
    <n v="50.67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6"/>
    <s v="plays"/>
    <n v="79.89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s v="indie rock"/>
    <n v="38.85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5"/>
    <s v="documentary"/>
    <n v="215.86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5"/>
    <s v="television"/>
    <n v="41.94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6"/>
    <s v="plays"/>
    <n v="35.950000000000003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6"/>
    <s v="plays"/>
    <n v="75.5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7"/>
    <s v="rock"/>
    <n v="48.71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6"/>
    <s v="spaces"/>
    <n v="30.12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5"/>
    <s v="shorts"/>
    <n v="71.709999999999994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6"/>
    <s v="plays"/>
    <n v="38.590000000000003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7"/>
    <s v="rock"/>
    <n v="44.21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7"/>
    <s v="rock"/>
    <n v="46.9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7"/>
    <s v="rock"/>
    <n v="107.21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7"/>
    <s v="indie rock"/>
    <n v="39.49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6"/>
    <s v="plays"/>
    <n v="40.549999999999997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6"/>
    <s v="musical"/>
    <n v="150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6"/>
    <s v="spaces"/>
    <n v="51.72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6"/>
    <s v="plays"/>
    <n v="51.72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6"/>
    <s v="plays"/>
    <n v="51.72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6"/>
    <s v="plays"/>
    <n v="33.33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6"/>
    <s v="musical"/>
    <n v="55.56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7"/>
    <s v="metal"/>
    <n v="31.91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6"/>
    <s v="plays"/>
    <n v="50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3"/>
    <s v="video games"/>
    <n v="17.98999999999999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0"/>
    <s v="wearables"/>
    <n v="47.94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5"/>
    <s v="shorts"/>
    <n v="53.04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0"/>
    <s v="wearables"/>
    <n v="61.29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s v="space exploration"/>
    <n v="34.9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7"/>
    <s v="world music"/>
    <n v="61.04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5"/>
    <s v="drama"/>
    <n v="77.11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6"/>
    <s v="plays"/>
    <n v="47.26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s v="web"/>
    <n v="292.2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6"/>
    <s v="musical"/>
    <n v="38.42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3"/>
    <s v="mobile games"/>
    <n v="90.94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5"/>
    <s v="documentary"/>
    <n v="40.42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7"/>
    <s v="indie rock"/>
    <n v="68.81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3"/>
    <s v="mobile games"/>
    <n v="110.62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6"/>
    <s v="plays"/>
    <n v="31.93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7"/>
    <s v="rock"/>
    <n v="43.52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0"/>
    <s v="space exploration"/>
    <n v="27.58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"/>
    <s v="video games"/>
    <n v="71.55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5"/>
    <s v="documentary"/>
    <n v="68.099999999999994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2"/>
    <s v="people"/>
    <n v="88.69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"/>
    <s v="photobooks"/>
    <n v="59.04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0"/>
    <s v="web"/>
    <n v="64.3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7"/>
    <s v="classical music"/>
    <n v="54.1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7"/>
    <s v="faith"/>
    <n v="61.09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1"/>
    <s v="children's books"/>
    <n v="93.67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0"/>
    <s v="wearables"/>
    <n v="58.42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6"/>
    <s v="plays"/>
    <n v="70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0"/>
    <s v="gadgets"/>
    <n v="34.1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7"/>
    <s v="faith"/>
    <n v="34.020000000000003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6"/>
    <s v="plays"/>
    <n v="41.03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7"/>
    <s v="rock"/>
    <n v="36.61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7"/>
    <s v="rock"/>
    <n v="115.83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0"/>
    <s v="wearables"/>
    <n v="115.75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"/>
    <s v="science fiction"/>
    <n v="106.69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6"/>
    <s v="plays"/>
    <n v="81.4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6"/>
    <s v="plays"/>
    <n v="81.290000000000006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"/>
    <s v="jazz"/>
    <n v="46.0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7"/>
    <s v="pop"/>
    <n v="40.4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6"/>
    <s v="spaces"/>
    <n v="23.28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"/>
    <s v="rock"/>
    <n v="80.59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5"/>
    <s v="shorts"/>
    <n v="27.9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0"/>
    <s v="web"/>
    <n v="68.3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7"/>
    <s v="electronic music"/>
    <n v="50.59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6"/>
    <s v="plays"/>
    <n v="68.25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7"/>
    <s v="indie rock"/>
    <n v="29.0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6"/>
    <s v="plays"/>
    <n v="68.099999999999994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7"/>
    <s v="classical music"/>
    <n v="75.61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7"/>
    <s v="indie rock"/>
    <n v="35.79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6"/>
    <s v="plays"/>
    <n v="64.760000000000005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7"/>
    <s v="jazz"/>
    <n v="46.59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7"/>
    <s v="indie rock"/>
    <n v="51.96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5"/>
    <s v="shorts"/>
    <n v="38.6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7"/>
    <s v="indie rock"/>
    <n v="79.180000000000007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4"/>
    <s v="food trucks"/>
    <n v="84.06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7"/>
    <s v="metal"/>
    <n v="28.55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"/>
    <s v="nonfiction"/>
    <n v="31.81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6"/>
    <s v="plays"/>
    <n v="222.5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s v="space exploration"/>
    <n v="133.30000000000001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0"/>
    <s v="wearables"/>
    <n v="30.27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2"/>
    <s v="photobooks"/>
    <n v="25.58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6"/>
    <s v="plays"/>
    <n v="44.33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6"/>
    <s v="plays"/>
    <n v="42.9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s v="musical"/>
    <n v="47.43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6"/>
    <s v="musical"/>
    <n v="120.55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6"/>
    <s v="spaces"/>
    <n v="66.099999999999994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7"/>
    <s v="pop"/>
    <n v="38.79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6"/>
    <s v="plays"/>
    <n v="47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6"/>
    <s v="plays"/>
    <n v="57.17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6"/>
    <s v="plays"/>
    <n v="50.46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0"/>
    <s v="wearables"/>
    <n v="6.5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"/>
    <s v="plays"/>
    <n v="217.5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7"/>
    <s v="faith"/>
    <n v="118.36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7"/>
    <s v="rock"/>
    <n v="50.04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5"/>
    <s v="drama"/>
    <n v="76.47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6"/>
    <s v="plays"/>
    <n v="52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"/>
    <s v="drama"/>
    <n v="49.88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6"/>
    <s v="spaces"/>
    <n v="64.8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6"/>
    <s v="plays"/>
    <n v="43.2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"/>
    <s v="science fiction"/>
    <n v="46.18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6"/>
    <s v="spaces"/>
    <n v="51.6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7"/>
    <s v="jazz"/>
    <n v="28.58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7"/>
    <s v="indie rock"/>
    <n v="31.34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5"/>
    <s v="documentary"/>
    <n v="183.29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"/>
    <s v="musical"/>
    <n v="37.65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"/>
    <s v="plays"/>
    <n v="49.23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6"/>
    <s v="musical"/>
    <n v="127.6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6"/>
    <s v="plays"/>
    <n v="47.22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7"/>
    <s v="rock"/>
    <n v="45.46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4"/>
    <s v="small batch"/>
    <n v="13.54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"/>
    <s v="spaces"/>
    <n v="50.88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"/>
    <s v="indie rock"/>
    <n v="48.85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7"/>
    <s v="indie rock"/>
    <n v="26.27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6"/>
    <s v="plays"/>
    <n v="39.380000000000003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6"/>
    <s v="plays"/>
    <n v="74.12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6"/>
    <s v="plays"/>
    <n v="25.69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6"/>
    <s v="plays"/>
    <n v="139.56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7"/>
    <s v="indie rock"/>
    <n v="65.84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"/>
    <s v="animation"/>
    <n v="113.64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6"/>
    <s v="plays"/>
    <n v="62.5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6"/>
    <s v="plays"/>
    <n v="59.52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6"/>
    <s v="plays"/>
    <n v="51.92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0"/>
    <s v="web"/>
    <n v="49.8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"/>
    <s v="plays"/>
    <n v="27.07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"/>
    <s v="musical"/>
    <n v="88.64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5"/>
    <s v="television"/>
    <n v="56.14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"/>
    <s v="plays"/>
    <n v="175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7"/>
    <s v="indie rock"/>
    <n v="42.24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6"/>
    <s v="plays"/>
    <n v="68.06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4"/>
    <s v="food trucks"/>
    <n v="306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6"/>
    <s v="plays"/>
    <n v="58.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"/>
    <s v="plays"/>
    <n v="60.9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6"/>
    <s v="plays"/>
    <n v="43.5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4"/>
    <s v="food trucks"/>
    <n v="202.83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3"/>
    <s v="mobile games"/>
    <n v="71.59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6"/>
    <s v="plays"/>
    <n v="45.04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s v="rock"/>
    <n v="52.83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5"/>
    <s v="documentary"/>
    <n v="48.09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7"/>
    <s v="jazz"/>
    <n v="109.18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7"/>
    <s v="metal"/>
    <n v="50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7"/>
    <s v="pop"/>
    <n v="42.86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6"/>
    <s v="plays"/>
    <n v="31.58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6"/>
    <s v="plays"/>
    <n v="66.67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7"/>
    <s v="indie rock"/>
    <n v="28.57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6"/>
    <s v="plays"/>
    <n v="52.17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6"/>
    <s v="plays"/>
    <n v="52.17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6"/>
    <s v="plays"/>
    <n v="31.5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6"/>
    <s v="plays"/>
    <n v="26.02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6"/>
    <s v="spaces"/>
    <n v="237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6"/>
    <s v="plays"/>
    <n v="79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7"/>
    <s v="indie rock"/>
    <n v="27.56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"/>
    <s v="spaces"/>
    <n v="56.34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7"/>
    <s v="rock"/>
    <n v="47.2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7"/>
    <s v="pop"/>
    <n v="47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6"/>
    <s v="plays"/>
    <n v="97.92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3"/>
    <s v="video games"/>
    <n v="23.96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4"/>
    <s v="food trucks"/>
    <n v="83.57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6"/>
    <s v="plays"/>
    <n v="44.92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"/>
    <s v="tabletop games"/>
    <n v="41.61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0"/>
    <s v="wearables"/>
    <n v="37.450000000000003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6"/>
    <s v="plays"/>
    <n v="82.57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4"/>
    <s v="food trucks"/>
    <n v="60.7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6"/>
    <s v="plays"/>
    <n v="50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6"/>
    <s v="musical"/>
    <n v="115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2"/>
    <s v="photobooks"/>
    <n v="88.31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"/>
    <s v="photobooks"/>
    <n v="42.48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6"/>
    <s v="spaces"/>
    <n v="163.57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6"/>
    <s v="musical"/>
    <n v="286.25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7"/>
    <s v="indie rock"/>
    <n v="57.25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6"/>
    <s v="plays"/>
    <n v="18.77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6"/>
    <s v="plays"/>
    <n v="81.569999999999993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6"/>
    <s v="plays"/>
    <n v="42.3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7"/>
    <s v="electronic music"/>
    <n v="42.22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0"/>
    <s v="wearables"/>
    <n v="29.89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0"/>
    <s v="wearables"/>
    <n v="102.73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7"/>
    <s v="electronic music"/>
    <n v="33.24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7"/>
    <s v="rock"/>
    <n v="66.47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6"/>
    <s v="plays"/>
    <n v="66.47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4"/>
    <s v="food trucks"/>
    <n v="56.3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6"/>
    <s v="plays"/>
    <n v="86.62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6"/>
    <s v="plays"/>
    <n v="59.2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7"/>
    <s v="indie rock"/>
    <n v="38.74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6"/>
    <s v="plays"/>
    <n v="58.95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6"/>
    <s v="plays"/>
    <n v="62.17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s v="plays"/>
    <n v="61.94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6"/>
    <s v="plays"/>
    <n v="61.94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7"/>
    <s v="indie rock"/>
    <n v="35.840000000000003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6"/>
    <s v="plays"/>
    <n v="58.42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0"/>
    <s v="wearables"/>
    <n v="65.180000000000007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5"/>
    <s v="shorts"/>
    <n v="73.73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6"/>
    <s v="plays"/>
    <n v="61.39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"/>
    <s v="plays"/>
    <n v="91.83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s v="web"/>
    <n v="367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6"/>
    <s v="plays"/>
    <n v="40.78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0"/>
    <s v="makerspaces"/>
    <n v="550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6"/>
    <s v="musical"/>
    <n v="73.33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7"/>
    <s v="classical music"/>
    <n v="100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"/>
    <s v="plays"/>
    <n v="47.7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6"/>
    <s v="spaces"/>
    <n v="18.89999999999999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"/>
    <s v="nonfiction"/>
    <n v="43.64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"/>
    <s v="plays"/>
    <n v="54.5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6"/>
    <s v="plays"/>
    <n v="26.54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6"/>
    <s v="plays"/>
    <n v="30.93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6"/>
    <s v="plays"/>
    <n v="43.28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7"/>
    <s v="rock"/>
    <n v="31.82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2"/>
    <s v="photobooks"/>
    <n v="49.14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7"/>
    <s v="pop"/>
    <n v="33.75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6"/>
    <s v="spaces"/>
    <n v="54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6"/>
    <s v="plays"/>
    <n v="77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6"/>
    <s v="plays"/>
    <n v="35.770000000000003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"/>
    <s v="spaces"/>
    <n v="82.46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"/>
    <s v="tabletop games"/>
    <n v="21.38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6"/>
    <s v="plays"/>
    <n v="53.34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7"/>
    <s v="classical music"/>
    <n v="29.61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6"/>
    <s v="spaces"/>
    <n v="33.31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"/>
    <s v="rock"/>
    <n v="42.61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6"/>
    <s v="plays"/>
    <n v="56.05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s v="plays"/>
    <n v="40.92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s v="plays"/>
    <n v="25.3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7"/>
    <s v="world music"/>
    <n v="58.89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6"/>
    <s v="plays"/>
    <n v="81.540000000000006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0"/>
    <s v="makerspaces"/>
    <n v="117.56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7"/>
    <s v="indie rock"/>
    <n v="52.8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0"/>
    <s v="wearables"/>
    <n v="39.07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6"/>
    <s v="plays"/>
    <n v="58.6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7"/>
    <s v="rock"/>
    <n v="75.040000000000006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7"/>
    <s v="faith"/>
    <n v="525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7"/>
    <s v="rock"/>
    <n v="38.89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7"/>
    <s v="rock"/>
    <n v="42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"/>
    <s v="children's books"/>
    <n v="31.76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7"/>
    <s v="indie rock"/>
    <n v="32.7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6"/>
    <s v="plays"/>
    <n v="45.48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6"/>
    <s v="plays"/>
    <n v="45.35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5"/>
    <s v="documentary"/>
    <n v="28.92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"/>
    <s v="spaces"/>
    <n v="61.18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7"/>
    <s v="jazz"/>
    <n v="346.67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"/>
    <s v="rock"/>
    <n v="38.520000000000003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7"/>
    <s v="rock"/>
    <n v="86.67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7"/>
    <s v="indie rock"/>
    <n v="28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6"/>
    <s v="plays"/>
    <n v="38.33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6"/>
    <s v="plays"/>
    <n v="43.13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6"/>
    <s v="plays"/>
    <n v="36.96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2"/>
    <s v="photobooks"/>
    <n v="32.340000000000003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7"/>
    <s v="indie rock"/>
    <n v="28.66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7"/>
    <s v="rock"/>
    <n v="73.569999999999993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6"/>
    <s v="plays"/>
    <n v="64.38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0"/>
    <s v="web"/>
    <n v="342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3"/>
    <s v="video games"/>
    <n v="114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7"/>
    <s v="pop"/>
    <n v="44.61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"/>
    <s v="musical"/>
    <n v="205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"/>
    <s v="rock"/>
    <n v="102.5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6"/>
    <s v="plays"/>
    <n v="37.96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7"/>
    <s v="electronic music"/>
    <n v="48.62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2"/>
    <s v="places"/>
    <n v="510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4"/>
    <s v="food trucks"/>
    <n v="340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"/>
    <s v="plays"/>
    <n v="24.29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7"/>
    <s v="electronic music"/>
    <n v="42.3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7"/>
    <s v="rock"/>
    <n v="39.04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7"/>
    <s v="electronic music"/>
    <n v="53.42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2"/>
    <s v="photobooks"/>
    <n v="168.5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6"/>
    <s v="plays"/>
    <n v="63.13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6"/>
    <s v="plays"/>
    <n v="59.41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s v="rock"/>
    <n v="52.9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6"/>
    <s v="spaces"/>
    <n v="37.22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6"/>
    <s v="plays"/>
    <n v="59.12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3"/>
    <s v="mobile games"/>
    <n v="41.83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6"/>
    <s v="spaces"/>
    <n v="45.59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7"/>
    <s v="pop"/>
    <n v="27.86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1"/>
    <s v="children's books"/>
    <n v="29.47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7"/>
    <s v="rock"/>
    <n v="35.770000000000003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7"/>
    <s v="rock"/>
    <n v="40.04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7"/>
    <s v="indie rock"/>
    <n v="40.04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7"/>
    <s v="rock"/>
    <n v="37.07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s v="makerspaces"/>
    <n v="91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7"/>
    <s v="rock"/>
    <n v="52.68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6"/>
    <s v="plays"/>
    <n v="47.67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6"/>
    <s v="plays"/>
    <n v="50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4"/>
    <s v="restaurants"/>
    <n v="35.71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6"/>
    <s v="plays"/>
    <n v="142.86000000000001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5"/>
    <s v="documentary"/>
    <n v="71.430000000000007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7"/>
    <s v="rock"/>
    <n v="52.63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7"/>
    <s v="rock"/>
    <n v="76.92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6"/>
    <s v="plays"/>
    <n v="28.57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6"/>
    <s v="musical"/>
    <n v="41.67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6"/>
    <s v="spaces"/>
    <n v="35.71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6"/>
    <s v="plays"/>
    <n v="41.67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6"/>
    <s v="plays"/>
    <n v="125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6"/>
    <s v="plays"/>
    <n v="58.82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6"/>
    <s v="plays"/>
    <n v="41.67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2"/>
    <s v="photobooks"/>
    <n v="55.39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2"/>
    <s v="photobooks"/>
    <n v="66.3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s v="wearables"/>
    <n v="66.069999999999993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0"/>
    <s v="space exploration"/>
    <n v="39.44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6"/>
    <s v="musical"/>
    <n v="57.65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7"/>
    <s v="rock"/>
    <n v="75.38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4"/>
    <s v="food trucks"/>
    <n v="61.1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0"/>
    <s v="wearables"/>
    <n v="195.4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6"/>
    <s v="plays"/>
    <n v="60.69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s v="space exploration"/>
    <n v="21.56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6"/>
    <s v="plays"/>
    <n v="28.4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6"/>
    <s v="plays"/>
    <n v="119.13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6"/>
    <s v="plays"/>
    <n v="50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4"/>
    <s v="restaurants"/>
    <n v="77.5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6"/>
    <s v="musical"/>
    <n v="66.14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0"/>
    <s v="space exploration"/>
    <n v="44.1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6"/>
    <s v="plays"/>
    <n v="44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7"/>
    <s v="rock"/>
    <n v="34.07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6"/>
    <s v="plays"/>
    <n v="24.2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7"/>
    <s v="rock"/>
    <n v="53.88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4"/>
    <s v="food trucks"/>
    <n v="60.73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7"/>
    <s v="rock"/>
    <n v="27.61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"/>
    <s v="spaces"/>
    <n v="53.53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0"/>
    <s v="wearables"/>
    <n v="75.75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6"/>
    <s v="plays"/>
    <n v="33.67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"/>
    <s v="photobooks"/>
    <n v="31.21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6"/>
    <s v="plays"/>
    <n v="60.33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0"/>
    <s v="wearables"/>
    <n v="31.17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"/>
    <s v="rock"/>
    <n v="31.14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5"/>
    <s v="shorts"/>
    <n v="50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6"/>
    <s v="plays"/>
    <n v="64.290000000000006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3"/>
    <s v="tabletop games"/>
    <n v="35.92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2"/>
    <s v="photobooks"/>
    <n v="35.799999999999997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"/>
    <s v="fiction"/>
    <n v="47.11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0"/>
    <s v="wearables"/>
    <n v="34.270000000000003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7"/>
    <s v="classical music"/>
    <n v="35.6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6"/>
    <s v="plays"/>
    <n v="29.67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4"/>
    <s v="food trucks"/>
    <n v="46.63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"/>
    <s v="radio &amp; podcasts"/>
    <n v="35.44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0"/>
    <s v="space exploration"/>
    <n v="80.45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"/>
    <s v="photobooks"/>
    <n v="35.4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"/>
    <s v="musical"/>
    <n v="55.06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0"/>
    <s v="wearables"/>
    <n v="51.82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6"/>
    <s v="plays"/>
    <n v="41.95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6"/>
    <s v="plays"/>
    <n v="17.25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0"/>
    <s v="wearables"/>
    <n v="30.3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0"/>
    <s v="wearables"/>
    <n v="97.33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6"/>
    <s v="plays"/>
    <n v="46.05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7"/>
    <s v="rock"/>
    <n v="62.5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6"/>
    <s v="plays"/>
    <n v="25.65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6"/>
    <s v="plays"/>
    <n v="43.35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"/>
    <s v="photobooks"/>
    <n v="37.61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0"/>
    <s v="wearables"/>
    <n v="50.65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"/>
    <s v="animation"/>
    <n v="61.5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7"/>
    <s v="electronic music"/>
    <n v="26.06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2"/>
    <s v="photobooks"/>
    <n v="45.16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7"/>
    <s v="faith"/>
    <n v="122.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3"/>
    <s v="video games"/>
    <n v="31.56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6"/>
    <s v="plays"/>
    <n v="35.5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"/>
    <s v="faith"/>
    <n v="56.67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0"/>
    <s v="web"/>
    <n v="121.43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3"/>
    <s v="video games"/>
    <n v="40.479999999999997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6"/>
    <s v="plays"/>
    <n v="40.479999999999997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7"/>
    <s v="indie rock"/>
    <n v="34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6"/>
    <s v="plays"/>
    <n v="70.17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6"/>
    <s v="plays"/>
    <n v="17.829999999999998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0"/>
    <s v="wearables"/>
    <n v="119.57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"/>
    <s v="children's books"/>
    <n v="37.950000000000003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0"/>
    <s v="space exploration"/>
    <n v="31.96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6"/>
    <s v="spaces"/>
    <n v="23.63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6"/>
    <s v="plays"/>
    <n v="43.42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1"/>
    <s v="nonfiction"/>
    <n v="37.450000000000003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"/>
    <s v="animation"/>
    <n v="16.760000000000002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"/>
    <s v="musical"/>
    <n v="68.42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7"/>
    <s v="indie rock"/>
    <n v="30.37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7"/>
    <s v="rock"/>
    <n v="58.21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"/>
    <s v="plays"/>
    <n v="50.88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1"/>
    <s v="nonfiction"/>
    <n v="54.27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3"/>
    <s v="tabletop games"/>
    <n v="27.1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7"/>
    <s v="rock"/>
    <n v="24.58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s v="rock"/>
    <n v="115.71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6"/>
    <s v="plays"/>
    <n v="24.55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"/>
    <s v="translations"/>
    <n v="36.68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0"/>
    <s v="hardware"/>
    <n v="35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"/>
    <s v="translations"/>
    <n v="80.5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"/>
    <s v="plays"/>
    <n v="100.63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"/>
    <s v="children's books"/>
    <n v="42.16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4"/>
    <s v="small batch"/>
    <n v="53.4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4"/>
    <s v="food trucks"/>
    <n v="200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6"/>
    <s v="plays"/>
    <n v="800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5"/>
    <s v="drama"/>
    <n v="160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"/>
    <s v="translations"/>
    <n v="88.89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6"/>
    <s v="plays"/>
    <n v="29.63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5"/>
    <s v="television"/>
    <n v="57.14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7"/>
    <s v="indie rock"/>
    <n v="26.57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"/>
    <s v="spaces"/>
    <n v="88.44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"/>
    <s v="spaces"/>
    <n v="56.79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6"/>
    <s v="plays"/>
    <n v="88.33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s v="musical"/>
    <n v="88.33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6"/>
    <s v="plays"/>
    <n v="79.099999999999994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s v="web"/>
    <n v="112.57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7"/>
    <s v="classical music"/>
    <n v="23.12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6"/>
    <s v="plays"/>
    <n v="29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6"/>
    <s v="plays"/>
    <n v="97.5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6"/>
    <s v="plays"/>
    <n v="23.64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6"/>
    <s v="plays"/>
    <n v="28.89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"/>
    <s v="plays"/>
    <n v="129.16999999999999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6"/>
    <s v="plays"/>
    <n v="38.65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5"/>
    <s v="animation"/>
    <n v="47.88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"/>
    <s v="nonfiction"/>
    <n v="40.21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5"/>
    <s v="shorts"/>
    <n v="21.19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7"/>
    <s v="faith"/>
    <n v="76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6"/>
    <s v="plays"/>
    <n v="50.67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6"/>
    <s v="plays"/>
    <n v="19.489999999999998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"/>
    <s v="plays"/>
    <n v="126.5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s v="rock"/>
    <n v="42.11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7"/>
    <s v="electronic music"/>
    <n v="50.27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6"/>
    <s v="plays"/>
    <n v="44.24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6"/>
    <s v="plays"/>
    <n v="83.33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"/>
    <s v="indie rock"/>
    <n v="35.71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7"/>
    <s v="indie rock"/>
    <n v="27.78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5"/>
    <s v="drama"/>
    <n v="93.25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6"/>
    <s v="spaces"/>
    <n v="37.25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6"/>
    <s v="plays"/>
    <n v="35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3"/>
    <s v="video games"/>
    <n v="34.880000000000003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"/>
    <s v="children's books"/>
    <n v="40.61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7"/>
    <s v="jazz"/>
    <n v="34.76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6"/>
    <s v="plays"/>
    <n v="91.25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6"/>
    <s v="plays"/>
    <n v="36.5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7"/>
    <s v="rock"/>
    <n v="21.38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0"/>
    <s v="wearables"/>
    <n v="80.67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7"/>
    <s v="classical music"/>
    <n v="55.77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5"/>
    <s v="drama"/>
    <n v="180.5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6"/>
    <s v="spaces"/>
    <n v="120.17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6"/>
    <s v="plays"/>
    <n v="26.67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6"/>
    <s v="plays"/>
    <n v="55.23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0"/>
    <s v="wearables"/>
    <n v="44.69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6"/>
    <s v="plays"/>
    <n v="59.58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"/>
    <s v="spaces"/>
    <n v="65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"/>
    <s v="plays"/>
    <n v="27.5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6"/>
    <s v="plays"/>
    <n v="5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6"/>
    <s v="musical"/>
    <n v="25.46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0"/>
    <s v="wearables"/>
    <n v="19.239999999999998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6"/>
    <s v="plays"/>
    <n v="29.58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6"/>
    <s v="plays"/>
    <n v="33.57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"/>
    <s v="fiction"/>
    <n v="46.73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0"/>
    <s v="wearables"/>
    <n v="100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"/>
    <s v="rock"/>
    <n v="50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6"/>
    <s v="plays"/>
    <n v="57.92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0"/>
    <s v="web"/>
    <n v="76.67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0"/>
    <s v="wearables"/>
    <n v="27.36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5"/>
    <s v="documentary"/>
    <n v="45.6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7"/>
    <s v="indie rock"/>
    <n v="26.27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7"/>
    <s v="indie rock"/>
    <n v="23.45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7"/>
    <s v="rock"/>
    <n v="39.97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3"/>
    <s v="video games"/>
    <n v="37.67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2"/>
    <s v="nature"/>
    <n v="56.42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"/>
    <s v="animation"/>
    <n v="52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2"/>
    <s v="photobooks"/>
    <n v="51.92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6"/>
    <s v="plays"/>
    <n v="51.62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0"/>
    <s v="web"/>
    <n v="47.8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0"/>
    <s v="wearables"/>
    <n v="41.75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6"/>
    <s v="plays"/>
    <n v="51.23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6"/>
    <s v="plays"/>
    <n v="26.6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6"/>
    <s v="plays"/>
    <n v="36.67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6"/>
    <s v="plays"/>
    <n v="41.13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6"/>
    <s v="plays"/>
    <n v="46.93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2"/>
    <s v="people"/>
    <n v="218.33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6"/>
    <s v="plays"/>
    <n v="93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2"/>
    <s v="photobooks"/>
    <n v="65.099999999999994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7"/>
    <s v="faith"/>
    <n v="216.67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6"/>
    <s v="plays"/>
    <n v="108.33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"/>
    <s v="art books"/>
    <n v="65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6"/>
    <s v="plays"/>
    <n v="46.43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6"/>
    <s v="plays"/>
    <n v="50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6"/>
    <s v="plays"/>
    <n v="46.43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6"/>
    <s v="spaces"/>
    <n v="92.14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"/>
    <s v="plays"/>
    <n v="53.75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7"/>
    <s v="jazz"/>
    <n v="21.47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6"/>
    <s v="plays"/>
    <n v="45.79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6"/>
    <s v="plays"/>
    <n v="40.06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6"/>
    <s v="plays"/>
    <n v="33.74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7"/>
    <s v="electronic music"/>
    <n v="21.37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5"/>
    <s v="drama"/>
    <n v="91.43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"/>
    <s v="animation"/>
    <n v="64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7"/>
    <s v="jazz"/>
    <n v="58.18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7"/>
    <s v="indie rock"/>
    <n v="37.65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6"/>
    <s v="plays"/>
    <n v="29.05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0"/>
    <s v="gadgets"/>
    <n v="24.5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0"/>
    <s v="wearables"/>
    <n v="90.86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s v="spaces"/>
    <n v="70.67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5"/>
    <s v="shorts"/>
    <n v="37.409999999999997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"/>
    <s v="faith"/>
    <n v="57.73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6"/>
    <s v="plays"/>
    <n v="22.61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7"/>
    <s v="rock"/>
    <n v="33.32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5"/>
    <s v="shorts"/>
    <n v="28.73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6"/>
    <s v="plays"/>
    <n v="17.53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6"/>
    <s v="plays"/>
    <n v="78.88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5"/>
    <s v="television"/>
    <n v="31.5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s v="hardware"/>
    <n v="62.8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"/>
    <s v="people"/>
    <n v="25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6"/>
    <s v="plays"/>
    <n v="52.08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6"/>
    <s v="plays"/>
    <n v="36.590000000000003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0"/>
    <s v="wearables"/>
    <n v="88.71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6"/>
    <s v="plays"/>
    <n v="51.67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6"/>
    <s v="plays"/>
    <n v="62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7"/>
    <s v="indie rock"/>
    <n v="56.36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7"/>
    <s v="rock"/>
    <n v="38.75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6"/>
    <s v="plays"/>
    <n v="29.43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0"/>
    <s v="hardware"/>
    <n v="205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6"/>
    <s v="plays"/>
    <n v="203.67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6"/>
    <s v="spaces"/>
    <n v="67.78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7"/>
    <s v="indie rock"/>
    <n v="43.57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6"/>
    <s v="plays"/>
    <n v="27.73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6"/>
    <s v="plays"/>
    <n v="203.33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3"/>
    <s v="video games"/>
    <n v="25.29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7"/>
    <s v="indie rock"/>
    <n v="37.94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6"/>
    <s v="plays"/>
    <n v="33.67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6"/>
    <s v="spaces"/>
    <n v="201.67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6"/>
    <s v="plays"/>
    <n v="24.2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6"/>
    <s v="plays"/>
    <n v="43.21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3"/>
    <s v="video games"/>
    <n v="50.08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5"/>
    <s v="documentary"/>
    <n v="46.23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"/>
    <s v="translations"/>
    <n v="75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"/>
    <s v="television"/>
    <n v="27.27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5"/>
    <s v="shorts"/>
    <n v="60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5"/>
    <s v="documentary"/>
    <n v="42.86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"/>
    <s v="tabletop games"/>
    <n v="35.119999999999997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"/>
    <s v="nonfiction"/>
    <n v="33.06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6"/>
    <s v="plays"/>
    <n v="45.62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6"/>
    <s v="plays"/>
    <n v="28.19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2"/>
    <s v="photobooks"/>
    <n v="73.88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0"/>
    <s v="web"/>
    <n v="45.39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0"/>
    <s v="wearables"/>
    <n v="84.29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6"/>
    <s v="musical"/>
    <n v="24.46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"/>
    <s v="spaces"/>
    <n v="25.52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7"/>
    <s v="rock"/>
    <n v="17.239999999999998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3"/>
    <s v="mobile games"/>
    <n v="25.43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4"/>
    <s v="food trucks"/>
    <n v="65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6"/>
    <s v="plays"/>
    <n v="29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6"/>
    <s v="plays"/>
    <n v="44.3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"/>
    <s v="animation"/>
    <n v="71.25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1"/>
    <s v="children's books"/>
    <n v="43.85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6"/>
    <s v="plays"/>
    <n v="40.7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6"/>
    <s v="plays"/>
    <n v="27.14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6"/>
    <s v="plays"/>
    <n v="57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6"/>
    <s v="plays"/>
    <n v="80.709999999999994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6"/>
    <s v="musical"/>
    <n v="37.67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5"/>
    <s v="shorts"/>
    <n v="19.4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7"/>
    <s v="pop"/>
    <n v="12.53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6"/>
    <s v="plays"/>
    <n v="51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3"/>
    <s v="video games"/>
    <n v="50.91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7"/>
    <s v="faith"/>
    <n v="62.22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5"/>
    <s v="drama"/>
    <n v="56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7"/>
    <s v="indie rock"/>
    <n v="43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6"/>
    <s v="plays"/>
    <n v="18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7"/>
    <s v="rock"/>
    <n v="50.45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2"/>
    <s v="photobooks"/>
    <n v="69.13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0"/>
    <s v="wearables"/>
    <n v="55.3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7"/>
    <s v="rock"/>
    <n v="42.38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"/>
    <s v="plays"/>
    <n v="183.33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6"/>
    <s v="plays"/>
    <n v="45.83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1"/>
    <s v="children's books"/>
    <n v="39.29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7"/>
    <s v="rock"/>
    <n v="50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6"/>
    <s v="plays"/>
    <n v="55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4"/>
    <s v="small batch"/>
    <n v="34.130000000000003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6"/>
    <s v="plays"/>
    <n v="36.33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7"/>
    <s v="rock"/>
    <n v="28.68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7"/>
    <s v="metal"/>
    <n v="19.46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6"/>
    <s v="plays"/>
    <n v="38.7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"/>
    <s v="plays"/>
    <n v="60.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6"/>
    <s v="plays"/>
    <n v="33.75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6"/>
    <s v="plays"/>
    <n v="33.75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6"/>
    <s v="plays"/>
    <n v="35.799999999999997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s v="plays"/>
    <n v="58.9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4"/>
    <s v="food trucks"/>
    <n v="44.17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4"/>
    <s v="food trucks"/>
    <n v="48.18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s v="plays"/>
    <n v="75.709999999999994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6"/>
    <s v="plays"/>
    <n v="21.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6"/>
    <s v="plays"/>
    <n v="47.9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5"/>
    <s v="television"/>
    <n v="15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6"/>
    <s v="musical"/>
    <n v="75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6"/>
    <s v="plays"/>
    <n v="29.17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"/>
    <s v="spaces"/>
    <n v="57.89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7"/>
    <s v="jazz"/>
    <n v="65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6"/>
    <s v="plays"/>
    <n v="47.27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7"/>
    <s v="rock"/>
    <n v="32.5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7"/>
    <s v="rock"/>
    <n v="47.27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6"/>
    <s v="plays"/>
    <n v="57.78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7"/>
    <s v="rock"/>
    <n v="34.6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7"/>
    <s v="indie rock"/>
    <n v="51.6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2"/>
    <s v="photobooks"/>
    <n v="84.8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2"/>
    <s v="people"/>
    <n v="101.8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"/>
    <s v="art books"/>
    <n v="84.33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6"/>
    <s v="plays"/>
    <n v="29.7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"/>
    <s v="plays"/>
    <n v="50.4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6"/>
    <s v="plays"/>
    <n v="22.9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6"/>
    <s v="plays"/>
    <n v="25.16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0"/>
    <s v="wearables"/>
    <n v="167.67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5"/>
    <s v="shorts"/>
    <n v="31.38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6"/>
    <s v="plays"/>
    <n v="62.63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"/>
    <s v="musical"/>
    <n v="500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6"/>
    <s v="plays"/>
    <n v="29.41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5"/>
    <s v="shorts"/>
    <n v="71.430000000000007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5"/>
    <s v="science fiction"/>
    <n v="500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6"/>
    <s v="musical"/>
    <n v="83.33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6"/>
    <s v="spaces"/>
    <n v="62.5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6"/>
    <s v="plays"/>
    <n v="41.67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6"/>
    <s v="plays"/>
    <n v="55.56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6"/>
    <s v="plays"/>
    <n v="35.7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6"/>
    <s v="plays"/>
    <n v="29.4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6"/>
    <s v="musical"/>
    <n v="166.67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7"/>
    <s v="rock"/>
    <n v="25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6"/>
    <s v="plays"/>
    <n v="29.24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s v="space exploration"/>
    <n v="10.039999999999999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6"/>
    <s v="plays"/>
    <n v="163.3300000000000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6"/>
    <s v="plays"/>
    <n v="37.54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7"/>
    <s v="faith"/>
    <n v="54.11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0"/>
    <s v="wearables"/>
    <n v="60.75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6"/>
    <s v="plays"/>
    <n v="44.09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6"/>
    <s v="plays"/>
    <n v="28.32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0"/>
    <s v="wearables"/>
    <n v="120.25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"/>
    <s v="musical"/>
    <n v="60.13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0"/>
    <s v="wearables"/>
    <n v="60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5"/>
    <s v="animation"/>
    <n v="40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3"/>
    <s v="video games"/>
    <n v="21.73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6"/>
    <s v="spaces"/>
    <n v="78.33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6"/>
    <s v="plays"/>
    <n v="15.13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0"/>
    <s v="wearables"/>
    <n v="116.75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"/>
    <s v="plays"/>
    <n v="35.92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0"/>
    <s v="web"/>
    <n v="57.88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7"/>
    <s v="rock"/>
    <n v="35.619999999999997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4"/>
    <s v="food trucks"/>
    <n v="76.67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4"/>
    <s v="food trucks"/>
    <n v="35.380000000000003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6"/>
    <s v="plays"/>
    <n v="38.33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5"/>
    <s v="shorts"/>
    <n v="21.9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5"/>
    <s v="shorts"/>
    <n v="30.67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6"/>
    <s v="plays"/>
    <n v="30.67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6"/>
    <s v="musical"/>
    <n v="50.56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6"/>
    <s v="plays"/>
    <n v="32.36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6"/>
    <s v="plays"/>
    <n v="32.36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6"/>
    <s v="musical"/>
    <n v="30.13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6"/>
    <s v="spaces"/>
    <n v="41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6"/>
    <s v="plays"/>
    <n v="64.290000000000006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6"/>
    <s v="plays"/>
    <n v="30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"/>
    <s v="translations"/>
    <n v="44.5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"/>
    <s v="fiction"/>
    <n v="40.450000000000003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6"/>
    <s v="plays"/>
    <n v="44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6"/>
    <s v="plays"/>
    <n v="24.44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"/>
    <s v="plays"/>
    <n v="48.56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s v="web"/>
    <n v="145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5"/>
    <s v="drama"/>
    <n v="43.5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7"/>
    <s v="rock"/>
    <n v="31.07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0"/>
    <s v="gadgets"/>
    <n v="108.25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5"/>
    <s v="animation"/>
    <n v="35.83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6"/>
    <s v="plays"/>
    <n v="33.08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6"/>
    <s v="spaces"/>
    <n v="43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4"/>
    <s v="small batch"/>
    <n v="47.78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6"/>
    <s v="plays"/>
    <n v="30.71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6"/>
    <s v="plays"/>
    <n v="21.5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6"/>
    <s v="plays"/>
    <n v="6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0"/>
    <s v="web"/>
    <n v="53.25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6"/>
    <s v="musical"/>
    <n v="47.33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3"/>
    <s v="mobile games"/>
    <n v="60.71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3"/>
    <s v="video games"/>
    <n v="17.71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6"/>
    <s v="plays"/>
    <n v="53.13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s v="electronic music"/>
    <n v="47.22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5"/>
    <s v="shorts"/>
    <n v="53.13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7"/>
    <s v="electronic music"/>
    <n v="15.04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6"/>
    <s v="plays"/>
    <n v="105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"/>
    <s v="translations"/>
    <n v="104.75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6"/>
    <s v="plays"/>
    <n v="29.79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7"/>
    <s v="indie rock"/>
    <n v="18.91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"/>
    <s v="animation"/>
    <n v="51.88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6"/>
    <s v="plays"/>
    <n v="59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0"/>
    <s v="wearables"/>
    <n v="51.38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"/>
    <s v="video games"/>
    <n v="410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6"/>
    <s v="plays"/>
    <n v="41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5"/>
    <s v="television"/>
    <n v="51.25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6"/>
    <s v="plays"/>
    <n v="15.15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0"/>
    <s v="wearables"/>
    <n v="45.33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3"/>
    <s v="video games"/>
    <n v="101.25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0"/>
    <s v="wearables"/>
    <n v="13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"/>
    <s v="translations"/>
    <n v="80.599999999999994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"/>
    <s v="science fiction"/>
    <n v="80.599999999999994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"/>
    <s v="musical"/>
    <n v="100.5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5"/>
    <s v="drama"/>
    <n v="30.85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5"/>
    <s v="drama"/>
    <n v="80.2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7"/>
    <s v="indie rock"/>
    <n v="25.0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"/>
    <s v="animation"/>
    <n v="133.33000000000001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"/>
    <s v="fiction"/>
    <n v="66.67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6"/>
    <s v="plays"/>
    <n v="80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"/>
    <s v="plays"/>
    <n v="66.67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6"/>
    <s v="plays"/>
    <n v="30.77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6"/>
    <s v="plays"/>
    <n v="79.400000000000006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5"/>
    <s v="animation"/>
    <n v="56.57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7"/>
    <s v="classical music"/>
    <n v="30.08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6"/>
    <s v="plays"/>
    <n v="64.17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6"/>
    <s v="plays"/>
    <n v="27.5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2"/>
    <s v="people"/>
    <n v="31.75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6"/>
    <s v="plays"/>
    <n v="25.4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2"/>
    <s v="photobooks"/>
    <n v="42.22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"/>
    <s v="children's books"/>
    <n v="47.5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5"/>
    <s v="drama"/>
    <n v="54.29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0"/>
    <s v="wearables"/>
    <n v="41.89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6"/>
    <s v="spaces"/>
    <n v="53.71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5"/>
    <s v="documentary"/>
    <n v="41.78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"/>
    <s v="plays"/>
    <n v="93.75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"/>
    <s v="jazz"/>
    <n v="41.67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"/>
    <s v="nonfiction"/>
    <n v="53.57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6"/>
    <s v="plays"/>
    <n v="41.67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6"/>
    <s v="spaces"/>
    <n v="14.84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6"/>
    <s v="plays"/>
    <n v="46.13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2"/>
    <s v="places"/>
    <n v="40.78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6"/>
    <s v="plays"/>
    <n v="72.400000000000006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3"/>
    <s v="mobile games"/>
    <n v="32.82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5"/>
    <s v="drama"/>
    <n v="12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"/>
    <s v="fiction"/>
    <n v="60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7"/>
    <s v="faith"/>
    <n v="2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5"/>
    <s v="science fiction"/>
    <n v="35.9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0"/>
    <s v="space exploration"/>
    <n v="71.59999999999999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6"/>
    <s v="plays"/>
    <n v="25.57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6"/>
    <s v="plays"/>
    <n v="59.17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0"/>
    <s v="space exploration"/>
    <n v="25.21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"/>
    <s v="fiction"/>
    <n v="39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6"/>
    <s v="musical"/>
    <n v="35.1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0"/>
    <s v="web"/>
    <n v="116.67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"/>
    <s v="art books"/>
    <n v="26.92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"/>
    <s v="plays"/>
    <n v="29.17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6"/>
    <s v="plays"/>
    <n v="35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0"/>
    <s v="web"/>
    <n v="38.44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"/>
    <s v="drama"/>
    <n v="69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"/>
    <s v="jazz"/>
    <n v="69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0"/>
    <s v="web"/>
    <n v="37.89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6"/>
    <s v="plays"/>
    <n v="20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"/>
    <s v="science fiction"/>
    <n v="37.56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6"/>
    <s v="spaces"/>
    <n v="55.83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4"/>
    <s v="food trucks"/>
    <n v="55.83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"/>
    <s v="animation"/>
    <n v="67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2"/>
    <s v="photobooks"/>
    <n v="83.75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6"/>
    <s v="spaces"/>
    <n v="20.88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"/>
    <s v="jazz"/>
    <n v="55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"/>
    <s v="jazz"/>
    <n v="21.8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s v="web"/>
    <n v="81.58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"/>
    <s v="drama"/>
    <n v="32.5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5"/>
    <s v="drama"/>
    <n v="108.33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7"/>
    <s v="jazz"/>
    <n v="27.08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4"/>
    <s v="food trucks"/>
    <n v="108.33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"/>
    <s v="translations"/>
    <n v="24.62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6"/>
    <s v="plays"/>
    <n v="29.09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6"/>
    <s v="plays"/>
    <n v="40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7"/>
    <s v="electronic music"/>
    <n v="22.64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"/>
    <s v="plays"/>
    <n v="26.33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6"/>
    <s v="plays"/>
    <n v="52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"/>
    <s v="plays"/>
    <n v="23.92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3"/>
    <s v="video games"/>
    <n v="103.33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4"/>
    <s v="food trucks"/>
    <n v="34.44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7"/>
    <s v="rock"/>
    <n v="28.18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s v="hardware"/>
    <n v="18.239999999999998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0"/>
    <s v="wearables"/>
    <n v="76.25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"/>
    <s v="indie rock"/>
    <n v="21.57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"/>
    <s v="animation"/>
    <n v="50.17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0"/>
    <s v="web"/>
    <n v="150.5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6"/>
    <s v="plays"/>
    <n v="75.25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7"/>
    <s v="rock"/>
    <n v="37.630000000000003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7"/>
    <s v="indie rock"/>
    <n v="23.15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0"/>
    <s v="web"/>
    <n v="300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s v="web"/>
    <n v="300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6"/>
    <s v="spaces"/>
    <n v="300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6"/>
    <s v="spaces"/>
    <n v="25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6"/>
    <s v="plays"/>
    <n v="60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"/>
    <s v="plays"/>
    <n v="60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7"/>
    <s v="metal"/>
    <n v="18.75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7"/>
    <s v="metal"/>
    <n v="30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7"/>
    <s v="rock"/>
    <n v="27.27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7"/>
    <s v="indie rock"/>
    <n v="27.27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6"/>
    <s v="musical"/>
    <n v="30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0"/>
    <s v="wearables"/>
    <n v="99.33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0"/>
    <s v="wearables"/>
    <n v="49.67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"/>
    <s v="plays"/>
    <n v="24.33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2"/>
    <s v="photobooks"/>
    <n v="19.329999999999998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0"/>
    <s v="wearables"/>
    <n v="24.08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2"/>
    <s v="nature"/>
    <n v="26.27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6"/>
    <s v="plays"/>
    <n v="19.27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0"/>
    <s v="wearables"/>
    <n v="57.2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6"/>
    <s v="plays"/>
    <n v="57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6"/>
    <s v="plays"/>
    <n v="71.25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3"/>
    <s v="video games"/>
    <n v="28.4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4"/>
    <s v="restaurants"/>
    <n v="40.14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2"/>
    <s v="places"/>
    <n v="40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0"/>
    <s v="wearables"/>
    <n v="93.33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6"/>
    <s v="spaces"/>
    <n v="93.33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7"/>
    <s v="faith"/>
    <n v="35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"/>
    <s v="indie rock"/>
    <n v="35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6"/>
    <s v="plays"/>
    <n v="11.67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5"/>
    <s v="drama"/>
    <n v="46.5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6"/>
    <s v="spaces"/>
    <n v="55.6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4"/>
    <s v="food trucks"/>
    <n v="23.08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6"/>
    <s v="plays"/>
    <n v="30.78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0"/>
    <s v="makerspaces"/>
    <n v="69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0"/>
    <s v="wearables"/>
    <n v="39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6"/>
    <s v="plays"/>
    <n v="27.3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6"/>
    <s v="musical"/>
    <n v="22.75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6"/>
    <s v="plays"/>
    <n v="13.6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"/>
    <s v="plays"/>
    <n v="90.33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s v="web"/>
    <n v="54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3"/>
    <s v="mobile games"/>
    <n v="45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6"/>
    <s v="plays"/>
    <n v="45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6"/>
    <s v="plays"/>
    <n v="38.57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"/>
    <s v="audio"/>
    <n v="33.25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6"/>
    <s v="plays"/>
    <n v="29.56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6"/>
    <s v="plays"/>
    <n v="52.8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"/>
    <s v="drama"/>
    <n v="32.75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0"/>
    <s v="web"/>
    <n v="87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0"/>
    <s v="wearables"/>
    <n v="26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0"/>
    <s v="gadgets"/>
    <n v="28.89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7"/>
    <s v="indie rock"/>
    <n v="28.89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"/>
    <s v="plays"/>
    <n v="65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"/>
    <s v="plays"/>
    <n v="37.14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1"/>
    <s v="children's books"/>
    <n v="17.329999999999998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5"/>
    <s v="shorts"/>
    <n v="21.67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0"/>
    <s v="web"/>
    <n v="64.75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6"/>
    <s v="plays"/>
    <n v="32.25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3"/>
    <s v="video games"/>
    <n v="23.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4"/>
    <s v="food trucks"/>
    <n v="42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6"/>
    <s v="plays"/>
    <n v="63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6"/>
    <s v="plays"/>
    <n v="50.2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6"/>
    <s v="plays"/>
    <n v="31.38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"/>
    <s v="animation"/>
    <n v="250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4"/>
    <s v="food trucks"/>
    <n v="62.5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0"/>
    <s v="wearables"/>
    <n v="250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8"/>
    <s v="audio"/>
    <n v="250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5"/>
    <s v="drama"/>
    <n v="125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6"/>
    <s v="plays"/>
    <n v="35.71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0"/>
    <s v="web"/>
    <n v="250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5"/>
    <s v="drama"/>
    <n v="83.33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"/>
    <s v="plays"/>
    <n v="62.5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5"/>
    <s v="drama"/>
    <n v="50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6"/>
    <s v="musical"/>
    <n v="41.67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6"/>
    <s v="plays"/>
    <n v="27.78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6"/>
    <s v="plays"/>
    <n v="31.25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6"/>
    <s v="plays"/>
    <n v="11.36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0"/>
    <s v="web"/>
    <n v="49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3"/>
    <s v="video games"/>
    <n v="16.2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"/>
    <s v="translations"/>
    <n v="48.2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7"/>
    <s v="world music"/>
    <n v="30.13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6"/>
    <s v="plays"/>
    <n v="20.079999999999998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s v="wearables"/>
    <n v="40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"/>
    <s v="plays"/>
    <n v="30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0"/>
    <s v="gadgets"/>
    <n v="29.63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2"/>
    <s v="people"/>
    <n v="33.71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3"/>
    <s v="video games"/>
    <n v="19.670000000000002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1"/>
    <s v="fiction"/>
    <n v="39.17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0"/>
    <s v="wearables"/>
    <n v="29.25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"/>
    <s v="children's books"/>
    <n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6"/>
    <s v="plays"/>
    <n v="26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0"/>
    <s v="wearables"/>
    <n v="33.29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4"/>
    <s v="food trucks"/>
    <n v="29.13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"/>
    <s v="animation"/>
    <n v="57.5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6"/>
    <s v="plays"/>
    <n v="13.53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0"/>
    <s v="wearables"/>
    <n v="45.2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7"/>
    <s v="faith"/>
    <n v="28.13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3"/>
    <s v="video games"/>
    <n v="45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"/>
    <s v="plays"/>
    <n v="18.75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6"/>
    <s v="plays"/>
    <n v="56.25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6"/>
    <s v="plays"/>
    <n v="75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"/>
    <s v="art books"/>
    <n v="74.33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0"/>
    <s v="web"/>
    <n v="24.78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0"/>
    <s v="wearables"/>
    <n v="55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7"/>
    <s v="faith"/>
    <n v="5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6"/>
    <s v="musical"/>
    <n v="108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6"/>
    <s v="plays"/>
    <n v="72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"/>
    <s v="animation"/>
    <n v="71.67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"/>
    <s v="animation"/>
    <n v="53.75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6"/>
    <s v="plays"/>
    <n v="30.7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6"/>
    <s v="plays"/>
    <n v="26.75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3"/>
    <s v="mobile games"/>
    <n v="16.309999999999999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"/>
    <s v="audio"/>
    <n v="53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0"/>
    <s v="wearables"/>
    <n v="30.29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6"/>
    <s v="plays"/>
    <n v="35.17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6"/>
    <s v="plays"/>
    <n v="26.38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4"/>
    <s v="restaurants"/>
    <n v="52.5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7"/>
    <s v="world music"/>
    <n v="35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0"/>
    <s v="wearables"/>
    <n v="68.33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"/>
    <s v="animation"/>
    <n v="68.33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"/>
    <s v="art books"/>
    <n v="51.25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"/>
    <s v="places"/>
    <n v="20.5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"/>
    <s v="indie rock"/>
    <n v="29.29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5"/>
    <s v="shorts"/>
    <n v="15.77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6"/>
    <s v="plays"/>
    <n v="25.5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5"/>
    <s v="animation"/>
    <n v="40.78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6"/>
    <s v="plays"/>
    <n v="202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4"/>
    <s v="food trucks"/>
    <n v="16.829999999999998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4"/>
    <s v="food trucks"/>
    <n v="22.33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6"/>
    <s v="plays"/>
    <n v="100.5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6"/>
    <s v="plays"/>
    <n v="18.27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"/>
    <s v="translations"/>
    <n v="100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"/>
    <s v="plays"/>
    <n v="100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0"/>
    <s v="web"/>
    <n v="200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6"/>
    <s v="spaces"/>
    <n v="200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"/>
    <s v="indie rock"/>
    <n v="40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5"/>
    <s v="drama"/>
    <n v="100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"/>
    <s v="nonfiction"/>
    <n v="40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6"/>
    <s v="plays"/>
    <n v="22.22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0"/>
    <s v="wearables"/>
    <n v="199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"/>
    <s v="jazz"/>
    <n v="32.67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"/>
    <s v="jazz"/>
    <n v="19.600000000000001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"/>
    <s v="indie rock"/>
    <n v="27.86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6"/>
    <s v="plays"/>
    <n v="39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6"/>
    <s v="plays"/>
    <n v="16.25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0"/>
    <s v="wearables"/>
    <n v="19.399999999999999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"/>
    <s v="science fiction"/>
    <n v="47.5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"/>
    <s v="audio"/>
    <n v="47.5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6"/>
    <s v="plays"/>
    <n v="23.63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4"/>
    <s v="food trucks"/>
    <n v="23.5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2"/>
    <s v="photobooks"/>
    <n v="12.47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3"/>
    <s v="mobile games"/>
    <n v="23.25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6"/>
    <s v="plays"/>
    <n v="46.25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6"/>
    <s v="plays"/>
    <n v="61.67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s v="web"/>
    <n v="30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"/>
    <s v="translations"/>
    <n v="30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5"/>
    <s v="drama"/>
    <n v="25.71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7"/>
    <s v="rock"/>
    <n v="22.5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6"/>
    <s v="plays"/>
    <n v="12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3"/>
    <s v="video games"/>
    <n v="17.850000000000001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7"/>
    <s v="world music"/>
    <n v="59.33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"/>
    <s v="plays"/>
    <n v="35.4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1"/>
    <s v="fiction"/>
    <n v="59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6"/>
    <s v="spaces"/>
    <n v="87.5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0"/>
    <s v="web"/>
    <n v="35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6"/>
    <s v="plays"/>
    <n v="24.71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7"/>
    <s v="jazz"/>
    <n v="42.5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1"/>
    <s v="fiction"/>
    <n v="34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6"/>
    <s v="plays"/>
    <n v="42.5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"/>
    <s v="plays"/>
    <n v="34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2"/>
    <s v="nature"/>
    <n v="28.33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6"/>
    <s v="plays"/>
    <n v="27.5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3"/>
    <s v="video games"/>
    <n v="23.57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6"/>
    <s v="plays"/>
    <n v="23.14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7"/>
    <s v="jazz"/>
    <n v="32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7"/>
    <s v="jazz"/>
    <n v="40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0"/>
    <s v="wearables"/>
    <n v="39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2"/>
    <s v="photobooks"/>
    <n v="51.67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5"/>
    <s v="animation"/>
    <n v="11.77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6"/>
    <s v="plays"/>
    <n v="38.25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7"/>
    <s v="rock"/>
    <n v="21.86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"/>
    <s v="science fiction"/>
    <n v="25.17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"/>
    <s v="jazz"/>
    <n v="50.33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4"/>
    <s v="food trucks"/>
    <n v="50.33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4"/>
    <s v="food trucks"/>
    <n v="50.33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"/>
    <s v="musical"/>
    <n v="37.75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6"/>
    <s v="plays"/>
    <n v="11.62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"/>
    <s v="fiction"/>
    <n v="50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"/>
    <s v="animation"/>
    <n v="30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1"/>
    <s v="children's books"/>
    <n v="75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7"/>
    <s v="faith"/>
    <n v="50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6"/>
    <s v="plays"/>
    <n v="37.5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"/>
    <s v="animation"/>
    <n v="13.55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"/>
    <s v="plays"/>
    <n v="24.33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4"/>
    <s v="food trucks"/>
    <n v="72.5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"/>
    <s v="translations"/>
    <n v="48.33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6"/>
    <s v="plays"/>
    <n v="20.7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0"/>
    <s v="web"/>
    <n v="142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6"/>
    <s v="spaces"/>
    <n v="20.14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5"/>
    <s v="animation"/>
    <n v="28.2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"/>
    <s v="science fiction"/>
    <n v="28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0"/>
    <s v="web"/>
    <n v="23.33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2"/>
    <s v="people"/>
    <n v="46.67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1"/>
    <s v="children's books"/>
    <n v="35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5"/>
    <s v="animation"/>
    <n v="17.25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6"/>
    <s v="plays"/>
    <n v="22.83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"/>
    <s v="plays"/>
    <n v="22.67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6"/>
    <s v="plays"/>
    <n v="33.75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"/>
    <s v="plays"/>
    <n v="15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"/>
    <s v="plays"/>
    <n v="27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"/>
    <s v="plays"/>
    <n v="45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5"/>
    <s v="animation"/>
    <n v="16.63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0"/>
    <s v="makerspaces"/>
    <n v="44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7"/>
    <s v="world music"/>
    <n v="44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s v="web"/>
    <n v="16.38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"/>
    <s v="jazz"/>
    <n v="18.71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6"/>
    <s v="plays"/>
    <n v="32.75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6"/>
    <s v="plays"/>
    <n v="32.5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"/>
    <s v="drama"/>
    <n v="65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3"/>
    <s v="video games"/>
    <n v="13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"/>
    <s v="plays"/>
    <n v="26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6"/>
    <s v="musical"/>
    <n v="14.44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6"/>
    <s v="musical"/>
    <n v="43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6"/>
    <s v="spaces"/>
    <n v="12.8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3"/>
    <s v="video games"/>
    <n v="10.67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6"/>
    <s v="spaces"/>
    <n v="42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0"/>
    <s v="wearables"/>
    <n v="25.2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6"/>
    <s v="plays"/>
    <n v="42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3"/>
    <s v="mobile games"/>
    <n v="31.25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3"/>
    <s v="mobile games"/>
    <n v="62.5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"/>
    <s v="spaces"/>
    <n v="62.5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"/>
    <s v="plays"/>
    <n v="62.5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"/>
    <s v="plays"/>
    <n v="62.5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"/>
    <s v="indie rock"/>
    <n v="31.25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5"/>
    <s v="animation"/>
    <n v="62.5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"/>
    <s v="art books"/>
    <n v="41.67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s v="space exploration"/>
    <n v="41.33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6"/>
    <s v="plays"/>
    <n v="8.86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0"/>
    <s v="web"/>
    <n v="20.5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"/>
    <s v="jazz"/>
    <n v="24.6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6"/>
    <s v="plays"/>
    <n v="40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"/>
    <s v="food trucks"/>
    <n v="60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"/>
    <s v="jazz"/>
    <n v="60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0"/>
    <s v="web"/>
    <n v="60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4"/>
    <s v="small batch"/>
    <n v="30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6"/>
    <s v="plays"/>
    <n v="8.57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3"/>
    <s v="video games"/>
    <n v="19.670000000000002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"/>
    <s v="plays"/>
    <n v="13.11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6"/>
    <s v="musical"/>
    <n v="29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7"/>
    <s v="world music"/>
    <n v="19.329999999999998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6"/>
    <s v="spaces"/>
    <n v="58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5"/>
    <s v="science fiction"/>
    <n v="38.33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3"/>
    <s v="video games"/>
    <n v="23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3"/>
    <s v="video games"/>
    <n v="23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0"/>
    <s v="web"/>
    <n v="16.43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"/>
    <s v="animation"/>
    <n v="12.67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"/>
    <s v="indie rock"/>
    <n v="14.13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6"/>
    <s v="musical"/>
    <n v="36.67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1"/>
    <s v="children's books"/>
    <n v="55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6"/>
    <s v="plays"/>
    <n v="18.329999999999998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6"/>
    <s v="plays"/>
    <n v="27.5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"/>
    <s v="drama"/>
    <n v="15.71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7"/>
    <s v="faith"/>
    <n v="55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"/>
    <s v="plays"/>
    <n v="55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3"/>
    <s v="video games"/>
    <n v="36.33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s v="web"/>
    <n v="15.43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4"/>
    <s v="small batch"/>
    <n v="108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2"/>
    <s v="photobooks"/>
    <n v="26.75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s v="wearables"/>
    <n v="26.5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0"/>
    <s v="web"/>
    <n v="53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0"/>
    <s v="space exploration"/>
    <n v="17.670000000000002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0"/>
    <s v="wearables"/>
    <n v="35.33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0"/>
    <s v="wearables"/>
    <n v="26.5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7"/>
    <s v="rock"/>
    <n v="21.2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0"/>
    <s v="wearables"/>
    <n v="26.25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"/>
    <s v="translations"/>
    <n v="6.18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6"/>
    <s v="spaces"/>
    <n v="52.5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"/>
    <s v="plays"/>
    <n v="52.5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"/>
    <s v="fiction"/>
    <n v="17.5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"/>
    <s v="children's books"/>
    <n v="52.5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3"/>
    <s v="video games"/>
    <n v="34.67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0"/>
    <s v="gadgets"/>
    <n v="17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"/>
    <s v="musical"/>
    <n v="12.75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7"/>
    <s v="jazz"/>
    <n v="50.5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6"/>
    <s v="plays"/>
    <n v="50.5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"/>
    <s v="nature"/>
    <n v="14.43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0"/>
    <s v="wearables"/>
    <n v="50.5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"/>
    <s v="food trucks"/>
    <n v="100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s v="wearables"/>
    <n v="100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s v="web"/>
    <n v="50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"/>
    <s v="translations"/>
    <n v="100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4"/>
    <s v="food trucks"/>
    <n v="50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"/>
    <s v="jazz"/>
    <n v="100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"/>
    <s v="food trucks"/>
    <n v="100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"/>
    <s v="spaces"/>
    <n v="100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"/>
    <s v="drama"/>
    <n v="100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s v="web"/>
    <n v="100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"/>
    <s v="children's books"/>
    <n v="25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6"/>
    <s v="plays"/>
    <n v="25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3"/>
    <s v="video games"/>
    <n v="10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"/>
    <s v="art books"/>
    <n v="100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4"/>
    <s v="food trucks"/>
    <n v="33.33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2"/>
    <s v="nature"/>
    <n v="100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"/>
    <s v="translations"/>
    <n v="100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"/>
    <s v="plays"/>
    <n v="100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"/>
    <s v="fiction"/>
    <n v="100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6"/>
    <s v="plays"/>
    <n v="100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6"/>
    <s v="plays"/>
    <n v="16.670000000000002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6"/>
    <s v="plays"/>
    <n v="33.33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"/>
    <s v="musical"/>
    <n v="100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"/>
    <s v="plays"/>
    <n v="100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6"/>
    <s v="plays"/>
    <n v="20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"/>
    <s v="plays"/>
    <n v="24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0"/>
    <s v="wearables"/>
    <n v="10.56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6"/>
    <s v="plays"/>
    <n v="15.83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6"/>
    <s v="plays"/>
    <n v="23.75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6"/>
    <s v="plays"/>
    <n v="9.5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6"/>
    <s v="plays"/>
    <n v="15.67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2"/>
    <s v="nature"/>
    <n v="23.5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2"/>
    <s v="places"/>
    <n v="31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5"/>
    <s v="science fiction"/>
    <n v="15.33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0"/>
    <s v="space exploration"/>
    <n v="22.75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0"/>
    <s v="web"/>
    <n v="90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1"/>
    <s v="children's books"/>
    <n v="30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"/>
    <s v="jazz"/>
    <n v="30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0"/>
    <s v="wearables"/>
    <n v="22.5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4"/>
    <s v="food trucks"/>
    <n v="18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6"/>
    <s v="plays"/>
    <n v="30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7"/>
    <s v="jazz"/>
    <n v="18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4"/>
    <s v="restaurants"/>
    <n v="17.2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6"/>
    <s v="plays"/>
    <n v="14.33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"/>
    <s v="video games"/>
    <n v="21.25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0"/>
    <s v="gadgets"/>
    <n v="21.25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3"/>
    <s v="video games"/>
    <n v="5.31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"/>
    <s v="art books"/>
    <n v="42.5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4"/>
    <s v="small batch"/>
    <n v="21.25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7"/>
    <s v="faith"/>
    <n v="21.25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4"/>
    <s v="food trucks"/>
    <n v="12.14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3"/>
    <s v="video games"/>
    <n v="10.3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"/>
    <s v="animation"/>
    <n v="20.5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0"/>
    <s v="web"/>
    <n v="20.5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5"/>
    <s v="animation"/>
    <n v="16.399999999999999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"/>
    <s v="science fiction"/>
    <n v="20.25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3"/>
    <s v="video games"/>
    <n v="16.2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"/>
    <s v="art books"/>
    <n v="20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0"/>
    <s v="web"/>
    <n v="20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4"/>
    <s v="small batch"/>
    <n v="11.43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6"/>
    <s v="plays"/>
    <n v="40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6"/>
    <s v="plays"/>
    <n v="26.67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2"/>
    <s v="people"/>
    <n v="2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"/>
    <s v="translations"/>
    <n v="38.5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5"/>
    <s v="animation"/>
    <n v="15.2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2"/>
    <s v="photobooks"/>
    <n v="19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"/>
    <s v="translations"/>
    <n v="25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4"/>
    <s v="food trucks"/>
    <n v="37.5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4"/>
    <s v="restaurants"/>
    <n v="37.5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6"/>
    <s v="spaces"/>
    <n v="37.5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7"/>
    <s v="faith"/>
    <n v="37.5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0"/>
    <s v="wearables"/>
    <n v="75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4"/>
    <s v="food trucks"/>
    <n v="25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2"/>
    <s v="places"/>
    <n v="25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s v="web"/>
    <n v="37.5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"/>
    <s v="plays"/>
    <n v="25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"/>
    <s v="plays"/>
    <n v="18.75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6"/>
    <s v="plays"/>
    <n v="25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4"/>
    <s v="food trucks"/>
    <n v="5.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4"/>
    <s v="food trucks"/>
    <n v="24.33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"/>
    <s v="indie rock"/>
    <n v="18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"/>
    <s v="translations"/>
    <n v="12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6"/>
    <s v="spaces"/>
    <n v="23.67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4"/>
    <s v="food trucks"/>
    <n v="23.67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6"/>
    <s v="plays"/>
    <n v="23.33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0"/>
    <s v="web"/>
    <n v="35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3"/>
    <s v="video games"/>
    <n v="35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4"/>
    <s v="food trucks"/>
    <n v="17.5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"/>
    <s v="indie rock"/>
    <n v="35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"/>
    <s v="science fiction"/>
    <n v="11.67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6"/>
    <s v="plays"/>
    <n v="10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6"/>
    <s v="plays"/>
    <n v="17.5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6"/>
    <s v="plays"/>
    <n v="23.33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2"/>
    <s v="photobooks"/>
    <n v="11.64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"/>
    <s v="plays"/>
    <n v="23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0"/>
    <s v="web"/>
    <n v="34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0"/>
    <s v="web"/>
    <n v="8.5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"/>
    <s v="art books"/>
    <n v="67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4"/>
    <s v="restaurants"/>
    <n v="16.25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7"/>
    <s v="jazz"/>
    <n v="32.5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7"/>
    <s v="jazz"/>
    <n v="32.5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0"/>
    <s v="wearables"/>
    <n v="8.1300000000000008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0"/>
    <s v="wearables"/>
    <n v="13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6"/>
    <s v="plays"/>
    <n v="16.25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6"/>
    <s v="plays"/>
    <n v="21.67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"/>
    <s v="nonfiction"/>
    <n v="4.92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6"/>
    <s v="plays"/>
    <n v="15.75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7"/>
    <s v="jazz"/>
    <n v="12.4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0"/>
    <s v="web"/>
    <n v="30.5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0"/>
    <s v="wearables"/>
    <n v="30.5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5"/>
    <s v="animation"/>
    <n v="20.329999999999998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6"/>
    <s v="plays"/>
    <n v="10.17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"/>
    <s v="drama"/>
    <n v="30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"/>
    <s v="plays"/>
    <n v="20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6"/>
    <s v="plays"/>
    <n v="15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s v="web"/>
    <n v="20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6"/>
    <s v="plays"/>
    <n v="15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2"/>
    <s v="nature"/>
    <n v="60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0"/>
    <s v="gadgets"/>
    <n v="30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4"/>
    <s v="food trucks"/>
    <n v="29.5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6"/>
    <s v="plays"/>
    <n v="59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"/>
    <s v="fiction"/>
    <n v="19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6"/>
    <s v="spaces"/>
    <n v="18.670000000000002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0"/>
    <s v="web"/>
    <n v="14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3"/>
    <s v="video games"/>
    <n v="18.670000000000002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0"/>
    <s v="web"/>
    <n v="27.5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s v="web"/>
    <n v="18.329999999999998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6"/>
    <s v="plays"/>
    <n v="18.329999999999998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"/>
    <s v="art books"/>
    <n v="27.5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s v="web"/>
    <n v="27.5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4"/>
    <s v="food trucks"/>
    <n v="27.5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"/>
    <s v="translations"/>
    <n v="27.5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6"/>
    <s v="musical"/>
    <n v="18.329999999999998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0"/>
    <s v="wearables"/>
    <n v="13.25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3"/>
    <s v="video games"/>
    <n v="13.25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1"/>
    <s v="children's books"/>
    <n v="13.25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1"/>
    <s v="children's books"/>
    <n v="53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0"/>
    <s v="web"/>
    <n v="26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"/>
    <s v="animation"/>
    <n v="3.71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"/>
    <s v="food trucks"/>
    <n v="52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s v="space exploration"/>
    <n v="8.5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"/>
    <s v="video games"/>
    <n v="12.75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3"/>
    <s v="mobile games"/>
    <n v="17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4"/>
    <s v="food trucks"/>
    <n v="25.5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5"/>
    <s v="animation"/>
    <n v="25.5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7"/>
    <s v="faith"/>
    <n v="25.5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2"/>
    <s v="people"/>
    <n v="12.75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"/>
    <s v="drama"/>
    <n v="25.5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6"/>
    <s v="plays"/>
    <n v="8.5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s v="web"/>
    <n v="50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"/>
    <s v="animation"/>
    <n v="50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0"/>
    <s v="web"/>
    <n v="50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s v="web"/>
    <n v="50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0"/>
    <s v="gadgets"/>
    <n v="25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7"/>
    <s v="jazz"/>
    <n v="50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3"/>
    <s v="video games"/>
    <n v="12.5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4"/>
    <s v="food trucks"/>
    <n v="50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4"/>
    <s v="food trucks"/>
    <n v="50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6"/>
    <s v="spaces"/>
    <n v="16.670000000000002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"/>
    <s v="drama"/>
    <n v="50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2"/>
    <s v="nature"/>
    <n v="50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4"/>
    <s v="food trucks"/>
    <n v="50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6"/>
    <s v="spaces"/>
    <n v="50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"/>
    <s v="drama"/>
    <n v="50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4"/>
    <s v="food trucks"/>
    <n v="50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4"/>
    <s v="food trucks"/>
    <n v="50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"/>
    <s v="fiction"/>
    <n v="25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"/>
    <s v="plays"/>
    <n v="25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8"/>
    <s v="audio"/>
    <n v="50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"/>
    <s v="people"/>
    <n v="50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"/>
    <s v="musical"/>
    <n v="50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"/>
    <s v="plays"/>
    <n v="50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"/>
    <s v="jazz"/>
    <n v="25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7"/>
    <s v="faith"/>
    <n v="50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"/>
    <s v="animation"/>
    <n v="16.670000000000002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1"/>
    <s v="fiction"/>
    <n v="50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6"/>
    <s v="plays"/>
    <n v="50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5"/>
    <s v="animation"/>
    <n v="50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3"/>
    <s v="mobile games"/>
    <n v="50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"/>
    <s v="plays"/>
    <n v="50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3"/>
    <s v="video games"/>
    <n v="10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"/>
    <s v="fiction"/>
    <n v="16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3"/>
    <s v="video games"/>
    <n v="11.92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"/>
    <s v="video games"/>
    <n v="6.71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"/>
    <s v="plays"/>
    <n v="9.4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4"/>
    <s v="food trucks"/>
    <n v="22.5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"/>
    <s v="animation"/>
    <n v="22.5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3"/>
    <s v="video games"/>
    <n v="11.25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3"/>
    <s v="video games"/>
    <n v="15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"/>
    <s v="plays"/>
    <n v="22.5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"/>
    <s v="plays"/>
    <n v="22.5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1"/>
    <s v="children's books"/>
    <n v="11.25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7"/>
    <s v="jazz"/>
    <n v="9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6"/>
    <s v="plays"/>
    <n v="11.25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6"/>
    <s v="plays"/>
    <n v="15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7"/>
    <s v="jazz"/>
    <n v="22.5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"/>
    <s v="animation"/>
    <n v="9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6"/>
    <s v="plays"/>
    <n v="15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3"/>
    <s v="video games"/>
    <n v="15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"/>
    <s v="translations"/>
    <n v="15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3"/>
    <s v="video games"/>
    <n v="9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3"/>
    <s v="video games"/>
    <n v="10.56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0"/>
    <s v="gadgets"/>
    <n v="10.5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4"/>
    <s v="food trucks"/>
    <n v="10.5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3"/>
    <s v="video games"/>
    <n v="6.83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6"/>
    <s v="plays"/>
    <n v="10.25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"/>
    <s v="spaces"/>
    <n v="10.25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2"/>
    <s v="photobooks"/>
    <n v="1.54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"/>
    <s v="science fiction"/>
    <n v="20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6"/>
    <s v="spaces"/>
    <n v="13.33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2"/>
    <s v="photobooks"/>
    <n v="10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7"/>
    <s v="world music"/>
    <n v="40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"/>
    <s v="food trucks"/>
    <n v="13.33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"/>
    <s v="jazz"/>
    <n v="20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2"/>
    <s v="photobooks"/>
    <n v="20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"/>
    <s v="plays"/>
    <n v="20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"/>
    <s v="jazz"/>
    <n v="20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6"/>
    <s v="plays"/>
    <n v="13.33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"/>
    <s v="science fiction"/>
    <n v="13.33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6"/>
    <s v="musical"/>
    <n v="13.33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0"/>
    <s v="web"/>
    <n v="13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"/>
    <s v="plays"/>
    <n v="9.75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"/>
    <s v="plays"/>
    <n v="9.5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"/>
    <s v="plays"/>
    <n v="18.5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4"/>
    <s v="food trucks"/>
    <n v="12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3"/>
    <s v="mobile games"/>
    <n v="18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"/>
    <s v="children's books"/>
    <n v="9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s v="space exploration"/>
    <n v="12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4"/>
    <s v="food trucks"/>
    <n v="17.5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4"/>
    <s v="food trucks"/>
    <n v="17.5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6"/>
    <s v="musical"/>
    <n v="17.5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1"/>
    <s v="children's books"/>
    <n v="8.75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4"/>
    <s v="food trucks"/>
    <n v="11.67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7"/>
    <s v="faith"/>
    <n v="8.75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0"/>
    <s v="web"/>
    <n v="8.75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7"/>
    <s v="faith"/>
    <n v="11.67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6"/>
    <s v="plays"/>
    <n v="35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6"/>
    <s v="musical"/>
    <n v="17.5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2"/>
    <s v="nature"/>
    <n v="11.67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"/>
    <s v="plays"/>
    <n v="34.950000000000003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"/>
    <s v="video games"/>
    <n v="8.5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7"/>
    <s v="faith"/>
    <n v="34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"/>
    <s v="children's books"/>
    <n v="11.33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1"/>
    <s v="fiction"/>
    <n v="16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6"/>
    <s v="plays"/>
    <n v="8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6"/>
    <s v="plays"/>
    <n v="10.67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0"/>
    <s v="web"/>
    <n v="15.5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"/>
    <s v="animation"/>
    <n v="10.33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"/>
    <s v="science fiction"/>
    <n v="15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4"/>
    <s v="food trucks"/>
    <n v="30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s v="web"/>
    <n v="30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"/>
    <s v="food trucks"/>
    <n v="15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"/>
    <s v="jazz"/>
    <n v="30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4"/>
    <s v="restaurants"/>
    <n v="15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5"/>
    <s v="animation"/>
    <n v="10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"/>
    <s v="fiction"/>
    <n v="15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7"/>
    <s v="indie rock"/>
    <n v="30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"/>
    <s v="jazz"/>
    <n v="15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"/>
    <s v="plays"/>
    <n v="30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6"/>
    <s v="musical"/>
    <n v="15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"/>
    <s v="photobooks"/>
    <n v="7.5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3"/>
    <s v="video games"/>
    <n v="5.8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6"/>
    <s v="plays"/>
    <n v="29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"/>
    <s v="plays"/>
    <n v="7.25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7"/>
    <s v="classical music"/>
    <n v="7.25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s v="wearables"/>
    <n v="28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"/>
    <s v="art books"/>
    <n v="14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"/>
    <s v="plays"/>
    <n v="6.75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4"/>
    <s v="food trucks"/>
    <n v="13.01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6"/>
    <s v="spaces"/>
    <n v="6.5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3"/>
    <s v="mobile games"/>
    <n v="13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6"/>
    <s v="plays"/>
    <n v="13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"/>
    <s v="animation"/>
    <n v="13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6"/>
    <s v="spaces"/>
    <n v="13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0"/>
    <s v="web"/>
    <n v="13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0"/>
    <s v="wearables"/>
    <n v="13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"/>
    <s v="translations"/>
    <n v="13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4"/>
    <s v="food trucks"/>
    <n v="13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3"/>
    <s v="video games"/>
    <n v="13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"/>
    <s v="plays"/>
    <n v="13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4"/>
    <s v="food trucks"/>
    <n v="13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6"/>
    <s v="plays"/>
    <n v="25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6"/>
    <s v="spaces"/>
    <n v="25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"/>
    <s v="animation"/>
    <n v="25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0"/>
    <s v="web"/>
    <n v="25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6"/>
    <s v="plays"/>
    <n v="25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4"/>
    <s v="food trucks"/>
    <n v="25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s v="web"/>
    <n v="25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3"/>
    <s v="video games"/>
    <n v="25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6"/>
    <s v="plays"/>
    <n v="25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"/>
    <s v="animation"/>
    <n v="12.5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"/>
    <s v="jazz"/>
    <n v="25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2"/>
    <s v="people"/>
    <n v="25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3"/>
    <s v="video games"/>
    <n v="25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"/>
    <s v="plays"/>
    <n v="12.5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0"/>
    <s v="web"/>
    <n v="25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"/>
    <s v="plays"/>
    <n v="25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4"/>
    <s v="food trucks"/>
    <n v="25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1"/>
    <s v="children's books"/>
    <n v="25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4"/>
    <s v="food trucks"/>
    <n v="8.33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"/>
    <s v="plays"/>
    <n v="25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7"/>
    <s v="world music"/>
    <n v="25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"/>
    <s v="plays"/>
    <n v="25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"/>
    <s v="plays"/>
    <n v="12.5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"/>
    <s v="musical"/>
    <n v="12.5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2"/>
    <s v="photobooks"/>
    <n v="6.25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6"/>
    <s v="spaces"/>
    <n v="12.5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6"/>
    <s v="plays"/>
    <n v="25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3"/>
    <s v="video games"/>
    <n v="8.33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"/>
    <s v="musical"/>
    <n v="25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3"/>
    <s v="video games"/>
    <n v="12.5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6"/>
    <s v="spaces"/>
    <n v="2.67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"/>
    <s v="animation"/>
    <n v="4.8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6"/>
    <s v="plays"/>
    <n v="5.75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"/>
    <s v="plays"/>
    <n v="5.75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6"/>
    <s v="spaces"/>
    <n v="7.33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7"/>
    <s v="faith"/>
    <n v="22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3"/>
    <s v="mobile games"/>
    <n v="10.5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6"/>
    <s v="plays"/>
    <n v="7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"/>
    <s v="jazz"/>
    <n v="10.5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6"/>
    <s v="plays"/>
    <n v="10.5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6"/>
    <s v="plays"/>
    <n v="10.5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1"/>
    <s v="fiction"/>
    <n v="7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"/>
    <s v="food trucks"/>
    <n v="10.5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3"/>
    <s v="video games"/>
    <n v="3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"/>
    <s v="plays"/>
    <n v="7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6"/>
    <s v="plays"/>
    <n v="20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6"/>
    <s v="plays"/>
    <n v="20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"/>
    <s v="drama"/>
    <n v="20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6"/>
    <s v="plays"/>
    <n v="20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6"/>
    <s v="plays"/>
    <n v="10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0"/>
    <s v="web"/>
    <n v="10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7"/>
    <s v="faith"/>
    <n v="20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3"/>
    <s v="mobile games"/>
    <n v="20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0"/>
    <s v="web"/>
    <n v="20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7"/>
    <s v="indie rock"/>
    <n v="10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2"/>
    <s v="nature"/>
    <n v="20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6"/>
    <s v="plays"/>
    <n v="10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s v="space exploration"/>
    <n v="3.8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6"/>
    <s v="plays"/>
    <n v="4.75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0"/>
    <s v="web"/>
    <n v="3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7"/>
    <s v="faith"/>
    <n v="18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"/>
    <s v="drama"/>
    <n v="5.67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4"/>
    <s v="food trucks"/>
    <n v="5.67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6"/>
    <s v="plays"/>
    <n v="16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3"/>
    <s v="video games"/>
    <n v="5.33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0"/>
    <s v="wearables"/>
    <n v="7.5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2"/>
    <s v="places"/>
    <n v="15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3"/>
    <s v="video games"/>
    <n v="7.5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"/>
    <s v="translations"/>
    <n v="7.5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"/>
    <s v="translations"/>
    <n v="5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6"/>
    <s v="plays"/>
    <n v="15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"/>
    <s v="translations"/>
    <n v="7.5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"/>
    <s v="translations"/>
    <n v="15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8"/>
    <s v="audio"/>
    <n v="15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0"/>
    <s v="space exploration"/>
    <n v="15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0"/>
    <s v="web"/>
    <n v="15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6"/>
    <s v="musical"/>
    <n v="7.5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2"/>
    <s v="photobooks"/>
    <n v="7.5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6"/>
    <s v="plays"/>
    <n v="5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"/>
    <s v="animation"/>
    <n v="4.8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0"/>
    <s v="web"/>
    <n v="2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5"/>
    <s v="television"/>
    <n v="13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6"/>
    <s v="plays"/>
    <n v="3.25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0"/>
    <s v="web"/>
    <n v="4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"/>
    <s v="video games"/>
    <n v="3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0"/>
    <s v="gadgets"/>
    <n v="4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"/>
    <s v="drama"/>
    <n v="5.5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0"/>
    <s v="wearables"/>
    <n v="2.75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6"/>
    <s v="plays"/>
    <n v="5.5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"/>
    <s v="animation"/>
    <n v="5.5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3"/>
    <s v="video games"/>
    <n v="3.67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3"/>
    <s v="mobile games"/>
    <n v="3.67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7"/>
    <s v="faith"/>
    <n v="5.5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6"/>
    <s v="plays"/>
    <n v="5.5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6"/>
    <s v="spaces"/>
    <n v="5.5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"/>
    <s v="plays"/>
    <n v="5.5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"/>
    <s v="science fiction"/>
    <n v="10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4"/>
    <s v="food trucks"/>
    <n v="10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"/>
    <s v="science fiction"/>
    <n v="10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"/>
    <s v="food trucks"/>
    <n v="10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0"/>
    <s v="gadgets"/>
    <n v="10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1"/>
    <s v="fiction"/>
    <n v="10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6"/>
    <s v="plays"/>
    <n v="10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6"/>
    <s v="spaces"/>
    <n v="5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6"/>
    <s v="spaces"/>
    <n v="10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s v="web"/>
    <n v="10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3"/>
    <s v="mobile games"/>
    <n v="10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"/>
    <s v="video games"/>
    <n v="5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6"/>
    <s v="musical"/>
    <n v="10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s v="web"/>
    <n v="10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"/>
    <s v="animation"/>
    <n v="5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"/>
    <s v="animation"/>
    <n v="10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"/>
    <s v="art books"/>
    <n v="10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6"/>
    <s v="plays"/>
    <n v="10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3"/>
    <s v="video games"/>
    <n v="3.33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7"/>
    <s v="faith"/>
    <n v="5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"/>
    <s v="animation"/>
    <n v="10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0"/>
    <s v="web"/>
    <n v="10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s v="web"/>
    <n v="10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s v="web"/>
    <n v="10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"/>
    <s v="food trucks"/>
    <n v="5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6"/>
    <s v="musical"/>
    <n v="10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"/>
    <s v="drama"/>
    <n v="10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6"/>
    <s v="plays"/>
    <n v="10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6"/>
    <s v="plays"/>
    <n v="10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"/>
    <s v="science fiction"/>
    <n v="10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"/>
    <s v="children's books"/>
    <n v="10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6"/>
    <s v="plays"/>
    <n v="10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3"/>
    <s v="mobile games"/>
    <n v="5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2"/>
    <s v="nature"/>
    <n v="10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3"/>
    <s v="mobile games"/>
    <n v="5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1"/>
    <s v="children's books"/>
    <n v="5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"/>
    <s v="spaces"/>
    <n v="10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"/>
    <s v="plays"/>
    <n v="10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"/>
    <s v="plays"/>
    <n v="10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0"/>
    <s v="web"/>
    <n v="5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"/>
    <s v="plays"/>
    <n v="10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"/>
    <s v="plays"/>
    <n v="10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3"/>
    <s v="video games"/>
    <n v="10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"/>
    <s v="audio"/>
    <n v="10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6"/>
    <s v="musical"/>
    <n v="5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6"/>
    <s v="plays"/>
    <n v="10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"/>
    <s v="plays"/>
    <n v="10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6"/>
    <s v="plays"/>
    <n v="10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7"/>
    <s v="metal"/>
    <n v="10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7"/>
    <s v="electronic music"/>
    <n v="10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0"/>
    <s v="web"/>
    <n v="9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0"/>
    <s v="wearables"/>
    <n v="2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"/>
    <s v="food trucks"/>
    <n v="8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"/>
    <s v="science fiction"/>
    <n v="4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0"/>
    <s v="web"/>
    <n v="1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0"/>
    <s v="gadgets"/>
    <n v="2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6"/>
    <s v="plays"/>
    <n v="7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6"/>
    <s v="plays"/>
    <n v="2.33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"/>
    <s v="translations"/>
    <n v="2.33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"/>
    <s v="animation"/>
    <n v="3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0"/>
    <s v="web"/>
    <n v="3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2"/>
    <s v="nature"/>
    <n v="3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"/>
    <s v="audio"/>
    <n v="3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3"/>
    <s v="mobile games"/>
    <n v="3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"/>
    <s v="translations"/>
    <n v="6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"/>
    <s v="plays"/>
    <n v="3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0"/>
    <s v="web"/>
    <n v="3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"/>
    <s v="food trucks"/>
    <n v="5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"/>
    <s v="drama"/>
    <n v="5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4"/>
    <s v="food trucks"/>
    <n v="5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"/>
    <s v="animation"/>
    <n v="5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"/>
    <s v="food trucks"/>
    <n v="1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4"/>
    <s v="food trucks"/>
    <n v="5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3"/>
    <s v="video games"/>
    <n v="5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7"/>
    <s v="faith"/>
    <n v="5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6"/>
    <s v="spaces"/>
    <n v="5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3"/>
    <s v="mobile games"/>
    <n v="5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6"/>
    <s v="musical"/>
    <n v="5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"/>
    <s v="animation"/>
    <n v="5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"/>
    <s v="fiction"/>
    <n v="5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6"/>
    <s v="plays"/>
    <n v="5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1"/>
    <s v="fiction"/>
    <n v="5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4"/>
    <s v="food trucks"/>
    <n v="5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6"/>
    <s v="plays"/>
    <n v="5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6"/>
    <s v="plays"/>
    <n v="5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3"/>
    <s v="video games"/>
    <n v="5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"/>
    <s v="fiction"/>
    <n v="5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6"/>
    <s v="plays"/>
    <n v="5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6"/>
    <s v="plays"/>
    <n v="5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6"/>
    <s v="plays"/>
    <n v="5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6"/>
    <s v="plays"/>
    <n v="5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3"/>
    <s v="video games"/>
    <n v="5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2"/>
    <s v="places"/>
    <n v="5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4"/>
    <s v="food trucks"/>
    <n v="1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7"/>
    <s v="world music"/>
    <n v="5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s v="web"/>
    <n v="5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"/>
    <s v="plays"/>
    <n v="5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3"/>
    <s v="mobile games"/>
    <n v="2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4"/>
    <s v="food trucks"/>
    <n v="1.33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s v="web"/>
    <n v="4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6"/>
    <s v="plays"/>
    <n v="2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6"/>
    <s v="musical"/>
    <n v="1.5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"/>
    <s v="animation"/>
    <n v="1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6"/>
    <s v="plays"/>
    <n v="3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2"/>
    <s v="places"/>
    <n v="1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6"/>
    <s v="spaces"/>
    <n v="1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0"/>
    <s v="wearables"/>
    <n v="1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6"/>
    <s v="plays"/>
    <n v="1.5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s v="web"/>
    <n v="1.5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"/>
    <s v="drama"/>
    <n v="1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6"/>
    <s v="plays"/>
    <n v="1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6"/>
    <s v="plays"/>
    <n v="1.5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"/>
    <s v="translations"/>
    <n v="1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6"/>
    <s v="musical"/>
    <n v="1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4"/>
    <s v="food trucks"/>
    <n v="1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"/>
    <s v="animation"/>
    <n v="1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6"/>
    <s v="plays"/>
    <n v="2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s v="web"/>
    <n v="2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"/>
    <s v="translations"/>
    <n v="1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4"/>
    <s v="food trucks"/>
    <n v="1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6"/>
    <s v="spaces"/>
    <n v="1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6"/>
    <s v="plays"/>
    <n v="1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0"/>
    <s v="web"/>
    <n v="2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6"/>
    <s v="plays"/>
    <n v="1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6"/>
    <s v="spaces"/>
    <n v="1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2"/>
    <s v="people"/>
    <n v="1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"/>
    <s v="children's books"/>
    <n v="1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"/>
    <s v="fiction"/>
    <n v="2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3"/>
    <s v="video games"/>
    <n v="1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3"/>
    <s v="video games"/>
    <n v="1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0"/>
    <s v="web"/>
    <n v="1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0"/>
    <s v="web"/>
    <n v="1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0"/>
    <s v="web"/>
    <n v="1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6"/>
    <s v="plays"/>
    <n v="1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0"/>
    <s v="wearables"/>
    <n v="1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"/>
    <s v="translations"/>
    <n v="1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4"/>
    <s v="food trucks"/>
    <n v="1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0"/>
    <s v="web"/>
    <n v="1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"/>
    <s v="food trucks"/>
    <n v="1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0"/>
    <s v="wearables"/>
    <n v="1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"/>
    <s v="animation"/>
    <n v="1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"/>
    <s v="drama"/>
    <n v="1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4"/>
    <s v="food trucks"/>
    <n v="1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6"/>
    <s v="musical"/>
    <n v="1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4"/>
    <s v="food trucks"/>
    <n v="1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4"/>
    <s v="food trucks"/>
    <n v="1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4"/>
    <s v="food trucks"/>
    <n v="1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6"/>
    <s v="plays"/>
    <n v="1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3"/>
    <s v="mobile games"/>
    <n v="1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6"/>
    <s v="plays"/>
    <n v="1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6"/>
    <s v="spaces"/>
    <n v="1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6"/>
    <s v="musical"/>
    <n v="1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6"/>
    <s v="musical"/>
    <n v="1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6"/>
    <s v="spaces"/>
    <n v="1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0"/>
    <s v="web"/>
    <n v="1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7"/>
    <s v="faith"/>
    <n v="1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0"/>
    <s v="web"/>
    <n v="1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"/>
    <s v="fiction"/>
    <n v="1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6"/>
    <s v="plays"/>
    <n v="1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"/>
    <s v="translations"/>
    <n v="1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"/>
    <s v="drama"/>
    <n v="1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6"/>
    <s v="plays"/>
    <n v="1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0"/>
    <s v="web"/>
    <n v="1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0"/>
    <s v="web"/>
    <n v="1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2"/>
    <s v="places"/>
    <n v="1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6"/>
    <s v="plays"/>
    <n v="1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6"/>
    <s v="plays"/>
    <n v="1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"/>
    <s v="drama"/>
    <n v="1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"/>
    <s v="translations"/>
    <n v="1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4"/>
    <s v="food trucks"/>
    <n v="1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0"/>
    <s v="web"/>
    <n v="1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s v="web"/>
    <n v="1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3"/>
    <s v="video games"/>
    <n v="1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6"/>
    <s v="plays"/>
    <n v="1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6"/>
    <s v="plays"/>
    <n v="1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7"/>
    <s v="faith"/>
    <n v="1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4"/>
    <s v="food trucks"/>
    <n v="1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"/>
    <s v="animation"/>
    <n v="1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"/>
    <s v="science fiction"/>
    <n v="1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0"/>
    <s v="web"/>
    <n v="1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2"/>
    <s v="nature"/>
    <n v="1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7"/>
    <s v="faith"/>
    <n v="1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6"/>
    <s v="musical"/>
    <n v="1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7"/>
    <s v="faith"/>
    <n v="1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0"/>
    <s v="wearables"/>
    <n v="1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3"/>
    <s v="video games"/>
    <n v="1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6"/>
    <s v="plays"/>
    <n v="1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6"/>
    <s v="plays"/>
    <n v="1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"/>
    <s v="audio"/>
    <n v="1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2"/>
    <s v="people"/>
    <n v="1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6"/>
    <s v="plays"/>
    <n v="1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"/>
    <s v="animation"/>
    <n v="1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"/>
    <s v="mobile games"/>
    <n v="1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7"/>
    <s v="faith"/>
    <n v="1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0"/>
    <s v="web"/>
    <n v="1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6"/>
    <s v="spaces"/>
    <n v="1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6"/>
    <s v="musical"/>
    <n v="1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2"/>
    <s v="places"/>
    <n v="1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1"/>
    <s v="children's books"/>
    <n v="1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"/>
    <s v="translations"/>
    <n v="1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"/>
    <s v="food trucks"/>
    <n v="1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6"/>
    <s v="plays"/>
    <n v="1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"/>
    <s v="science fiction"/>
    <n v="0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6"/>
    <s v="spaces"/>
    <n v="0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"/>
    <s v="translations"/>
    <n v="0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"/>
    <s v="animation"/>
    <n v="0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"/>
    <s v="drama"/>
    <n v="0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6"/>
    <s v="spaces"/>
    <n v="0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"/>
    <s v="drama"/>
    <n v="0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"/>
    <s v="drama"/>
    <n v="0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"/>
    <s v="drama"/>
    <n v="0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"/>
    <s v="drama"/>
    <n v="0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6"/>
    <s v="spaces"/>
    <n v="0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6"/>
    <s v="spaces"/>
    <n v="0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0"/>
    <s v="web"/>
    <n v="0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"/>
    <s v="drama"/>
    <n v="0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0"/>
    <s v="wearables"/>
    <n v="0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7"/>
    <s v="world music"/>
    <n v="0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0"/>
    <s v="space exploration"/>
    <n v="0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s v="web"/>
    <n v="0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6"/>
    <s v="musical"/>
    <n v="0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"/>
    <s v="drama"/>
    <n v="0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7"/>
    <s v="faith"/>
    <n v="0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3"/>
    <s v="mobile games"/>
    <n v="0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"/>
    <s v="science fiction"/>
    <n v="0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"/>
    <s v="translations"/>
    <n v="0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2"/>
    <s v="people"/>
    <n v="0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4"/>
    <s v="restaurants"/>
    <n v="0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s v="web"/>
    <n v="0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"/>
    <s v="drama"/>
    <n v="0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6"/>
    <s v="plays"/>
    <n v="0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6"/>
    <s v="musical"/>
    <n v="0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2"/>
    <s v="people"/>
    <n v="0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"/>
    <s v="translations"/>
    <n v="0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7"/>
    <s v="faith"/>
    <n v="0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0"/>
    <s v="web"/>
    <n v="0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s v="web"/>
    <n v="0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"/>
    <s v="animation"/>
    <n v="0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0"/>
    <s v="web"/>
    <n v="0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0"/>
    <s v="web"/>
    <n v="0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0"/>
    <s v="wearables"/>
    <n v="0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7"/>
    <s v="jazz"/>
    <n v="0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4"/>
    <s v="restaurants"/>
    <n v="0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4"/>
    <s v="restaurants"/>
    <n v="0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4"/>
    <s v="food trucks"/>
    <n v="0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"/>
    <s v="children's books"/>
    <n v="0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6"/>
    <s v="spaces"/>
    <n v="0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6"/>
    <s v="musical"/>
    <n v="0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"/>
    <s v="drama"/>
    <n v="0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4"/>
    <s v="food trucks"/>
    <n v="0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s v="web"/>
    <n v="0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6"/>
    <s v="spaces"/>
    <n v="0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s v="web"/>
    <n v="0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6"/>
    <s v="spaces"/>
    <n v="0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6"/>
    <s v="plays"/>
    <n v="0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"/>
    <s v="science fiction"/>
    <n v="0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s v="web"/>
    <n v="0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"/>
    <s v="science fiction"/>
    <n v="0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"/>
    <s v="drama"/>
    <n v="0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"/>
    <s v="drama"/>
    <n v="0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"/>
    <s v="animation"/>
    <n v="0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0"/>
    <s v="web"/>
    <n v="0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7"/>
    <s v="world music"/>
    <n v="0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"/>
    <s v="translations"/>
    <n v="0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0"/>
    <s v="web"/>
    <n v="0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0"/>
    <s v="web"/>
    <n v="0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6"/>
    <s v="plays"/>
    <n v="0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6"/>
    <s v="spaces"/>
    <n v="0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6"/>
    <s v="spaces"/>
    <n v="0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0"/>
    <s v="web"/>
    <n v="0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4"/>
    <s v="restaurants"/>
    <n v="0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8"/>
    <s v="audio"/>
    <n v="0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3"/>
    <s v="mobile games"/>
    <n v="0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"/>
    <s v="translations"/>
    <n v="0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4"/>
    <s v="food trucks"/>
    <n v="0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"/>
    <s v="translations"/>
    <n v="0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4"/>
    <s v="restaurants"/>
    <n v="0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4"/>
    <s v="food trucks"/>
    <n v="0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0"/>
    <s v="web"/>
    <n v="0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"/>
    <s v="animation"/>
    <n v="0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"/>
    <s v="art books"/>
    <n v="0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s v="web"/>
    <n v="0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0"/>
    <s v="web"/>
    <n v="0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4"/>
    <s v="food trucks"/>
    <n v="0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4"/>
    <s v="food trucks"/>
    <n v="0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6"/>
    <s v="plays"/>
    <n v="0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6"/>
    <s v="musical"/>
    <n v="0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6"/>
    <s v="musical"/>
    <n v="0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6"/>
    <s v="plays"/>
    <n v="0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"/>
    <s v="drama"/>
    <n v="0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s v="web"/>
    <n v="0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"/>
    <s v="drama"/>
    <n v="0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"/>
    <s v="drama"/>
    <n v="0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0"/>
    <s v="web"/>
    <n v="0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0"/>
    <s v="web"/>
    <n v="0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3"/>
    <s v="video games"/>
    <n v="0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4"/>
    <s v="food trucks"/>
    <n v="0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4"/>
    <s v="food trucks"/>
    <n v="0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7"/>
    <s v="world music"/>
    <n v="0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"/>
    <s v="translations"/>
    <n v="0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0"/>
    <s v="web"/>
    <n v="0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6"/>
    <s v="spaces"/>
    <n v="0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6"/>
    <s v="plays"/>
    <n v="0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6"/>
    <s v="musical"/>
    <n v="0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6"/>
    <s v="plays"/>
    <n v="0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4"/>
    <s v="restaurants"/>
    <n v="0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"/>
    <s v="science fiction"/>
    <n v="0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"/>
    <s v="animation"/>
    <n v="0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"/>
    <s v="animation"/>
    <n v="0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s v="web"/>
    <n v="0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7"/>
    <s v="jazz"/>
    <n v="0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2"/>
    <s v="nature"/>
    <n v="0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4"/>
    <s v="food trucks"/>
    <n v="0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4"/>
    <s v="restaurants"/>
    <n v="0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4"/>
    <s v="food trucks"/>
    <n v="0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6"/>
    <s v="plays"/>
    <n v="0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6"/>
    <s v="plays"/>
    <n v="0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6"/>
    <s v="plays"/>
    <n v="0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6"/>
    <s v="plays"/>
    <n v="0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"/>
    <s v="children's books"/>
    <n v="0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4"/>
    <s v="food trucks"/>
    <n v="0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6"/>
    <s v="plays"/>
    <n v="0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"/>
    <s v="fiction"/>
    <n v="0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"/>
    <s v="drama"/>
    <n v="0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7"/>
    <s v="jazz"/>
    <n v="0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2"/>
    <s v="places"/>
    <n v="0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2"/>
    <s v="photobooks"/>
    <n v="0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3"/>
    <s v="video games"/>
    <n v="0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4"/>
    <s v="food trucks"/>
    <n v="0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4"/>
    <s v="food trucks"/>
    <n v="0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4"/>
    <s v="food trucks"/>
    <n v="0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4"/>
    <s v="food trucks"/>
    <n v="0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6"/>
    <s v="spaces"/>
    <n v="0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6"/>
    <s v="musical"/>
    <n v="0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6"/>
    <s v="musical"/>
    <n v="0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6"/>
    <s v="musical"/>
    <n v="0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6"/>
    <s v="musical"/>
    <n v="0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"/>
    <s v="animation"/>
    <n v="0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"/>
    <s v="translations"/>
    <n v="0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s v="web"/>
    <n v="0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"/>
    <s v="translations"/>
    <n v="0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"/>
    <s v="translations"/>
    <n v="0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0"/>
    <s v="web"/>
    <n v="0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"/>
    <s v="drama"/>
    <n v="0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"/>
    <s v="animation"/>
    <n v="0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8"/>
    <s v="audio"/>
    <n v="0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6"/>
    <s v="musical"/>
    <n v="0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0"/>
    <s v="wearables"/>
    <n v="0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"/>
    <s v="drama"/>
    <n v="0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"/>
    <s v="drama"/>
    <n v="0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"/>
    <s v="animation"/>
    <n v="0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"/>
    <s v="animation"/>
    <n v="0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"/>
    <s v="animation"/>
    <n v="0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0"/>
    <s v="web"/>
    <n v="0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0"/>
    <s v="web"/>
    <n v="0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0"/>
    <s v="web"/>
    <n v="0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8"/>
    <s v="audio"/>
    <n v="0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8"/>
    <s v="audio"/>
    <n v="0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3"/>
    <s v="video games"/>
    <n v="0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4"/>
    <s v="food trucks"/>
    <n v="0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"/>
    <s v="translations"/>
    <n v="0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"/>
    <s v="fiction"/>
    <n v="0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7"/>
    <s v="faith"/>
    <n v="0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7"/>
    <s v="faith"/>
    <n v="0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3"/>
    <s v="mobile games"/>
    <n v="0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s v="web"/>
    <n v="0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0"/>
    <s v="web"/>
    <n v="0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4"/>
    <s v="food trucks"/>
    <n v="0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4"/>
    <s v="food trucks"/>
    <n v="0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4"/>
    <s v="restaurants"/>
    <n v="0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4"/>
    <s v="food trucks"/>
    <n v="0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4"/>
    <s v="food trucks"/>
    <n v="0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4"/>
    <s v="food trucks"/>
    <n v="0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4"/>
    <s v="food trucks"/>
    <n v="0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"/>
    <s v="children's books"/>
    <n v="0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6"/>
    <s v="plays"/>
    <n v="0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6"/>
    <s v="spaces"/>
    <n v="0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6"/>
    <s v="musical"/>
    <n v="0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6"/>
    <s v="musical"/>
    <n v="0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6"/>
    <s v="plays"/>
    <n v="0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6"/>
    <s v="plays"/>
    <n v="0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6"/>
    <s v="plays"/>
    <n v="0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6"/>
    <s v="plays"/>
    <n v="0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6"/>
    <s v="plays"/>
    <n v="0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4"/>
    <s v="food trucks"/>
    <n v="0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0"/>
    <s v="web"/>
    <n v="0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4"/>
    <s v="food trucks"/>
    <n v="0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6"/>
    <s v="spaces"/>
    <n v="0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6"/>
    <s v="plays"/>
    <n v="0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"/>
    <s v="translations"/>
    <n v="0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6"/>
    <s v="plays"/>
    <n v="0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2"/>
    <s v="photobooks"/>
    <n v="0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"/>
    <s v="drama"/>
    <n v="0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3"/>
    <s v="mobile games"/>
    <n v="0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4"/>
    <s v="food trucks"/>
    <n v="0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4"/>
    <s v="food trucks"/>
    <n v="0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4"/>
    <s v="food trucks"/>
    <n v="0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"/>
    <s v="children's books"/>
    <n v="0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6"/>
    <s v="plays"/>
    <n v="0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6"/>
    <s v="musical"/>
    <n v="0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6"/>
    <s v="plays"/>
    <n v="0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"/>
    <s v="animation"/>
    <n v="0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0"/>
    <s v="web"/>
    <n v="0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0"/>
    <s v="web"/>
    <n v="0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"/>
    <s v="animation"/>
    <n v="0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"/>
    <s v="science fiction"/>
    <n v="0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"/>
    <s v="animation"/>
    <n v="0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"/>
    <s v="animation"/>
    <n v="0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7"/>
    <s v="jazz"/>
    <n v="0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7"/>
    <s v="faith"/>
    <n v="0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4"/>
    <s v="restaurants"/>
    <n v="0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6"/>
    <s v="plays"/>
    <n v="0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4"/>
    <s v="food trucks"/>
    <n v="0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"/>
    <s v="animation"/>
    <n v="0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7"/>
    <s v="jazz"/>
    <n v="0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4"/>
    <s v="food trucks"/>
    <n v="0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2"/>
    <s v="people"/>
    <n v="0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"/>
    <s v="drama"/>
    <n v="0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"/>
    <s v="drama"/>
    <n v="0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"/>
    <s v="animation"/>
    <n v="0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4"/>
    <s v="food trucks"/>
    <n v="0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"/>
    <s v="translations"/>
    <n v="0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2"/>
    <s v="nature"/>
    <n v="0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7"/>
    <s v="faith"/>
    <n v="0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4"/>
    <s v="food trucks"/>
    <n v="0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6"/>
    <s v="plays"/>
    <n v="0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"/>
    <s v="children's books"/>
    <n v="0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"/>
    <s v="science fiction"/>
    <n v="0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7"/>
    <s v="jazz"/>
    <n v="0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7"/>
    <s v="faith"/>
    <n v="0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0"/>
    <s v="web"/>
    <n v="0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6"/>
    <s v="plays"/>
    <n v="0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6"/>
    <s v="musical"/>
    <n v="0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6"/>
    <s v="plays"/>
    <n v="0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4"/>
    <s v="food trucks"/>
    <n v="0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"/>
    <s v="science fiction"/>
    <n v="0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"/>
    <s v="science fiction"/>
    <n v="0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"/>
    <s v="drama"/>
    <n v="0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"/>
    <s v="drama"/>
    <n v="0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"/>
    <s v="animation"/>
    <n v="0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"/>
    <s v="animation"/>
    <n v="0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0"/>
    <s v="web"/>
    <n v="0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s v="web"/>
    <n v="0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0"/>
    <s v="web"/>
    <n v="0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"/>
    <s v="fiction"/>
    <n v="0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7"/>
    <s v="jazz"/>
    <n v="0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0"/>
    <s v="wearables"/>
    <n v="0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3"/>
    <s v="mobile games"/>
    <n v="0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7"/>
    <s v="world music"/>
    <n v="0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"/>
    <s v="translations"/>
    <n v="0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"/>
    <s v="fiction"/>
    <n v="0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7"/>
    <s v="faith"/>
    <n v="0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7"/>
    <s v="faith"/>
    <n v="0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s v="web"/>
    <n v="0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4"/>
    <s v="restaurants"/>
    <n v="0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"/>
    <s v="children's books"/>
    <n v="0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6"/>
    <s v="musical"/>
    <n v="0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6"/>
    <s v="plays"/>
    <n v="0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6"/>
    <s v="plays"/>
    <n v="0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"/>
    <s v="translations"/>
    <n v="0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6"/>
    <s v="plays"/>
    <n v="0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8"/>
    <s v="audio"/>
    <n v="0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s v="web"/>
    <n v="0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"/>
    <s v="science fiction"/>
    <n v="0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"/>
    <s v="fiction"/>
    <n v="0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8"/>
    <s v="audio"/>
    <n v="0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3"/>
    <s v="mobile games"/>
    <n v="0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"/>
    <s v="translations"/>
    <n v="0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"/>
    <s v="art books"/>
    <n v="0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7"/>
    <s v="faith"/>
    <n v="0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s v="web"/>
    <n v="0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"/>
    <s v="children's books"/>
    <n v="0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6"/>
    <s v="musical"/>
    <n v="0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6"/>
    <s v="plays"/>
    <n v="0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"/>
    <s v="fiction"/>
    <n v="0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8"/>
    <s v="audio"/>
    <n v="0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2"/>
    <s v="nature"/>
    <n v="0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7"/>
    <s v="jazz"/>
    <n v="0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"/>
    <s v="children's books"/>
    <n v="0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3"/>
    <s v="video games"/>
    <n v="0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2"/>
    <s v="people"/>
    <n v="0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"/>
    <s v="science fiction"/>
    <n v="0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"/>
    <s v="drama"/>
    <n v="0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"/>
    <s v="animation"/>
    <n v="0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7"/>
    <s v="indie rock"/>
    <n v="0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8"/>
    <s v="audio"/>
    <n v="0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3"/>
    <s v="mobile games"/>
    <n v="0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7"/>
    <s v="faith"/>
    <n v="0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7"/>
    <s v="faith"/>
    <n v="0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2"/>
    <s v="photobooks"/>
    <n v="0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s v="web"/>
    <n v="0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4"/>
    <s v="food trucks"/>
    <n v="0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4"/>
    <s v="food trucks"/>
    <n v="0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6"/>
    <s v="plays"/>
    <n v="0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6"/>
    <s v="spaces"/>
    <n v="0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6"/>
    <s v="musical"/>
    <n v="0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6"/>
    <s v="musical"/>
    <n v="0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6"/>
    <s v="plays"/>
    <n v="0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6"/>
    <s v="plays"/>
    <n v="0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6"/>
    <s v="plays"/>
    <n v="0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6"/>
    <s v="plays"/>
    <n v="0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7"/>
    <s v="jazz"/>
    <n v="0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6"/>
    <s v="plays"/>
    <n v="0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0"/>
    <s v="web"/>
    <n v="0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"/>
    <s v="fiction"/>
    <n v="0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7"/>
    <s v="jazz"/>
    <n v="0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8"/>
    <s v="audio"/>
    <n v="0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8"/>
    <s v="audio"/>
    <n v="0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7"/>
    <s v="world music"/>
    <n v="0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7"/>
    <s v="world music"/>
    <n v="0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0"/>
    <s v="wearables"/>
    <n v="0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0"/>
    <s v="web"/>
    <n v="0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"/>
    <s v="fiction"/>
    <n v="0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"/>
    <s v="fiction"/>
    <n v="0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6"/>
    <s v="plays"/>
    <n v="0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"/>
    <s v="animation"/>
    <n v="0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7"/>
    <s v="world music"/>
    <n v="0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"/>
    <s v="fiction"/>
    <n v="0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"/>
    <s v="fiction"/>
    <n v="0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7"/>
    <s v="faith"/>
    <n v="0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2"/>
    <s v="people"/>
    <n v="0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3"/>
    <s v="video games"/>
    <n v="0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s v="web"/>
    <n v="0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s v="web"/>
    <n v="0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6"/>
    <s v="plays"/>
    <n v="0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6"/>
    <s v="plays"/>
    <n v="0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"/>
    <s v="children's books"/>
    <n v="0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"/>
    <s v="art books"/>
    <n v="0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0"/>
    <s v="wearables"/>
    <n v="0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"/>
    <s v="drama"/>
    <n v="0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"/>
    <s v="drama"/>
    <n v="0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"/>
    <s v="animation"/>
    <n v="0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0"/>
    <s v="web"/>
    <n v="0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7"/>
    <s v="jazz"/>
    <n v="0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"/>
    <s v="translations"/>
    <n v="0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"/>
    <s v="fiction"/>
    <n v="0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2"/>
    <s v="places"/>
    <n v="0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2"/>
    <s v="photobooks"/>
    <n v="0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0"/>
    <s v="web"/>
    <n v="0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6"/>
    <s v="plays"/>
    <n v="0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6"/>
    <s v="plays"/>
    <n v="0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6"/>
    <s v="musical"/>
    <n v="0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6"/>
    <s v="plays"/>
    <n v="0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7"/>
    <s v="jazz"/>
    <n v="0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"/>
    <s v="science fiction"/>
    <n v="0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0"/>
    <s v="wearables"/>
    <n v="0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2"/>
    <s v="places"/>
    <n v="0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2"/>
    <s v="places"/>
    <n v="0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6"/>
    <s v="plays"/>
    <n v="0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6"/>
    <s v="plays"/>
    <n v="0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6"/>
    <s v="plays"/>
    <n v="0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4"/>
    <s v="restaurants"/>
    <n v="0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"/>
    <s v="drama"/>
    <n v="0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8"/>
    <s v="audio"/>
    <n v="0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3"/>
    <s v="video games"/>
    <n v="0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"/>
    <s v="drama"/>
    <n v="0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"/>
    <s v="drama"/>
    <n v="0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"/>
    <s v="animation"/>
    <n v="0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"/>
    <s v="animation"/>
    <n v="0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7"/>
    <s v="indie rock"/>
    <n v="0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8"/>
    <s v="audio"/>
    <n v="0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"/>
    <s v="translations"/>
    <n v="0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2"/>
    <s v="nature"/>
    <n v="0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7"/>
    <s v="faith"/>
    <n v="0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s v="web"/>
    <n v="0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s v="web"/>
    <n v="0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4"/>
    <s v="food trucks"/>
    <n v="0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6"/>
    <s v="plays"/>
    <n v="0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6"/>
    <s v="plays"/>
    <n v="0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"/>
    <s v="translations"/>
    <n v="0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0"/>
    <s v="wearables"/>
    <n v="0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0"/>
    <s v="web"/>
    <n v="0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2"/>
    <s v="nature"/>
    <n v="0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6"/>
    <s v="plays"/>
    <n v="0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6"/>
    <s v="plays"/>
    <n v="0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6"/>
    <s v="plays"/>
    <n v="0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6"/>
    <s v="musical"/>
    <n v="0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"/>
    <s v="science fiction"/>
    <n v="0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6"/>
    <s v="plays"/>
    <n v="0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6"/>
    <s v="plays"/>
    <n v="0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"/>
    <s v="animation"/>
    <n v="0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3"/>
    <s v="video games"/>
    <n v="0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6"/>
    <s v="plays"/>
    <n v="0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2"/>
    <s v="places"/>
    <n v="0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s v="web"/>
    <n v="0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7"/>
    <s v="jazz"/>
    <n v="0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8"/>
    <s v="audio"/>
    <n v="0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3"/>
    <s v="mobile games"/>
    <n v="0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2"/>
    <s v="places"/>
    <n v="0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6"/>
    <s v="musical"/>
    <n v="0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6"/>
    <s v="plays"/>
    <n v="0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6"/>
    <s v="plays"/>
    <n v="0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"/>
    <s v="animation"/>
    <n v="0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"/>
    <s v="animation"/>
    <n v="0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0"/>
    <s v="web"/>
    <n v="0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s v="web"/>
    <n v="0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6"/>
    <s v="spaces"/>
    <n v="0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6"/>
    <s v="plays"/>
    <n v="0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3"/>
    <s v="mobile games"/>
    <n v="0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6"/>
    <s v="plays"/>
    <n v="0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s v="web"/>
    <n v="0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6"/>
    <s v="plays"/>
    <n v="0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"/>
    <s v="drama"/>
    <n v="0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0"/>
    <s v="web"/>
    <n v="0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6"/>
    <s v="plays"/>
    <n v="0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0"/>
    <s v="web"/>
    <n v="0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3"/>
    <s v="video games"/>
    <n v="0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3"/>
    <s v="mobile games"/>
    <n v="0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8"/>
    <s v="audio"/>
    <n v="0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2"/>
    <s v="places"/>
    <n v="0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2"/>
    <s v="nature"/>
    <n v="0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4"/>
    <s v="food trucks"/>
    <n v="0"/>
    <x v="4113"/>
    <d v="2014-08-08T21:31:03"/>
  </r>
  <r>
    <m/>
    <m/>
    <m/>
    <m/>
    <m/>
    <x v="4"/>
    <m/>
    <m/>
    <m/>
    <m/>
    <m/>
    <m/>
    <m/>
    <m/>
    <x v="9"/>
    <m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x v="0"/>
    <x v="0"/>
    <x v="0"/>
    <x v="0"/>
    <s v="USD"/>
    <n v="1364184539"/>
    <x v="0"/>
    <b v="1"/>
    <n v="26457"/>
    <b v="1"/>
    <s v="technology/hardware"/>
    <x v="0"/>
    <x v="0"/>
    <x v="0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x v="1"/>
    <x v="1"/>
    <x v="0"/>
    <s v="USD"/>
    <n v="1485254052"/>
    <x v="1"/>
    <b v="0"/>
    <n v="775"/>
    <b v="0"/>
    <s v="technology/wearables"/>
    <x v="0"/>
    <x v="1"/>
    <x v="1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x v="2"/>
    <x v="2"/>
    <x v="0"/>
    <x v="0"/>
    <s v="USD"/>
    <n v="1384488000"/>
    <x v="2"/>
    <b v="1"/>
    <n v="3863"/>
    <b v="1"/>
    <s v="technology/hardware"/>
    <x v="0"/>
    <x v="0"/>
    <x v="2"/>
    <x v="2"/>
    <d v="2013-11-15T04:00:00"/>
    <x v="0"/>
  </r>
  <r>
    <n v="2076"/>
    <s v="Earin - The Worlds Smallest Wireless Earbuds"/>
    <s v="Wireless earbuds filled with sound, yet so small they are almost invisible!"/>
    <x v="3"/>
    <x v="3"/>
    <x v="0"/>
    <x v="1"/>
    <s v="GBP"/>
    <n v="1406149689"/>
    <x v="3"/>
    <b v="0"/>
    <n v="8359"/>
    <b v="1"/>
    <s v="technology/hardware"/>
    <x v="0"/>
    <x v="0"/>
    <x v="3"/>
    <x v="3"/>
    <d v="2014-07-23T21:08:09"/>
    <x v="0"/>
  </r>
  <r>
    <n v="1948"/>
    <s v="UDOO X86: The Most Powerful Maker Board Ever"/>
    <s v="10 times more powerful than Raspberry Pi 3, x86 64-bit architecture"/>
    <x v="4"/>
    <x v="4"/>
    <x v="0"/>
    <x v="0"/>
    <s v="USD"/>
    <n v="1465232520"/>
    <x v="4"/>
    <b v="1"/>
    <n v="4245"/>
    <b v="1"/>
    <s v="technology/hardware"/>
    <x v="0"/>
    <x v="0"/>
    <x v="4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x v="5"/>
    <x v="5"/>
    <x v="0"/>
    <x v="0"/>
    <s v="USD"/>
    <n v="1468019014"/>
    <x v="5"/>
    <b v="1"/>
    <n v="4562"/>
    <b v="1"/>
    <s v="technology/hardware"/>
    <x v="0"/>
    <x v="0"/>
    <x v="5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x v="6"/>
    <x v="6"/>
    <x v="0"/>
    <x v="0"/>
    <s v="USD"/>
    <n v="1368564913"/>
    <x v="6"/>
    <b v="1"/>
    <n v="20242"/>
    <b v="1"/>
    <s v="publishing/radio &amp; podcasts"/>
    <x v="1"/>
    <x v="2"/>
    <x v="6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x v="6"/>
    <x v="7"/>
    <x v="0"/>
    <x v="0"/>
    <s v="USD"/>
    <n v="1339484400"/>
    <x v="7"/>
    <b v="1"/>
    <n v="388"/>
    <b v="1"/>
    <s v="technology/hardware"/>
    <x v="0"/>
    <x v="0"/>
    <x v="7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x v="7"/>
    <x v="8"/>
    <x v="0"/>
    <x v="0"/>
    <s v="USD"/>
    <n v="1470466800"/>
    <x v="8"/>
    <b v="1"/>
    <n v="2051"/>
    <b v="1"/>
    <s v="technology/hardware"/>
    <x v="0"/>
    <x v="0"/>
    <x v="8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x v="8"/>
    <x v="9"/>
    <x v="0"/>
    <x v="0"/>
    <s v="USD"/>
    <n v="1370001600"/>
    <x v="9"/>
    <b v="0"/>
    <n v="5812"/>
    <b v="1"/>
    <s v="technology/hardware"/>
    <x v="0"/>
    <x v="0"/>
    <x v="9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x v="9"/>
    <x v="10"/>
    <x v="0"/>
    <x v="2"/>
    <s v="NOK"/>
    <n v="1458104697"/>
    <x v="10"/>
    <b v="1"/>
    <n v="555"/>
    <b v="1"/>
    <s v="photography/photobooks"/>
    <x v="2"/>
    <x v="3"/>
    <x v="10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x v="6"/>
    <x v="11"/>
    <x v="0"/>
    <x v="3"/>
    <s v="EUR"/>
    <n v="1452553200"/>
    <x v="11"/>
    <b v="1"/>
    <n v="971"/>
    <b v="1"/>
    <s v="technology/hardware"/>
    <x v="0"/>
    <x v="0"/>
    <x v="11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x v="10"/>
    <x v="12"/>
    <x v="0"/>
    <x v="4"/>
    <s v="EUR"/>
    <n v="1467128723"/>
    <x v="12"/>
    <b v="0"/>
    <n v="1530"/>
    <b v="1"/>
    <s v="technology/hardware"/>
    <x v="0"/>
    <x v="0"/>
    <x v="12"/>
    <x v="12"/>
    <d v="2016-06-28T15:45:23"/>
    <x v="0"/>
  </r>
  <r>
    <n v="1954"/>
    <s v="Orison â€“ Rethink the Power of Energy"/>
    <s v="The First Home Battery System You Simply Plug in to Install"/>
    <x v="6"/>
    <x v="13"/>
    <x v="0"/>
    <x v="0"/>
    <s v="USD"/>
    <n v="1457758800"/>
    <x v="13"/>
    <b v="1"/>
    <n v="415"/>
    <b v="1"/>
    <s v="technology/hardware"/>
    <x v="0"/>
    <x v="0"/>
    <x v="13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x v="4"/>
    <x v="14"/>
    <x v="0"/>
    <x v="5"/>
    <s v="EUR"/>
    <n v="1436680958"/>
    <x v="14"/>
    <b v="1"/>
    <n v="680"/>
    <b v="1"/>
    <s v="technology/hardware"/>
    <x v="0"/>
    <x v="0"/>
    <x v="14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x v="15"/>
    <x v="1"/>
    <x v="0"/>
    <s v="USD"/>
    <n v="1482307140"/>
    <x v="15"/>
    <b v="1"/>
    <n v="1501"/>
    <b v="0"/>
    <s v="technology/space exploration"/>
    <x v="0"/>
    <x v="4"/>
    <x v="15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x v="12"/>
    <x v="16"/>
    <x v="0"/>
    <x v="0"/>
    <s v="USD"/>
    <n v="1400137131"/>
    <x v="16"/>
    <b v="1"/>
    <n v="4883"/>
    <b v="1"/>
    <s v="technology/hardware"/>
    <x v="0"/>
    <x v="0"/>
    <x v="16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x v="17"/>
    <x v="0"/>
    <x v="0"/>
    <s v="USD"/>
    <n v="1398952890"/>
    <x v="17"/>
    <b v="1"/>
    <n v="1789"/>
    <b v="1"/>
    <s v="technology/hardware"/>
    <x v="0"/>
    <x v="0"/>
    <x v="17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x v="14"/>
    <x v="18"/>
    <x v="0"/>
    <x v="4"/>
    <s v="EUR"/>
    <n v="1483397940"/>
    <x v="18"/>
    <b v="1"/>
    <n v="3663"/>
    <b v="1"/>
    <s v="technology/space exploration"/>
    <x v="0"/>
    <x v="4"/>
    <x v="18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x v="19"/>
    <x v="0"/>
    <x v="0"/>
    <s v="USD"/>
    <n v="1430981880"/>
    <x v="19"/>
    <b v="1"/>
    <n v="508"/>
    <b v="1"/>
    <s v="technology/hardware"/>
    <x v="0"/>
    <x v="0"/>
    <x v="19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x v="16"/>
    <x v="20"/>
    <x v="0"/>
    <x v="4"/>
    <s v="EUR"/>
    <n v="1439998674"/>
    <x v="20"/>
    <b v="0"/>
    <n v="2174"/>
    <b v="1"/>
    <s v="technology/wearables"/>
    <x v="0"/>
    <x v="1"/>
    <x v="20"/>
    <x v="20"/>
    <d v="2015-08-19T15:37:54"/>
    <x v="0"/>
  </r>
  <r>
    <n v="2197"/>
    <s v="Trickerion - Legends of Illusion"/>
    <s v="A strategy game of magic and deception, where aspiring  Illusionists clash in a grand contest for fame and fortune."/>
    <x v="0"/>
    <x v="21"/>
    <x v="0"/>
    <x v="0"/>
    <s v="USD"/>
    <n v="1425132059"/>
    <x v="21"/>
    <b v="0"/>
    <n v="4330"/>
    <b v="1"/>
    <s v="games/tabletop games"/>
    <x v="3"/>
    <x v="5"/>
    <x v="21"/>
    <x v="21"/>
    <d v="2015-02-28T14:00:59"/>
    <x v="0"/>
  </r>
  <r>
    <n v="2250"/>
    <s v="The Game Anywhere Table"/>
    <s v="A customizable gaming table, for the best gaming experience, portable, storable and lightweight, that can be taken anywhere"/>
    <x v="17"/>
    <x v="22"/>
    <x v="0"/>
    <x v="0"/>
    <s v="USD"/>
    <n v="1480727273"/>
    <x v="22"/>
    <b v="0"/>
    <n v="571"/>
    <b v="1"/>
    <s v="games/tabletop games"/>
    <x v="3"/>
    <x v="5"/>
    <x v="22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x v="18"/>
    <x v="23"/>
    <x v="0"/>
    <x v="6"/>
    <s v="EUR"/>
    <n v="1461306772"/>
    <x v="23"/>
    <b v="1"/>
    <n v="1281"/>
    <b v="1"/>
    <s v="technology/hardware"/>
    <x v="0"/>
    <x v="0"/>
    <x v="23"/>
    <x v="23"/>
    <d v="2016-04-22T06:32:52"/>
    <x v="0"/>
  </r>
  <r>
    <n v="1979"/>
    <s v="Skybuds - truly wireless earbuds and smartphone case"/>
    <s v="Truly wireless premium earbuds with a battery-boosting smartphone case for charging and storage"/>
    <x v="19"/>
    <x v="24"/>
    <x v="0"/>
    <x v="0"/>
    <s v="USD"/>
    <n v="1447909140"/>
    <x v="24"/>
    <b v="1"/>
    <n v="813"/>
    <b v="1"/>
    <s v="technology/hardware"/>
    <x v="0"/>
    <x v="0"/>
    <x v="24"/>
    <x v="24"/>
    <d v="2015-11-19T04:59:00"/>
    <x v="0"/>
  </r>
  <r>
    <n v="2001"/>
    <s v="Nuimo: Seamless Smart Home Interface"/>
    <s v="Nuimo is a universal controller for the internet of things. Control your music, lights, locks and more."/>
    <x v="20"/>
    <x v="25"/>
    <x v="0"/>
    <x v="4"/>
    <s v="EUR"/>
    <n v="1434139200"/>
    <x v="25"/>
    <b v="1"/>
    <n v="1637"/>
    <b v="1"/>
    <s v="technology/hardware"/>
    <x v="0"/>
    <x v="0"/>
    <x v="25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x v="4"/>
    <x v="26"/>
    <x v="0"/>
    <x v="0"/>
    <s v="USD"/>
    <n v="1408021098"/>
    <x v="26"/>
    <b v="1"/>
    <n v="1513"/>
    <b v="1"/>
    <s v="technology/hardware"/>
    <x v="0"/>
    <x v="0"/>
    <x v="26"/>
    <x v="26"/>
    <d v="2014-08-14T12:58:18"/>
    <x v="0"/>
  </r>
  <r>
    <n v="1917"/>
    <s v="Chronovisor:The MOST innovative watch for night time reading"/>
    <s v="Let's build a legendary brand altogether"/>
    <x v="21"/>
    <x v="27"/>
    <x v="2"/>
    <x v="7"/>
    <s v="HKD"/>
    <n v="1486708133"/>
    <x v="27"/>
    <b v="0"/>
    <n v="70"/>
    <b v="0"/>
    <s v="technology/gadgets"/>
    <x v="0"/>
    <x v="6"/>
    <x v="27"/>
    <x v="27"/>
    <d v="2017-02-10T06:28:53"/>
    <x v="0"/>
  </r>
  <r>
    <n v="2187"/>
    <s v="Tesla vs. Edison"/>
    <s v="The War of Currents! 2-5 electricity innovators build routes, grow tech trees, and play the stock market in 20 minutes per player."/>
    <x v="16"/>
    <x v="28"/>
    <x v="0"/>
    <x v="0"/>
    <s v="USD"/>
    <n v="1428033540"/>
    <x v="28"/>
    <b v="1"/>
    <n v="3562"/>
    <b v="1"/>
    <s v="games/tabletop games"/>
    <x v="3"/>
    <x v="5"/>
    <x v="28"/>
    <x v="28"/>
    <d v="2015-04-03T03:59:00"/>
    <x v="0"/>
  </r>
  <r>
    <n v="1977"/>
    <s v="Ario: Smart Lighting. Better Health."/>
    <s v="Ario learns about you, syncs your body clock, and keeps you healthy through natural lighting patterns."/>
    <x v="6"/>
    <x v="29"/>
    <x v="0"/>
    <x v="0"/>
    <s v="USD"/>
    <n v="1450511940"/>
    <x v="29"/>
    <b v="1"/>
    <n v="821"/>
    <b v="1"/>
    <s v="technology/hardware"/>
    <x v="0"/>
    <x v="0"/>
    <x v="29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x v="22"/>
    <x v="30"/>
    <x v="0"/>
    <x v="1"/>
    <s v="GBP"/>
    <n v="1411326015"/>
    <x v="30"/>
    <b v="0"/>
    <n v="1204"/>
    <b v="1"/>
    <s v="games/tabletop games"/>
    <x v="3"/>
    <x v="5"/>
    <x v="30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x v="31"/>
    <x v="0"/>
    <x v="0"/>
    <s v="USD"/>
    <n v="1474563621"/>
    <x v="31"/>
    <b v="1"/>
    <n v="1780"/>
    <b v="1"/>
    <s v="technology/hardware"/>
    <x v="0"/>
    <x v="0"/>
    <x v="31"/>
    <x v="31"/>
    <d v="2016-09-22T17:00:21"/>
    <x v="0"/>
  </r>
  <r>
    <n v="2327"/>
    <s v="Kraut Source - Fermentation Made Simple"/>
    <s v="Gourmet Fermentation in a Mason Jar. Create delicious, nutritious fermented foods at home."/>
    <x v="23"/>
    <x v="32"/>
    <x v="0"/>
    <x v="0"/>
    <s v="USD"/>
    <n v="1409090440"/>
    <x v="32"/>
    <b v="1"/>
    <n v="3355"/>
    <b v="1"/>
    <s v="food/small batch"/>
    <x v="4"/>
    <x v="7"/>
    <x v="32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x v="17"/>
    <x v="33"/>
    <x v="0"/>
    <x v="0"/>
    <s v="USD"/>
    <n v="1484085540"/>
    <x v="33"/>
    <b v="0"/>
    <n v="1670"/>
    <b v="1"/>
    <s v="games/tabletop games"/>
    <x v="3"/>
    <x v="5"/>
    <x v="33"/>
    <x v="33"/>
    <d v="2017-01-10T21:59:00"/>
    <x v="0"/>
  </r>
  <r>
    <n v="1980"/>
    <s v="YOUMO - Your Smart Modular Power Strip"/>
    <s v="Multi-power charging that is smarter, stylish and designed for you."/>
    <x v="6"/>
    <x v="34"/>
    <x v="0"/>
    <x v="4"/>
    <s v="EUR"/>
    <n v="1459684862"/>
    <x v="34"/>
    <b v="1"/>
    <n v="1945"/>
    <b v="1"/>
    <s v="technology/hardware"/>
    <x v="0"/>
    <x v="0"/>
    <x v="34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x v="6"/>
    <x v="35"/>
    <x v="0"/>
    <x v="0"/>
    <s v="USD"/>
    <n v="1455933653"/>
    <x v="35"/>
    <b v="0"/>
    <n v="541"/>
    <b v="1"/>
    <s v="technology/hardware"/>
    <x v="0"/>
    <x v="0"/>
    <x v="35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x v="24"/>
    <x v="36"/>
    <x v="0"/>
    <x v="0"/>
    <s v="USD"/>
    <n v="1429391405"/>
    <x v="36"/>
    <b v="1"/>
    <n v="365"/>
    <b v="1"/>
    <s v="technology/hardware"/>
    <x v="0"/>
    <x v="0"/>
    <x v="36"/>
    <x v="36"/>
    <d v="2015-04-18T21:10:05"/>
    <x v="0"/>
  </r>
  <r>
    <n v="371"/>
    <s v="Unbranded"/>
    <s v="3,000 Miles. 18 Wild Horses. 6 Months. 5 States. 4 men. A documentary about Conservation, Exploration, and Wild Mustangs."/>
    <x v="25"/>
    <x v="37"/>
    <x v="0"/>
    <x v="0"/>
    <s v="USD"/>
    <n v="1359743139"/>
    <x v="37"/>
    <b v="0"/>
    <n v="1062"/>
    <b v="1"/>
    <s v="film &amp; video/documentary"/>
    <x v="5"/>
    <x v="8"/>
    <x v="37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x v="26"/>
    <x v="38"/>
    <x v="0"/>
    <x v="0"/>
    <s v="USD"/>
    <n v="1470896916"/>
    <x v="38"/>
    <b v="1"/>
    <n v="2478"/>
    <b v="1"/>
    <s v="technology/hardware"/>
    <x v="0"/>
    <x v="0"/>
    <x v="38"/>
    <x v="38"/>
    <d v="2016-08-11T06:28:36"/>
    <x v="0"/>
  </r>
  <r>
    <n v="2039"/>
    <s v="ODIN2: Smart Projector for movies, video calls, and apps"/>
    <s v="Open up your digital worlds with the most sophisticated, intuitive android smart projector."/>
    <x v="10"/>
    <x v="39"/>
    <x v="0"/>
    <x v="0"/>
    <s v="USD"/>
    <n v="1480568340"/>
    <x v="39"/>
    <b v="1"/>
    <n v="379"/>
    <b v="1"/>
    <s v="technology/hardware"/>
    <x v="0"/>
    <x v="0"/>
    <x v="39"/>
    <x v="39"/>
    <d v="2016-12-01T04:59:00"/>
    <x v="0"/>
  </r>
  <r>
    <n v="2983"/>
    <s v="Build the House of Dad's!"/>
    <s v="Dad's Garage Theatre Company needs your help buying our new, forever home by hitting our $150,000 STRETCH GOAL!"/>
    <x v="27"/>
    <x v="40"/>
    <x v="0"/>
    <x v="0"/>
    <s v="USD"/>
    <n v="1415722236"/>
    <x v="40"/>
    <b v="1"/>
    <n v="1095"/>
    <b v="1"/>
    <s v="theater/spaces"/>
    <x v="6"/>
    <x v="9"/>
    <x v="40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x v="25"/>
    <x v="41"/>
    <x v="0"/>
    <x v="0"/>
    <s v="USD"/>
    <n v="1489532220"/>
    <x v="41"/>
    <b v="1"/>
    <n v="1151"/>
    <b v="1"/>
    <s v="film &amp; video/documentary"/>
    <x v="5"/>
    <x v="8"/>
    <x v="41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x v="28"/>
    <x v="42"/>
    <x v="0"/>
    <x v="0"/>
    <s v="USD"/>
    <n v="1450486800"/>
    <x v="42"/>
    <b v="1"/>
    <n v="644"/>
    <b v="1"/>
    <s v="technology/hardware"/>
    <x v="0"/>
    <x v="0"/>
    <x v="42"/>
    <x v="42"/>
    <d v="2015-12-19T01:00:00"/>
    <x v="0"/>
  </r>
  <r>
    <n v="2075"/>
    <s v="The Practical Meter: Know your power!"/>
    <s v="The Practical Meter helps you charge your phone faster by solving a problem millions of people experience."/>
    <x v="29"/>
    <x v="43"/>
    <x v="0"/>
    <x v="0"/>
    <s v="USD"/>
    <n v="1374769288"/>
    <x v="43"/>
    <b v="0"/>
    <n v="8200"/>
    <b v="1"/>
    <s v="technology/hardware"/>
    <x v="0"/>
    <x v="0"/>
    <x v="43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x v="30"/>
    <x v="44"/>
    <x v="0"/>
    <x v="0"/>
    <s v="USD"/>
    <n v="1337799600"/>
    <x v="44"/>
    <b v="1"/>
    <n v="290"/>
    <b v="1"/>
    <s v="technology/hardware"/>
    <x v="0"/>
    <x v="0"/>
    <x v="44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x v="4"/>
    <x v="45"/>
    <x v="0"/>
    <x v="0"/>
    <s v="USD"/>
    <n v="1434017153"/>
    <x v="45"/>
    <b v="1"/>
    <n v="353"/>
    <b v="1"/>
    <s v="technology/hardware"/>
    <x v="0"/>
    <x v="0"/>
    <x v="45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x v="28"/>
    <x v="46"/>
    <x v="0"/>
    <x v="4"/>
    <s v="EUR"/>
    <n v="1433996746"/>
    <x v="46"/>
    <b v="1"/>
    <n v="729"/>
    <b v="1"/>
    <s v="technology/hardware"/>
    <x v="0"/>
    <x v="0"/>
    <x v="46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x v="25"/>
    <x v="47"/>
    <x v="0"/>
    <x v="0"/>
    <s v="USD"/>
    <n v="1450971684"/>
    <x v="47"/>
    <b v="1"/>
    <n v="1420"/>
    <b v="1"/>
    <s v="theater/spaces"/>
    <x v="6"/>
    <x v="9"/>
    <x v="47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x v="4"/>
    <x v="48"/>
    <x v="0"/>
    <x v="0"/>
    <s v="USD"/>
    <n v="1431100918"/>
    <x v="48"/>
    <b v="0"/>
    <n v="470"/>
    <b v="1"/>
    <s v="technology/hardware"/>
    <x v="0"/>
    <x v="0"/>
    <x v="48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x v="6"/>
    <x v="49"/>
    <x v="0"/>
    <x v="4"/>
    <s v="EUR"/>
    <n v="1479890743"/>
    <x v="49"/>
    <b v="1"/>
    <n v="398"/>
    <b v="1"/>
    <s v="technology/hardware"/>
    <x v="0"/>
    <x v="0"/>
    <x v="49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x v="9"/>
    <x v="50"/>
    <x v="2"/>
    <x v="8"/>
    <s v="AUD"/>
    <n v="1470319203"/>
    <x v="50"/>
    <b v="0"/>
    <n v="1293"/>
    <b v="0"/>
    <s v="film &amp; video/drama"/>
    <x v="5"/>
    <x v="10"/>
    <x v="50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x v="19"/>
    <x v="51"/>
    <x v="1"/>
    <x v="0"/>
    <s v="USD"/>
    <n v="1446217183"/>
    <x v="51"/>
    <b v="0"/>
    <n v="161"/>
    <b v="0"/>
    <s v="technology/wearables"/>
    <x v="0"/>
    <x v="1"/>
    <x v="51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x v="4"/>
    <x v="52"/>
    <x v="0"/>
    <x v="8"/>
    <s v="AUD"/>
    <n v="1487738622"/>
    <x v="52"/>
    <b v="1"/>
    <n v="1596"/>
    <b v="1"/>
    <s v="film &amp; video/documentary"/>
    <x v="5"/>
    <x v="8"/>
    <x v="52"/>
    <x v="52"/>
    <d v="2017-02-22T04:43:42"/>
    <x v="0"/>
  </r>
  <r>
    <n v="1968"/>
    <s v="XSHIFTER: World's First Affordable Wireless Shifting System"/>
    <s v="Bringing the advantages of wireless smart shifting to every cyclist. FITS ANY BIKE"/>
    <x v="6"/>
    <x v="53"/>
    <x v="0"/>
    <x v="0"/>
    <s v="USD"/>
    <n v="1480777515"/>
    <x v="53"/>
    <b v="1"/>
    <n v="510"/>
    <b v="1"/>
    <s v="technology/hardware"/>
    <x v="0"/>
    <x v="0"/>
    <x v="53"/>
    <x v="53"/>
    <d v="2016-12-03T15:05:15"/>
    <x v="0"/>
  </r>
  <r>
    <n v="298"/>
    <s v="DisHonesty - A Documentary Feature Film"/>
    <s v="The truth is, we all lie - and by &quot;we,&quot; we mean everyone!"/>
    <x v="31"/>
    <x v="54"/>
    <x v="0"/>
    <x v="0"/>
    <s v="USD"/>
    <n v="1399669200"/>
    <x v="54"/>
    <b v="1"/>
    <n v="2436"/>
    <b v="1"/>
    <s v="film &amp; video/documentary"/>
    <x v="5"/>
    <x v="8"/>
    <x v="54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x v="0"/>
    <x v="55"/>
    <x v="0"/>
    <x v="0"/>
    <s v="USD"/>
    <n v="1332385200"/>
    <x v="55"/>
    <b v="1"/>
    <n v="2602"/>
    <b v="1"/>
    <s v="publishing/radio &amp; podcasts"/>
    <x v="1"/>
    <x v="2"/>
    <x v="55"/>
    <x v="55"/>
    <d v="2012-03-22T03:00:00"/>
    <x v="0"/>
  </r>
  <r>
    <n v="2242"/>
    <s v="The Princess Bride Playing Cards from USPCC"/>
    <s v="Inconceivable! An amazing new illustrative deck based on The Princess Bride movie."/>
    <x v="26"/>
    <x v="56"/>
    <x v="0"/>
    <x v="0"/>
    <s v="USD"/>
    <n v="1385521320"/>
    <x v="56"/>
    <b v="0"/>
    <n v="2525"/>
    <b v="1"/>
    <s v="games/tabletop games"/>
    <x v="3"/>
    <x v="5"/>
    <x v="56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x v="32"/>
    <x v="57"/>
    <x v="0"/>
    <x v="1"/>
    <s v="GBP"/>
    <n v="1481842800"/>
    <x v="57"/>
    <b v="0"/>
    <n v="3238"/>
    <b v="1"/>
    <s v="games/tabletop games"/>
    <x v="3"/>
    <x v="5"/>
    <x v="57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33"/>
    <x v="58"/>
    <x v="0"/>
    <x v="0"/>
    <s v="USD"/>
    <n v="1369323491"/>
    <x v="58"/>
    <b v="0"/>
    <n v="1373"/>
    <b v="1"/>
    <s v="technology/hardware"/>
    <x v="0"/>
    <x v="0"/>
    <x v="58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x v="4"/>
    <x v="59"/>
    <x v="0"/>
    <x v="0"/>
    <s v="USD"/>
    <n v="1465652372"/>
    <x v="59"/>
    <b v="1"/>
    <n v="325"/>
    <b v="1"/>
    <s v="technology/hardware"/>
    <x v="0"/>
    <x v="0"/>
    <x v="59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x v="6"/>
    <x v="60"/>
    <x v="0"/>
    <x v="0"/>
    <s v="USD"/>
    <n v="1417611645"/>
    <x v="60"/>
    <b v="1"/>
    <n v="303"/>
    <b v="1"/>
    <s v="technology/hardware"/>
    <x v="0"/>
    <x v="0"/>
    <x v="60"/>
    <x v="60"/>
    <d v="2014-12-03T13:00:45"/>
    <x v="0"/>
  </r>
  <r>
    <n v="389"/>
    <s v="The Food Cure"/>
    <s v="What difference can food really make? A documentary film about six people who make the radical choice to face cancer with their plates."/>
    <x v="34"/>
    <x v="61"/>
    <x v="0"/>
    <x v="0"/>
    <s v="USD"/>
    <n v="1394233140"/>
    <x v="61"/>
    <b v="0"/>
    <n v="1510"/>
    <b v="1"/>
    <s v="film &amp; video/documentary"/>
    <x v="5"/>
    <x v="8"/>
    <x v="61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x v="4"/>
    <x v="62"/>
    <x v="0"/>
    <x v="0"/>
    <s v="USD"/>
    <n v="1427740319"/>
    <x v="62"/>
    <b v="1"/>
    <n v="539"/>
    <b v="1"/>
    <s v="technology/hardware"/>
    <x v="0"/>
    <x v="0"/>
    <x v="62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x v="6"/>
    <x v="63"/>
    <x v="0"/>
    <x v="0"/>
    <s v="USD"/>
    <n v="1405002663"/>
    <x v="63"/>
    <b v="1"/>
    <n v="354"/>
    <b v="1"/>
    <s v="technology/hardware"/>
    <x v="0"/>
    <x v="0"/>
    <x v="63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x v="35"/>
    <x v="64"/>
    <x v="0"/>
    <x v="0"/>
    <s v="USD"/>
    <n v="1401459035"/>
    <x v="64"/>
    <b v="1"/>
    <n v="2139"/>
    <b v="1"/>
    <s v="film &amp; video/documentary"/>
    <x v="5"/>
    <x v="8"/>
    <x v="64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x v="16"/>
    <x v="65"/>
    <x v="0"/>
    <x v="1"/>
    <s v="GBP"/>
    <n v="1470423668"/>
    <x v="65"/>
    <b v="1"/>
    <n v="1887"/>
    <b v="1"/>
    <s v="technology/hardware"/>
    <x v="0"/>
    <x v="0"/>
    <x v="65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19"/>
    <x v="66"/>
    <x v="2"/>
    <x v="0"/>
    <s v="USD"/>
    <n v="1481173140"/>
    <x v="66"/>
    <b v="0"/>
    <n v="336"/>
    <b v="0"/>
    <s v="technology/wearables"/>
    <x v="0"/>
    <x v="1"/>
    <x v="66"/>
    <x v="66"/>
    <d v="2016-12-08T04:59:00"/>
    <x v="0"/>
  </r>
  <r>
    <n v="2062"/>
    <s v="Rho Board"/>
    <s v="4K HEVC Android TV Media Player with optional DIY electronics, ideal for app development, home control, software developement, learning"/>
    <x v="4"/>
    <x v="67"/>
    <x v="0"/>
    <x v="9"/>
    <s v="DKK"/>
    <n v="1458807098"/>
    <x v="67"/>
    <b v="0"/>
    <n v="203"/>
    <b v="1"/>
    <s v="technology/hardware"/>
    <x v="0"/>
    <x v="0"/>
    <x v="67"/>
    <x v="67"/>
    <d v="2016-03-24T08:11:38"/>
    <x v="0"/>
  </r>
  <r>
    <n v="332"/>
    <s v="Changing of the Gods"/>
    <s v="A groundbreaking new film by Kenny Ausubel &amp; Louie Schwartzberg, featuring John Cleese, based on the work of Richard Tarnas."/>
    <x v="4"/>
    <x v="68"/>
    <x v="0"/>
    <x v="0"/>
    <s v="USD"/>
    <n v="1446019200"/>
    <x v="68"/>
    <b v="1"/>
    <n v="555"/>
    <b v="1"/>
    <s v="film &amp; video/documentary"/>
    <x v="5"/>
    <x v="8"/>
    <x v="68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x v="4"/>
    <x v="69"/>
    <x v="0"/>
    <x v="0"/>
    <s v="USD"/>
    <n v="1477972740"/>
    <x v="69"/>
    <b v="0"/>
    <n v="1260"/>
    <b v="1"/>
    <s v="theater/spaces"/>
    <x v="6"/>
    <x v="9"/>
    <x v="69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x v="26"/>
    <x v="70"/>
    <x v="0"/>
    <x v="0"/>
    <s v="USD"/>
    <n v="1349495940"/>
    <x v="70"/>
    <b v="1"/>
    <n v="1633"/>
    <b v="1"/>
    <s v="technology/hardware"/>
    <x v="0"/>
    <x v="0"/>
    <x v="70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x v="36"/>
    <x v="71"/>
    <x v="0"/>
    <x v="0"/>
    <s v="USD"/>
    <n v="1347530822"/>
    <x v="71"/>
    <b v="0"/>
    <n v="3468"/>
    <b v="1"/>
    <s v="technology/space exploration"/>
    <x v="0"/>
    <x v="4"/>
    <x v="71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x v="6"/>
    <x v="72"/>
    <x v="0"/>
    <x v="0"/>
    <s v="USD"/>
    <n v="1485191143"/>
    <x v="72"/>
    <b v="1"/>
    <n v="1375"/>
    <b v="1"/>
    <s v="technology/hardware"/>
    <x v="0"/>
    <x v="0"/>
    <x v="72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x v="4"/>
    <x v="73"/>
    <x v="0"/>
    <x v="0"/>
    <s v="USD"/>
    <n v="1466168390"/>
    <x v="73"/>
    <b v="1"/>
    <n v="1762"/>
    <b v="1"/>
    <s v="technology/space exploration"/>
    <x v="0"/>
    <x v="4"/>
    <x v="73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x v="37"/>
    <x v="74"/>
    <x v="2"/>
    <x v="0"/>
    <s v="USD"/>
    <n v="1385136000"/>
    <x v="74"/>
    <b v="0"/>
    <n v="890"/>
    <b v="0"/>
    <s v="technology/wearables"/>
    <x v="0"/>
    <x v="1"/>
    <x v="74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x v="23"/>
    <x v="75"/>
    <x v="0"/>
    <x v="0"/>
    <s v="USD"/>
    <n v="1342330951"/>
    <x v="75"/>
    <b v="1"/>
    <n v="676"/>
    <b v="1"/>
    <s v="technology/space exploration"/>
    <x v="0"/>
    <x v="4"/>
    <x v="75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x v="6"/>
    <x v="76"/>
    <x v="0"/>
    <x v="0"/>
    <s v="USD"/>
    <n v="1478516737"/>
    <x v="76"/>
    <b v="1"/>
    <n v="834"/>
    <b v="1"/>
    <s v="technology/hardware"/>
    <x v="0"/>
    <x v="0"/>
    <x v="76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35"/>
    <x v="77"/>
    <x v="0"/>
    <x v="0"/>
    <s v="USD"/>
    <n v="1440082240"/>
    <x v="77"/>
    <b v="0"/>
    <n v="1107"/>
    <b v="1"/>
    <s v="technology/wearables"/>
    <x v="0"/>
    <x v="1"/>
    <x v="77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x v="38"/>
    <x v="78"/>
    <x v="0"/>
    <x v="0"/>
    <s v="USD"/>
    <n v="1393005600"/>
    <x v="78"/>
    <b v="0"/>
    <n v="1980"/>
    <b v="1"/>
    <s v="games/tabletop games"/>
    <x v="3"/>
    <x v="5"/>
    <x v="78"/>
    <x v="78"/>
    <d v="2014-02-21T18:00:00"/>
    <x v="0"/>
  </r>
  <r>
    <n v="2726"/>
    <s v="Krimston TWO - Dual SIM case for iPhone"/>
    <s v="Krimston TWO: iPhone Dual SIM Case"/>
    <x v="4"/>
    <x v="79"/>
    <x v="0"/>
    <x v="0"/>
    <s v="USD"/>
    <n v="1461333311"/>
    <x v="79"/>
    <b v="0"/>
    <n v="404"/>
    <b v="1"/>
    <s v="technology/hardware"/>
    <x v="0"/>
    <x v="0"/>
    <x v="79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x v="16"/>
    <x v="80"/>
    <x v="0"/>
    <x v="0"/>
    <s v="USD"/>
    <n v="1394316695"/>
    <x v="80"/>
    <b v="1"/>
    <n v="2165"/>
    <b v="1"/>
    <s v="food/small batch"/>
    <x v="4"/>
    <x v="7"/>
    <x v="80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x v="39"/>
    <x v="81"/>
    <x v="0"/>
    <x v="8"/>
    <s v="AUD"/>
    <n v="1429228800"/>
    <x v="81"/>
    <b v="0"/>
    <n v="443"/>
    <b v="1"/>
    <s v="technology/hardware"/>
    <x v="0"/>
    <x v="0"/>
    <x v="81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x v="82"/>
    <x v="0"/>
    <x v="10"/>
    <s v="SEK"/>
    <n v="1432314209"/>
    <x v="82"/>
    <b v="0"/>
    <n v="100"/>
    <b v="1"/>
    <s v="theater/plays"/>
    <x v="6"/>
    <x v="11"/>
    <x v="82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x v="40"/>
    <x v="83"/>
    <x v="0"/>
    <x v="0"/>
    <s v="USD"/>
    <n v="1364078561"/>
    <x v="83"/>
    <b v="1"/>
    <n v="1356"/>
    <b v="1"/>
    <s v="technology/hardware"/>
    <x v="0"/>
    <x v="0"/>
    <x v="83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x v="4"/>
    <x v="84"/>
    <x v="0"/>
    <x v="0"/>
    <s v="USD"/>
    <n v="1399271911"/>
    <x v="84"/>
    <b v="0"/>
    <n v="558"/>
    <b v="1"/>
    <s v="theater/plays"/>
    <x v="6"/>
    <x v="11"/>
    <x v="84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x v="35"/>
    <x v="85"/>
    <x v="0"/>
    <x v="0"/>
    <s v="USD"/>
    <n v="1428514969"/>
    <x v="85"/>
    <b v="1"/>
    <n v="942"/>
    <b v="1"/>
    <s v="film &amp; video/documentary"/>
    <x v="5"/>
    <x v="8"/>
    <x v="85"/>
    <x v="85"/>
    <d v="2015-04-08T17:42:49"/>
    <x v="0"/>
  </r>
  <r>
    <n v="978"/>
    <s v="hidn tempo - a wearable stress coach"/>
    <s v="hidn tempo is an intelligent watch band that allows you to monitor your stress and manage it anywhere, anytime."/>
    <x v="41"/>
    <x v="86"/>
    <x v="2"/>
    <x v="10"/>
    <s v="SEK"/>
    <n v="1456385101"/>
    <x v="86"/>
    <b v="0"/>
    <n v="123"/>
    <b v="0"/>
    <s v="technology/wearables"/>
    <x v="0"/>
    <x v="1"/>
    <x v="86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x v="42"/>
    <x v="87"/>
    <x v="0"/>
    <x v="0"/>
    <s v="USD"/>
    <n v="1303446073"/>
    <x v="87"/>
    <b v="1"/>
    <n v="1876"/>
    <b v="1"/>
    <s v="technology/hardware"/>
    <x v="0"/>
    <x v="0"/>
    <x v="87"/>
    <x v="87"/>
    <d v="2011-04-22T04:21:13"/>
    <x v="0"/>
  </r>
  <r>
    <n v="2010"/>
    <s v="Weighitz: Weigh Smarter"/>
    <s v="Weighitz are miniature smart scales designed to weigh anything in the home."/>
    <x v="0"/>
    <x v="88"/>
    <x v="0"/>
    <x v="0"/>
    <s v="USD"/>
    <n v="1471564491"/>
    <x v="88"/>
    <b v="1"/>
    <n v="1737"/>
    <b v="1"/>
    <s v="technology/hardware"/>
    <x v="0"/>
    <x v="0"/>
    <x v="88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x v="89"/>
    <x v="0"/>
    <x v="8"/>
    <s v="AUD"/>
    <n v="1444525200"/>
    <x v="89"/>
    <b v="1"/>
    <n v="1251"/>
    <b v="1"/>
    <s v="technology/space exploration"/>
    <x v="0"/>
    <x v="4"/>
    <x v="89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x v="1"/>
    <x v="90"/>
    <x v="0"/>
    <x v="1"/>
    <s v="GBP"/>
    <n v="1364286239"/>
    <x v="90"/>
    <b v="0"/>
    <n v="623"/>
    <b v="1"/>
    <s v="games/tabletop games"/>
    <x v="3"/>
    <x v="5"/>
    <x v="90"/>
    <x v="90"/>
    <d v="2013-03-26T08:23:59"/>
    <x v="0"/>
  </r>
  <r>
    <n v="2710"/>
    <s v="House of Yes"/>
    <s v="Building Brooklyn's own creative venue for circus, theater and events of all types."/>
    <x v="24"/>
    <x v="91"/>
    <x v="0"/>
    <x v="0"/>
    <s v="USD"/>
    <n v="1407549600"/>
    <x v="91"/>
    <b v="1"/>
    <n v="1088"/>
    <b v="1"/>
    <s v="theater/spaces"/>
    <x v="6"/>
    <x v="9"/>
    <x v="91"/>
    <x v="91"/>
    <d v="2014-08-09T02:00:00"/>
    <x v="0"/>
  </r>
  <r>
    <n v="2016"/>
    <s v="Hydra: a triple-output power supply for electronics projects"/>
    <s v="A smart, compact power supply designed to power anything, anywhere"/>
    <x v="26"/>
    <x v="92"/>
    <x v="0"/>
    <x v="0"/>
    <s v="USD"/>
    <n v="1362863299"/>
    <x v="92"/>
    <b v="1"/>
    <n v="479"/>
    <b v="1"/>
    <s v="technology/hardware"/>
    <x v="0"/>
    <x v="0"/>
    <x v="92"/>
    <x v="92"/>
    <d v="2013-03-09T21:08:19"/>
    <x v="0"/>
  </r>
  <r>
    <n v="1501"/>
    <s v="This is Nowhere"/>
    <s v="A hardcover book of surf, outdoor and nature photos from the British Columbia coast."/>
    <x v="44"/>
    <x v="93"/>
    <x v="0"/>
    <x v="11"/>
    <s v="CAD"/>
    <n v="1436364023"/>
    <x v="93"/>
    <b v="1"/>
    <n v="885"/>
    <b v="1"/>
    <s v="photography/photobooks"/>
    <x v="2"/>
    <x v="3"/>
    <x v="93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x v="33"/>
    <x v="94"/>
    <x v="0"/>
    <x v="0"/>
    <s v="USD"/>
    <n v="1325961309"/>
    <x v="94"/>
    <b v="1"/>
    <n v="146"/>
    <b v="1"/>
    <s v="film &amp; video/documentary"/>
    <x v="5"/>
    <x v="8"/>
    <x v="94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x v="10"/>
    <x v="95"/>
    <x v="1"/>
    <x v="0"/>
    <s v="USD"/>
    <n v="1468108198"/>
    <x v="95"/>
    <b v="0"/>
    <n v="348"/>
    <b v="0"/>
    <s v="theater/spaces"/>
    <x v="6"/>
    <x v="9"/>
    <x v="95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x v="4"/>
    <x v="96"/>
    <x v="1"/>
    <x v="0"/>
    <s v="USD"/>
    <n v="1418849028"/>
    <x v="96"/>
    <b v="0"/>
    <n v="224"/>
    <b v="0"/>
    <s v="technology/wearables"/>
    <x v="0"/>
    <x v="1"/>
    <x v="96"/>
    <x v="96"/>
    <d v="2014-12-17T20:43:48"/>
    <x v="0"/>
  </r>
  <r>
    <n v="1960"/>
    <s v="TREKKAYAK"/>
    <s v="Trekkayak is an ultralight, durable and inflatable boat to be carried in your backpack to cross a lake or paddle down a river."/>
    <x v="45"/>
    <x v="97"/>
    <x v="0"/>
    <x v="10"/>
    <s v="SEK"/>
    <n v="1419151341"/>
    <x v="97"/>
    <b v="1"/>
    <n v="33"/>
    <b v="1"/>
    <s v="technology/hardware"/>
    <x v="0"/>
    <x v="0"/>
    <x v="97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x v="46"/>
    <x v="98"/>
    <x v="0"/>
    <x v="0"/>
    <s v="USD"/>
    <n v="1439618400"/>
    <x v="98"/>
    <b v="0"/>
    <n v="562"/>
    <b v="1"/>
    <s v="film &amp; video/documentary"/>
    <x v="5"/>
    <x v="8"/>
    <x v="98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x v="12"/>
    <x v="99"/>
    <x v="1"/>
    <x v="0"/>
    <s v="USD"/>
    <n v="1480536919"/>
    <x v="99"/>
    <b v="0"/>
    <n v="100"/>
    <b v="0"/>
    <s v="technology/wearables"/>
    <x v="0"/>
    <x v="1"/>
    <x v="99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x v="100"/>
    <x v="0"/>
    <x v="1"/>
    <s v="GBP"/>
    <n v="1387958429"/>
    <x v="100"/>
    <b v="0"/>
    <n v="1556"/>
    <b v="1"/>
    <s v="technology/hardware"/>
    <x v="0"/>
    <x v="0"/>
    <x v="100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x v="47"/>
    <x v="101"/>
    <x v="0"/>
    <x v="0"/>
    <s v="USD"/>
    <n v="1363889015"/>
    <x v="101"/>
    <b v="1"/>
    <n v="1224"/>
    <b v="1"/>
    <s v="music/indie rock"/>
    <x v="7"/>
    <x v="12"/>
    <x v="101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48"/>
    <x v="102"/>
    <x v="0"/>
    <x v="0"/>
    <s v="USD"/>
    <n v="1462629432"/>
    <x v="102"/>
    <b v="0"/>
    <n v="350"/>
    <b v="1"/>
    <s v="technology/hardware"/>
    <x v="0"/>
    <x v="0"/>
    <x v="102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x v="35"/>
    <x v="103"/>
    <x v="0"/>
    <x v="0"/>
    <s v="USD"/>
    <n v="1446350400"/>
    <x v="103"/>
    <b v="1"/>
    <n v="498"/>
    <b v="1"/>
    <s v="film &amp; video/documentary"/>
    <x v="5"/>
    <x v="8"/>
    <x v="103"/>
    <x v="103"/>
    <d v="2015-11-01T04:00:00"/>
    <x v="0"/>
  </r>
  <r>
    <n v="1025"/>
    <s v="[NUREN] The New Renaissance"/>
    <s v="Jake Kaufman and Jessie Seely present THE WORLD'S FIRST VIRTUAL REALITY ROCK OPERA."/>
    <x v="45"/>
    <x v="104"/>
    <x v="0"/>
    <x v="0"/>
    <s v="USD"/>
    <n v="1426532437"/>
    <x v="104"/>
    <b v="1"/>
    <n v="1071"/>
    <b v="1"/>
    <s v="music/electronic music"/>
    <x v="7"/>
    <x v="13"/>
    <x v="104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x v="6"/>
    <x v="105"/>
    <x v="0"/>
    <x v="0"/>
    <s v="USD"/>
    <n v="1366222542"/>
    <x v="105"/>
    <b v="0"/>
    <n v="554"/>
    <b v="1"/>
    <s v="technology/hardware"/>
    <x v="0"/>
    <x v="0"/>
    <x v="105"/>
    <x v="105"/>
    <d v="2013-04-17T18:15:42"/>
    <x v="0"/>
  </r>
  <r>
    <n v="292"/>
    <s v="The Undocumented"/>
    <s v="THE UNDOCUMENTED is a 90 cinema verite documentary that exposes a little known consequence of current U. S. immigration policy."/>
    <x v="35"/>
    <x v="106"/>
    <x v="0"/>
    <x v="0"/>
    <s v="USD"/>
    <n v="1319860740"/>
    <x v="106"/>
    <b v="1"/>
    <n v="493"/>
    <b v="1"/>
    <s v="film &amp; video/documentary"/>
    <x v="5"/>
    <x v="8"/>
    <x v="106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x v="16"/>
    <x v="107"/>
    <x v="0"/>
    <x v="0"/>
    <s v="USD"/>
    <n v="1419123600"/>
    <x v="107"/>
    <b v="0"/>
    <n v="404"/>
    <b v="1"/>
    <s v="games/tabletop games"/>
    <x v="3"/>
    <x v="5"/>
    <x v="107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x v="17"/>
    <x v="108"/>
    <x v="0"/>
    <x v="0"/>
    <s v="USD"/>
    <n v="1481778000"/>
    <x v="108"/>
    <b v="1"/>
    <n v="531"/>
    <b v="1"/>
    <s v="technology/hardware"/>
    <x v="0"/>
    <x v="0"/>
    <x v="108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x v="16"/>
    <x v="109"/>
    <x v="0"/>
    <x v="1"/>
    <s v="GBP"/>
    <n v="1376899269"/>
    <x v="109"/>
    <b v="1"/>
    <n v="402"/>
    <b v="1"/>
    <s v="technology/hardware"/>
    <x v="0"/>
    <x v="0"/>
    <x v="109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x v="17"/>
    <x v="110"/>
    <x v="0"/>
    <x v="0"/>
    <s v="USD"/>
    <n v="1414544400"/>
    <x v="110"/>
    <b v="0"/>
    <n v="1021"/>
    <b v="1"/>
    <s v="technology/wearables"/>
    <x v="0"/>
    <x v="1"/>
    <x v="110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x v="49"/>
    <x v="111"/>
    <x v="0"/>
    <x v="1"/>
    <s v="GBP"/>
    <n v="1354233296"/>
    <x v="111"/>
    <b v="1"/>
    <n v="625"/>
    <b v="1"/>
    <s v="technology/hardware"/>
    <x v="0"/>
    <x v="0"/>
    <x v="111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x v="16"/>
    <x v="112"/>
    <x v="0"/>
    <x v="0"/>
    <s v="USD"/>
    <n v="1398959729"/>
    <x v="112"/>
    <b v="1"/>
    <n v="405"/>
    <b v="1"/>
    <s v="technology/hardware"/>
    <x v="0"/>
    <x v="0"/>
    <x v="112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x v="0"/>
    <x v="113"/>
    <x v="0"/>
    <x v="0"/>
    <s v="USD"/>
    <n v="1389812400"/>
    <x v="113"/>
    <b v="0"/>
    <n v="456"/>
    <b v="1"/>
    <s v="technology/hardware"/>
    <x v="0"/>
    <x v="0"/>
    <x v="113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x v="17"/>
    <x v="114"/>
    <x v="0"/>
    <x v="0"/>
    <s v="USD"/>
    <n v="1482134340"/>
    <x v="114"/>
    <b v="1"/>
    <n v="1104"/>
    <b v="1"/>
    <s v="food/small batch"/>
    <x v="4"/>
    <x v="7"/>
    <x v="114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x v="115"/>
    <x v="1"/>
    <x v="0"/>
    <s v="USD"/>
    <n v="1417690734"/>
    <x v="115"/>
    <b v="0"/>
    <n v="356"/>
    <b v="0"/>
    <s v="technology/wearables"/>
    <x v="0"/>
    <x v="1"/>
    <x v="115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x v="43"/>
    <x v="116"/>
    <x v="0"/>
    <x v="0"/>
    <s v="USD"/>
    <n v="1432416219"/>
    <x v="116"/>
    <b v="1"/>
    <n v="951"/>
    <b v="1"/>
    <s v="film &amp; video/documentary"/>
    <x v="5"/>
    <x v="8"/>
    <x v="116"/>
    <x v="116"/>
    <d v="2015-05-23T21:23:39"/>
    <x v="0"/>
  </r>
  <r>
    <n v="1952"/>
    <s v="Nix Color Sensor"/>
    <s v="Nix is a breakthrough smartphone accessory. Just scan an object and instantly view the color on your iPhone, Android, PC, or Mac."/>
    <x v="23"/>
    <x v="117"/>
    <x v="0"/>
    <x v="11"/>
    <s v="CAD"/>
    <n v="1381934015"/>
    <x v="117"/>
    <b v="1"/>
    <n v="682"/>
    <b v="1"/>
    <s v="technology/hardware"/>
    <x v="0"/>
    <x v="0"/>
    <x v="117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x v="51"/>
    <x v="118"/>
    <x v="0"/>
    <x v="0"/>
    <s v="USD"/>
    <n v="1479704340"/>
    <x v="118"/>
    <b v="0"/>
    <n v="897"/>
    <b v="1"/>
    <s v="games/tabletop games"/>
    <x v="3"/>
    <x v="5"/>
    <x v="118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x v="6"/>
    <x v="119"/>
    <x v="0"/>
    <x v="0"/>
    <s v="USD"/>
    <n v="1383264000"/>
    <x v="119"/>
    <b v="1"/>
    <n v="665"/>
    <b v="1"/>
    <s v="film &amp; video/documentary"/>
    <x v="5"/>
    <x v="8"/>
    <x v="119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x v="43"/>
    <x v="120"/>
    <x v="0"/>
    <x v="12"/>
    <s v="EUR"/>
    <n v="1439455609"/>
    <x v="120"/>
    <b v="1"/>
    <n v="450"/>
    <b v="1"/>
    <s v="technology/hardware"/>
    <x v="0"/>
    <x v="0"/>
    <x v="120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x v="43"/>
    <x v="121"/>
    <x v="3"/>
    <x v="0"/>
    <s v="USD"/>
    <n v="1490752800"/>
    <x v="121"/>
    <b v="0"/>
    <n v="884"/>
    <b v="0"/>
    <s v="music/faith"/>
    <x v="7"/>
    <x v="14"/>
    <x v="121"/>
    <x v="121"/>
    <d v="2017-03-29T02:00:00"/>
    <x v="0"/>
  </r>
  <r>
    <n v="1533"/>
    <s v="The Cancer Family Book Project"/>
    <s v="This is an intimate story about a family, focusing on their love and strength in the face of mortality."/>
    <x v="52"/>
    <x v="122"/>
    <x v="0"/>
    <x v="0"/>
    <s v="USD"/>
    <n v="1462161540"/>
    <x v="122"/>
    <b v="1"/>
    <n v="740"/>
    <b v="1"/>
    <s v="photography/photobooks"/>
    <x v="2"/>
    <x v="3"/>
    <x v="122"/>
    <x v="122"/>
    <d v="2016-05-02T03:59:00"/>
    <x v="0"/>
  </r>
  <r>
    <n v="1748"/>
    <s v="So It Is: Vancouver"/>
    <s v="Telling the story of the city through remarkable people who live in Vancouver today."/>
    <x v="6"/>
    <x v="123"/>
    <x v="0"/>
    <x v="11"/>
    <s v="CAD"/>
    <n v="1441234143"/>
    <x v="123"/>
    <b v="0"/>
    <n v="181"/>
    <b v="1"/>
    <s v="photography/photobooks"/>
    <x v="2"/>
    <x v="3"/>
    <x v="123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x v="6"/>
    <x v="124"/>
    <x v="0"/>
    <x v="0"/>
    <s v="USD"/>
    <n v="1451776791"/>
    <x v="124"/>
    <b v="0"/>
    <n v="263"/>
    <b v="1"/>
    <s v="technology/hardware"/>
    <x v="0"/>
    <x v="0"/>
    <x v="124"/>
    <x v="124"/>
    <d v="2016-01-02T23:19:51"/>
    <x v="0"/>
  </r>
  <r>
    <n v="2237"/>
    <s v="Monster Mansion"/>
    <s v="A real-time cooperative adventure for 2-8 players. Defeat legendary monsters to earn gold and escape before the time RUNS OUT!"/>
    <x v="53"/>
    <x v="125"/>
    <x v="0"/>
    <x v="0"/>
    <s v="USD"/>
    <n v="1415779140"/>
    <x v="125"/>
    <b v="0"/>
    <n v="983"/>
    <b v="1"/>
    <s v="games/tabletop games"/>
    <x v="3"/>
    <x v="5"/>
    <x v="125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54"/>
    <x v="126"/>
    <x v="0"/>
    <x v="0"/>
    <s v="USD"/>
    <n v="1447963219"/>
    <x v="126"/>
    <b v="1"/>
    <n v="613"/>
    <b v="1"/>
    <s v="film &amp; video/documentary"/>
    <x v="5"/>
    <x v="8"/>
    <x v="126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x v="55"/>
    <x v="127"/>
    <x v="0"/>
    <x v="0"/>
    <s v="USD"/>
    <n v="1413575739"/>
    <x v="127"/>
    <b v="1"/>
    <n v="452"/>
    <b v="1"/>
    <s v="photography/photobooks"/>
    <x v="2"/>
    <x v="3"/>
    <x v="127"/>
    <x v="127"/>
    <d v="2014-10-17T19:55:39"/>
    <x v="0"/>
  </r>
  <r>
    <n v="2996"/>
    <s v="Sea Tea Improv's Comedy Theater in Hartford, CT"/>
    <s v="A permanent home for comedy in Connecticut in the heart of downtown Hartford."/>
    <x v="23"/>
    <x v="128"/>
    <x v="0"/>
    <x v="0"/>
    <s v="USD"/>
    <n v="1432677240"/>
    <x v="128"/>
    <b v="0"/>
    <n v="392"/>
    <b v="1"/>
    <s v="theater/spaces"/>
    <x v="6"/>
    <x v="9"/>
    <x v="128"/>
    <x v="128"/>
    <d v="2015-05-26T21:54:00"/>
    <x v="0"/>
  </r>
  <r>
    <n v="2031"/>
    <s v="Linkio: the $100 Smart Home Devices Solution"/>
    <s v="With Linkio you can use your smartphone to control every electronic you own- for only $100!"/>
    <x v="6"/>
    <x v="129"/>
    <x v="0"/>
    <x v="13"/>
    <s v="EUR"/>
    <n v="1420765200"/>
    <x v="129"/>
    <b v="1"/>
    <n v="508"/>
    <b v="1"/>
    <s v="technology/hardware"/>
    <x v="0"/>
    <x v="0"/>
    <x v="129"/>
    <x v="129"/>
    <d v="2015-01-09T01:00:00"/>
    <x v="0"/>
  </r>
  <r>
    <n v="2049"/>
    <s v="LOCK8 - the World's First Smart Bike Lock"/>
    <s v="Keyless. Alarm secured. GPS tracking."/>
    <x v="6"/>
    <x v="130"/>
    <x v="0"/>
    <x v="1"/>
    <s v="GBP"/>
    <n v="1386025140"/>
    <x v="130"/>
    <b v="0"/>
    <n v="742"/>
    <b v="1"/>
    <s v="technology/hardware"/>
    <x v="0"/>
    <x v="0"/>
    <x v="130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x v="0"/>
    <x v="131"/>
    <x v="0"/>
    <x v="0"/>
    <s v="USD"/>
    <n v="1410017131"/>
    <x v="131"/>
    <b v="1"/>
    <n v="508"/>
    <b v="1"/>
    <s v="music/rock"/>
    <x v="7"/>
    <x v="15"/>
    <x v="131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x v="6"/>
    <x v="132"/>
    <x v="0"/>
    <x v="0"/>
    <s v="USD"/>
    <n v="1374858000"/>
    <x v="132"/>
    <b v="1"/>
    <n v="635"/>
    <b v="1"/>
    <s v="publishing/radio &amp; podcasts"/>
    <x v="1"/>
    <x v="2"/>
    <x v="132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x v="13"/>
    <x v="133"/>
    <x v="0"/>
    <x v="11"/>
    <s v="CAD"/>
    <n v="1488390735"/>
    <x v="133"/>
    <b v="0"/>
    <n v="113"/>
    <b v="1"/>
    <s v="technology/hardware"/>
    <x v="0"/>
    <x v="0"/>
    <x v="133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x v="6"/>
    <x v="134"/>
    <x v="0"/>
    <x v="0"/>
    <s v="USD"/>
    <n v="1433538000"/>
    <x v="134"/>
    <b v="0"/>
    <n v="188"/>
    <b v="1"/>
    <s v="technology/hardware"/>
    <x v="0"/>
    <x v="0"/>
    <x v="134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x v="0"/>
    <x v="135"/>
    <x v="0"/>
    <x v="0"/>
    <s v="USD"/>
    <n v="1308359666"/>
    <x v="135"/>
    <b v="1"/>
    <n v="688"/>
    <b v="1"/>
    <s v="film &amp; video/documentary"/>
    <x v="5"/>
    <x v="8"/>
    <x v="135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x v="12"/>
    <x v="136"/>
    <x v="1"/>
    <x v="0"/>
    <s v="USD"/>
    <n v="1448125935"/>
    <x v="136"/>
    <b v="0"/>
    <n v="355"/>
    <b v="0"/>
    <s v="technology/wearables"/>
    <x v="0"/>
    <x v="1"/>
    <x v="136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x v="16"/>
    <x v="137"/>
    <x v="0"/>
    <x v="0"/>
    <s v="USD"/>
    <n v="1481328004"/>
    <x v="137"/>
    <b v="0"/>
    <n v="1328"/>
    <b v="1"/>
    <s v="games/tabletop games"/>
    <x v="3"/>
    <x v="5"/>
    <x v="137"/>
    <x v="137"/>
    <d v="2016-12-10T00:00:04"/>
    <x v="0"/>
  </r>
  <r>
    <n v="1970"/>
    <s v="APOC: Mini Radiation Detector"/>
    <s v="The APOC is a gamma particle detector that will help you learn about radiation and find radioactive things!"/>
    <x v="1"/>
    <x v="138"/>
    <x v="0"/>
    <x v="0"/>
    <s v="USD"/>
    <n v="1366429101"/>
    <x v="138"/>
    <b v="1"/>
    <n v="701"/>
    <b v="1"/>
    <s v="technology/hardware"/>
    <x v="0"/>
    <x v="0"/>
    <x v="138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x v="16"/>
    <x v="139"/>
    <x v="0"/>
    <x v="0"/>
    <s v="USD"/>
    <n v="1475390484"/>
    <x v="139"/>
    <b v="0"/>
    <n v="278"/>
    <b v="1"/>
    <s v="technology/hardware"/>
    <x v="0"/>
    <x v="0"/>
    <x v="139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x v="23"/>
    <x v="140"/>
    <x v="0"/>
    <x v="0"/>
    <s v="USD"/>
    <n v="1416988740"/>
    <x v="140"/>
    <b v="1"/>
    <n v="930"/>
    <b v="1"/>
    <s v="theater/plays"/>
    <x v="6"/>
    <x v="11"/>
    <x v="140"/>
    <x v="140"/>
    <d v="2014-11-26T07:59:00"/>
    <x v="0"/>
  </r>
  <r>
    <n v="393"/>
    <s v="THE PENGUIN COUNTERS Documentary Film"/>
    <s v="This is a story thatâ€™s never been told, about tackling climate change one penguin at a timeâ€¦"/>
    <x v="6"/>
    <x v="141"/>
    <x v="0"/>
    <x v="0"/>
    <s v="USD"/>
    <n v="1381424452"/>
    <x v="141"/>
    <b v="0"/>
    <n v="351"/>
    <b v="1"/>
    <s v="film &amp; video/documentary"/>
    <x v="5"/>
    <x v="8"/>
    <x v="141"/>
    <x v="141"/>
    <d v="2013-10-10T17:00:52"/>
    <x v="0"/>
  </r>
  <r>
    <n v="342"/>
    <s v="BREAKING A MONSTER a film about the band Unlocking The Truth"/>
    <s v="BREAKING A MONSTER needs your help to play in THEATERS!"/>
    <x v="20"/>
    <x v="142"/>
    <x v="0"/>
    <x v="0"/>
    <s v="USD"/>
    <n v="1461955465"/>
    <x v="142"/>
    <b v="1"/>
    <n v="325"/>
    <b v="1"/>
    <s v="film &amp; video/documentary"/>
    <x v="5"/>
    <x v="8"/>
    <x v="142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x v="56"/>
    <x v="143"/>
    <x v="0"/>
    <x v="0"/>
    <s v="USD"/>
    <n v="1450555279"/>
    <x v="143"/>
    <b v="0"/>
    <n v="284"/>
    <b v="1"/>
    <s v="film &amp; video/television"/>
    <x v="5"/>
    <x v="16"/>
    <x v="143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x v="57"/>
    <x v="144"/>
    <x v="0"/>
    <x v="0"/>
    <s v="USD"/>
    <n v="1417653540"/>
    <x v="144"/>
    <b v="0"/>
    <n v="229"/>
    <b v="1"/>
    <s v="publishing/nonfiction"/>
    <x v="1"/>
    <x v="17"/>
    <x v="144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x v="6"/>
    <x v="145"/>
    <x v="0"/>
    <x v="0"/>
    <s v="USD"/>
    <n v="1428643974"/>
    <x v="145"/>
    <b v="0"/>
    <n v="119"/>
    <b v="1"/>
    <s v="technology/hardware"/>
    <x v="0"/>
    <x v="0"/>
    <x v="145"/>
    <x v="145"/>
    <d v="2015-04-10T05:32:54"/>
    <x v="0"/>
  </r>
  <r>
    <n v="2194"/>
    <s v="Monster Lab"/>
    <s v="LAST CHANCE! A fast paced card game for people who like to play god, build hybrid cat monsters and add flamethrowers to space dragons."/>
    <x v="26"/>
    <x v="146"/>
    <x v="0"/>
    <x v="0"/>
    <s v="USD"/>
    <n v="1459012290"/>
    <x v="146"/>
    <b v="0"/>
    <n v="878"/>
    <b v="1"/>
    <s v="games/tabletop games"/>
    <x v="3"/>
    <x v="5"/>
    <x v="146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x v="34"/>
    <x v="147"/>
    <x v="2"/>
    <x v="1"/>
    <s v="GBP"/>
    <n v="1483286127"/>
    <x v="147"/>
    <b v="0"/>
    <n v="456"/>
    <b v="0"/>
    <s v="technology/wearables"/>
    <x v="0"/>
    <x v="1"/>
    <x v="147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x v="13"/>
    <x v="148"/>
    <x v="0"/>
    <x v="0"/>
    <s v="USD"/>
    <n v="1447507200"/>
    <x v="148"/>
    <b v="0"/>
    <n v="651"/>
    <b v="1"/>
    <s v="games/tabletop games"/>
    <x v="3"/>
    <x v="5"/>
    <x v="148"/>
    <x v="148"/>
    <d v="2015-11-14T13:20:00"/>
    <x v="0"/>
  </r>
  <r>
    <n v="1949"/>
    <s v="Shake Your Power"/>
    <s v="#ShakeYourPower brings clean energy to places in the world without electricity through the power of music."/>
    <x v="6"/>
    <x v="149"/>
    <x v="0"/>
    <x v="1"/>
    <s v="GBP"/>
    <n v="1404986951"/>
    <x v="149"/>
    <b v="1"/>
    <n v="943"/>
    <b v="1"/>
    <s v="technology/hardware"/>
    <x v="0"/>
    <x v="0"/>
    <x v="149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x v="13"/>
    <x v="150"/>
    <x v="0"/>
    <x v="0"/>
    <s v="USD"/>
    <n v="1426866851"/>
    <x v="150"/>
    <b v="0"/>
    <n v="320"/>
    <b v="1"/>
    <s v="theater/spaces"/>
    <x v="6"/>
    <x v="9"/>
    <x v="150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x v="6"/>
    <x v="151"/>
    <x v="0"/>
    <x v="0"/>
    <s v="USD"/>
    <n v="1482208233"/>
    <x v="151"/>
    <b v="1"/>
    <n v="736"/>
    <b v="1"/>
    <s v="film &amp; video/documentary"/>
    <x v="5"/>
    <x v="8"/>
    <x v="151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x v="6"/>
    <x v="152"/>
    <x v="0"/>
    <x v="0"/>
    <s v="USD"/>
    <n v="1312747970"/>
    <x v="152"/>
    <b v="0"/>
    <n v="73"/>
    <b v="1"/>
    <s v="film &amp; video/documentary"/>
    <x v="5"/>
    <x v="8"/>
    <x v="152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x v="6"/>
    <x v="153"/>
    <x v="0"/>
    <x v="0"/>
    <s v="USD"/>
    <n v="1340683393"/>
    <x v="153"/>
    <b v="1"/>
    <n v="447"/>
    <b v="1"/>
    <s v="film &amp; video/documentary"/>
    <x v="5"/>
    <x v="8"/>
    <x v="153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x v="6"/>
    <x v="154"/>
    <x v="0"/>
    <x v="0"/>
    <s v="USD"/>
    <n v="1466002800"/>
    <x v="154"/>
    <b v="1"/>
    <n v="267"/>
    <b v="1"/>
    <s v="film &amp; video/documentary"/>
    <x v="5"/>
    <x v="8"/>
    <x v="154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x v="6"/>
    <x v="155"/>
    <x v="0"/>
    <x v="0"/>
    <s v="USD"/>
    <n v="1402892700"/>
    <x v="155"/>
    <b v="0"/>
    <n v="433"/>
    <b v="1"/>
    <s v="theater/spaces"/>
    <x v="6"/>
    <x v="9"/>
    <x v="155"/>
    <x v="155"/>
    <d v="2014-06-16T04:25:00"/>
    <x v="0"/>
  </r>
  <r>
    <n v="3691"/>
    <s v="Most Dangerous Man in America (WEB DuBois) by Amiri  Baraka"/>
    <s v="World Premiere of last play written by Amiri Baraka"/>
    <x v="13"/>
    <x v="156"/>
    <x v="0"/>
    <x v="0"/>
    <s v="USD"/>
    <n v="1425272340"/>
    <x v="156"/>
    <b v="0"/>
    <n v="274"/>
    <b v="1"/>
    <s v="theater/plays"/>
    <x v="6"/>
    <x v="11"/>
    <x v="156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x v="157"/>
    <x v="1"/>
    <x v="0"/>
    <s v="USD"/>
    <n v="1471579140"/>
    <x v="157"/>
    <b v="0"/>
    <n v="323"/>
    <b v="0"/>
    <s v="technology/wearables"/>
    <x v="0"/>
    <x v="1"/>
    <x v="157"/>
    <x v="157"/>
    <d v="2016-08-19T03:59:00"/>
    <x v="0"/>
  </r>
  <r>
    <n v="1210"/>
    <s v="Det Andra GÃ¶teborg"/>
    <s v="En fotobok om livet i det enda andra GÃ¶teborg i vÃ¤rlden"/>
    <x v="16"/>
    <x v="158"/>
    <x v="0"/>
    <x v="10"/>
    <s v="SEK"/>
    <n v="1433106000"/>
    <x v="158"/>
    <b v="0"/>
    <n v="103"/>
    <b v="1"/>
    <s v="photography/photobooks"/>
    <x v="2"/>
    <x v="3"/>
    <x v="158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x v="6"/>
    <x v="159"/>
    <x v="0"/>
    <x v="0"/>
    <s v="USD"/>
    <n v="1475553540"/>
    <x v="159"/>
    <b v="1"/>
    <n v="308"/>
    <b v="1"/>
    <s v="theater/spaces"/>
    <x v="6"/>
    <x v="9"/>
    <x v="159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x v="6"/>
    <x v="160"/>
    <x v="0"/>
    <x v="0"/>
    <s v="USD"/>
    <n v="1409274000"/>
    <x v="160"/>
    <b v="1"/>
    <n v="614"/>
    <b v="1"/>
    <s v="music/indie rock"/>
    <x v="7"/>
    <x v="12"/>
    <x v="160"/>
    <x v="160"/>
    <d v="2014-08-29T01:00:00"/>
    <x v="0"/>
  </r>
  <r>
    <n v="1957"/>
    <s v="freeSoC and freeSoC Mini"/>
    <s v="An open hardware platform for the best microcontroller in the world."/>
    <x v="0"/>
    <x v="161"/>
    <x v="0"/>
    <x v="0"/>
    <s v="USD"/>
    <n v="1351304513"/>
    <x v="161"/>
    <b v="1"/>
    <n v="660"/>
    <b v="1"/>
    <s v="technology/hardware"/>
    <x v="0"/>
    <x v="0"/>
    <x v="161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x v="13"/>
    <x v="162"/>
    <x v="0"/>
    <x v="0"/>
    <s v="USD"/>
    <n v="1460038591"/>
    <x v="162"/>
    <b v="1"/>
    <n v="266"/>
    <b v="1"/>
    <s v="film &amp; video/documentary"/>
    <x v="5"/>
    <x v="8"/>
    <x v="162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x v="163"/>
    <x v="0"/>
    <x v="9"/>
    <s v="DKK"/>
    <n v="1420648906"/>
    <x v="163"/>
    <b v="0"/>
    <n v="144"/>
    <b v="1"/>
    <s v="music/rock"/>
    <x v="7"/>
    <x v="15"/>
    <x v="163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x v="17"/>
    <x v="164"/>
    <x v="0"/>
    <x v="8"/>
    <s v="AUD"/>
    <n v="1435388154"/>
    <x v="164"/>
    <b v="0"/>
    <n v="271"/>
    <b v="1"/>
    <s v="photography/photobooks"/>
    <x v="2"/>
    <x v="3"/>
    <x v="164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x v="0"/>
    <x v="165"/>
    <x v="0"/>
    <x v="0"/>
    <s v="USD"/>
    <n v="1405479600"/>
    <x v="165"/>
    <b v="0"/>
    <n v="827"/>
    <b v="1"/>
    <s v="film &amp; video/television"/>
    <x v="5"/>
    <x v="16"/>
    <x v="165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x v="26"/>
    <x v="166"/>
    <x v="0"/>
    <x v="0"/>
    <s v="USD"/>
    <n v="1438964063"/>
    <x v="166"/>
    <b v="0"/>
    <n v="707"/>
    <b v="1"/>
    <s v="technology/hardware"/>
    <x v="0"/>
    <x v="0"/>
    <x v="166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x v="17"/>
    <x v="167"/>
    <x v="0"/>
    <x v="0"/>
    <s v="USD"/>
    <n v="1406129150"/>
    <x v="167"/>
    <b v="0"/>
    <n v="1364"/>
    <b v="1"/>
    <s v="technology/hardware"/>
    <x v="0"/>
    <x v="0"/>
    <x v="167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x v="42"/>
    <x v="168"/>
    <x v="0"/>
    <x v="0"/>
    <s v="USD"/>
    <n v="1349203203"/>
    <x v="168"/>
    <b v="0"/>
    <n v="92"/>
    <b v="1"/>
    <s v="music/indie rock"/>
    <x v="7"/>
    <x v="12"/>
    <x v="168"/>
    <x v="168"/>
    <d v="2012-10-02T18:40:03"/>
    <x v="0"/>
  </r>
  <r>
    <n v="1469"/>
    <s v="The Local Global Mashup Show"/>
    <s v="Get the inside edge on the stories that connect Americans to the world -- in your ear every week."/>
    <x v="58"/>
    <x v="169"/>
    <x v="0"/>
    <x v="0"/>
    <s v="USD"/>
    <n v="1360938109"/>
    <x v="169"/>
    <b v="1"/>
    <n v="321"/>
    <b v="1"/>
    <s v="publishing/radio &amp; podcasts"/>
    <x v="1"/>
    <x v="2"/>
    <x v="169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x v="13"/>
    <x v="170"/>
    <x v="0"/>
    <x v="0"/>
    <s v="USD"/>
    <n v="1439473248"/>
    <x v="170"/>
    <b v="0"/>
    <n v="315"/>
    <b v="1"/>
    <s v="technology/wearables"/>
    <x v="0"/>
    <x v="1"/>
    <x v="170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x v="171"/>
    <x v="0"/>
    <x v="0"/>
    <s v="USD"/>
    <n v="1433036578"/>
    <x v="171"/>
    <b v="0"/>
    <n v="170"/>
    <b v="1"/>
    <s v="technology/hardware"/>
    <x v="0"/>
    <x v="0"/>
    <x v="171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x v="23"/>
    <x v="172"/>
    <x v="0"/>
    <x v="0"/>
    <s v="USD"/>
    <n v="1445624695"/>
    <x v="172"/>
    <b v="1"/>
    <n v="874"/>
    <b v="1"/>
    <s v="photography/photobooks"/>
    <x v="2"/>
    <x v="3"/>
    <x v="172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x v="35"/>
    <x v="173"/>
    <x v="2"/>
    <x v="0"/>
    <s v="USD"/>
    <n v="1410426250"/>
    <x v="173"/>
    <b v="0"/>
    <n v="975"/>
    <b v="0"/>
    <s v="games/video games"/>
    <x v="3"/>
    <x v="18"/>
    <x v="173"/>
    <x v="173"/>
    <d v="2014-09-11T09:04:10"/>
    <x v="0"/>
  </r>
  <r>
    <n v="2708"/>
    <s v="Angel Comedy Club"/>
    <s v="Angel Comedy Club: A permanent home for Londonâ€™s loveliest comedy night - a community comedy club"/>
    <x v="16"/>
    <x v="174"/>
    <x v="0"/>
    <x v="1"/>
    <s v="GBP"/>
    <n v="1469119526"/>
    <x v="174"/>
    <b v="1"/>
    <n v="1049"/>
    <b v="1"/>
    <s v="theater/spaces"/>
    <x v="6"/>
    <x v="9"/>
    <x v="174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x v="52"/>
    <x v="175"/>
    <x v="0"/>
    <x v="0"/>
    <s v="USD"/>
    <n v="1410444068"/>
    <x v="175"/>
    <b v="0"/>
    <n v="199"/>
    <b v="1"/>
    <s v="theater/musical"/>
    <x v="6"/>
    <x v="19"/>
    <x v="175"/>
    <x v="175"/>
    <d v="2014-09-11T14:01:08"/>
    <x v="0"/>
  </r>
  <r>
    <n v="1467"/>
    <s v="Radio Ambulante"/>
    <s v="We are a new Spanish language podcast telling uniquely Latin American stories."/>
    <x v="13"/>
    <x v="176"/>
    <x v="0"/>
    <x v="0"/>
    <s v="USD"/>
    <n v="1332699285"/>
    <x v="176"/>
    <b v="1"/>
    <n v="600"/>
    <b v="1"/>
    <s v="publishing/radio &amp; podcasts"/>
    <x v="1"/>
    <x v="2"/>
    <x v="176"/>
    <x v="176"/>
    <d v="2012-03-25T18:14:45"/>
    <x v="0"/>
  </r>
  <r>
    <n v="2730"/>
    <s v="Yaba - Portable Speaker &amp; Guitar Amp"/>
    <s v="The world's most powerful portable speaker and guitar amplifier. Turns any surface into a speaker."/>
    <x v="59"/>
    <x v="177"/>
    <x v="0"/>
    <x v="0"/>
    <s v="USD"/>
    <n v="1366635575"/>
    <x v="177"/>
    <b v="0"/>
    <n v="682"/>
    <b v="1"/>
    <s v="technology/hardware"/>
    <x v="0"/>
    <x v="0"/>
    <x v="177"/>
    <x v="177"/>
    <d v="2013-04-22T12:59:35"/>
    <x v="0"/>
  </r>
  <r>
    <n v="282"/>
    <s v="Greenlight the PATROL BASE JAKER Movie"/>
    <s v="See US Marines make counter-insurgency work in Helmand Province--the Taliban's stronghold in Afghanistan."/>
    <x v="52"/>
    <x v="178"/>
    <x v="0"/>
    <x v="0"/>
    <s v="USD"/>
    <n v="1266876000"/>
    <x v="178"/>
    <b v="1"/>
    <n v="179"/>
    <b v="1"/>
    <s v="film &amp; video/documentary"/>
    <x v="5"/>
    <x v="8"/>
    <x v="178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x v="13"/>
    <x v="179"/>
    <x v="0"/>
    <x v="0"/>
    <s v="USD"/>
    <n v="1416089324"/>
    <x v="179"/>
    <b v="0"/>
    <n v="277"/>
    <b v="1"/>
    <s v="theater/spaces"/>
    <x v="6"/>
    <x v="9"/>
    <x v="179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x v="60"/>
    <x v="180"/>
    <x v="0"/>
    <x v="0"/>
    <s v="USD"/>
    <n v="1488862800"/>
    <x v="180"/>
    <b v="0"/>
    <n v="902"/>
    <b v="1"/>
    <s v="games/tabletop games"/>
    <x v="3"/>
    <x v="5"/>
    <x v="180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x v="17"/>
    <x v="181"/>
    <x v="0"/>
    <x v="0"/>
    <s v="USD"/>
    <n v="1398477518"/>
    <x v="181"/>
    <b v="1"/>
    <n v="158"/>
    <b v="1"/>
    <s v="technology/hardware"/>
    <x v="0"/>
    <x v="0"/>
    <x v="181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x v="13"/>
    <x v="182"/>
    <x v="0"/>
    <x v="0"/>
    <s v="USD"/>
    <n v="1447505609"/>
    <x v="182"/>
    <b v="1"/>
    <n v="379"/>
    <b v="1"/>
    <s v="film &amp; video/documentary"/>
    <x v="5"/>
    <x v="8"/>
    <x v="182"/>
    <x v="182"/>
    <d v="2015-11-14T12:53:29"/>
    <x v="0"/>
  </r>
  <r>
    <n v="648"/>
    <s v="Audio Jacket"/>
    <s v="Get ready for the next product that you canâ€™t live without"/>
    <x v="23"/>
    <x v="183"/>
    <x v="0"/>
    <x v="0"/>
    <s v="USD"/>
    <n v="1413304708"/>
    <x v="183"/>
    <b v="0"/>
    <n v="27"/>
    <b v="1"/>
    <s v="technology/wearables"/>
    <x v="0"/>
    <x v="1"/>
    <x v="183"/>
    <x v="183"/>
    <d v="2014-10-14T16:38:28"/>
    <x v="0"/>
  </r>
  <r>
    <n v="340"/>
    <s v="Somaliland: The Abaarso Story"/>
    <s v="Feature-length documentary about five Somali Muslim students pursuing dreams of education in America"/>
    <x v="23"/>
    <x v="184"/>
    <x v="0"/>
    <x v="0"/>
    <s v="USD"/>
    <n v="1489006800"/>
    <x v="184"/>
    <b v="1"/>
    <n v="299"/>
    <b v="1"/>
    <s v="film &amp; video/documentary"/>
    <x v="5"/>
    <x v="8"/>
    <x v="184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x v="185"/>
    <x v="0"/>
    <x v="5"/>
    <s v="EUR"/>
    <n v="1460066954"/>
    <x v="185"/>
    <b v="1"/>
    <n v="964"/>
    <b v="1"/>
    <s v="film &amp; video/documentary"/>
    <x v="5"/>
    <x v="8"/>
    <x v="185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x v="186"/>
    <x v="0"/>
    <x v="0"/>
    <s v="USD"/>
    <n v="1454277540"/>
    <x v="186"/>
    <b v="0"/>
    <n v="375"/>
    <b v="1"/>
    <s v="technology/hardware"/>
    <x v="0"/>
    <x v="0"/>
    <x v="186"/>
    <x v="186"/>
    <d v="2016-01-31T21:59:00"/>
    <x v="0"/>
  </r>
  <r>
    <n v="669"/>
    <s v="Christian DiLusso Watches"/>
    <s v="Beautiful automatic watches, made for every moment._x000a_Sports, business, casual.....it fits every moment of your life."/>
    <x v="19"/>
    <x v="187"/>
    <x v="2"/>
    <x v="10"/>
    <s v="SEK"/>
    <n v="1467817258"/>
    <x v="187"/>
    <b v="0"/>
    <n v="28"/>
    <b v="0"/>
    <s v="technology/wearables"/>
    <x v="0"/>
    <x v="1"/>
    <x v="187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x v="13"/>
    <x v="188"/>
    <x v="0"/>
    <x v="0"/>
    <s v="USD"/>
    <n v="1466171834"/>
    <x v="188"/>
    <b v="1"/>
    <n v="438"/>
    <b v="1"/>
    <s v="film &amp; video/documentary"/>
    <x v="5"/>
    <x v="8"/>
    <x v="188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x v="13"/>
    <x v="189"/>
    <x v="0"/>
    <x v="0"/>
    <s v="USD"/>
    <n v="1477841138"/>
    <x v="189"/>
    <b v="1"/>
    <n v="403"/>
    <b v="1"/>
    <s v="food/small batch"/>
    <x v="4"/>
    <x v="7"/>
    <x v="189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x v="62"/>
    <x v="190"/>
    <x v="1"/>
    <x v="0"/>
    <s v="USD"/>
    <n v="1441783869"/>
    <x v="190"/>
    <b v="1"/>
    <n v="535"/>
    <b v="0"/>
    <s v="technology/space exploration"/>
    <x v="0"/>
    <x v="4"/>
    <x v="190"/>
    <x v="190"/>
    <d v="2015-09-09T07:31:09"/>
    <x v="0"/>
  </r>
  <r>
    <n v="3066"/>
    <s v="Gold Coast Wake Park"/>
    <s v="Our mission is to offer an innovative family watersports attraction that is fun, safe, economical and a leader in its field."/>
    <x v="63"/>
    <x v="191"/>
    <x v="2"/>
    <x v="8"/>
    <s v="AUD"/>
    <n v="1468128537"/>
    <x v="191"/>
    <b v="0"/>
    <n v="15"/>
    <b v="0"/>
    <s v="theater/spaces"/>
    <x v="6"/>
    <x v="9"/>
    <x v="191"/>
    <x v="191"/>
    <d v="2016-07-10T05:28:57"/>
    <x v="0"/>
  </r>
  <r>
    <n v="284"/>
    <s v="Wisconsin Rising"/>
    <s v="A film documenting WI Gov.Scott Walker's attack on working families and how it is reanimating the American labor movement."/>
    <x v="13"/>
    <x v="192"/>
    <x v="0"/>
    <x v="0"/>
    <s v="USD"/>
    <n v="1327167780"/>
    <x v="192"/>
    <b v="1"/>
    <n v="760"/>
    <b v="1"/>
    <s v="film &amp; video/documentary"/>
    <x v="5"/>
    <x v="8"/>
    <x v="192"/>
    <x v="192"/>
    <d v="2012-01-21T17:43:00"/>
    <x v="0"/>
  </r>
  <r>
    <n v="2703"/>
    <s v="Bisagra Teatro: Foro Multidisciplinario"/>
    <s v="Â¡Tu nuevo espacio cultural multidisciplinario en el centro de Pachuca, Hidalgo"/>
    <x v="13"/>
    <x v="193"/>
    <x v="3"/>
    <x v="14"/>
    <s v="MXN"/>
    <n v="1490196830"/>
    <x v="193"/>
    <b v="0"/>
    <n v="45"/>
    <b v="0"/>
    <s v="theater/spaces"/>
    <x v="6"/>
    <x v="9"/>
    <x v="193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x v="64"/>
    <x v="194"/>
    <x v="0"/>
    <x v="0"/>
    <s v="USD"/>
    <n v="1419180304"/>
    <x v="194"/>
    <b v="1"/>
    <n v="376"/>
    <b v="1"/>
    <s v="film &amp; video/documentary"/>
    <x v="5"/>
    <x v="8"/>
    <x v="194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x v="19"/>
    <x v="195"/>
    <x v="2"/>
    <x v="11"/>
    <s v="CAD"/>
    <n v="1450297080"/>
    <x v="195"/>
    <b v="0"/>
    <n v="202"/>
    <b v="0"/>
    <s v="theater/spaces"/>
    <x v="6"/>
    <x v="9"/>
    <x v="195"/>
    <x v="195"/>
    <d v="2015-12-16T20:18:00"/>
    <x v="0"/>
  </r>
  <r>
    <n v="355"/>
    <s v="REZA ABDOH -Theatre Visionary"/>
    <s v="A documentary film about the late REZA ABDOH and his performance company DAR A LUZ."/>
    <x v="23"/>
    <x v="196"/>
    <x v="0"/>
    <x v="0"/>
    <s v="USD"/>
    <n v="1417420994"/>
    <x v="196"/>
    <b v="1"/>
    <n v="165"/>
    <b v="1"/>
    <s v="film &amp; video/documentary"/>
    <x v="5"/>
    <x v="8"/>
    <x v="196"/>
    <x v="196"/>
    <d v="2014-12-01T08:03:14"/>
    <x v="0"/>
  </r>
  <r>
    <n v="278"/>
    <s v="The Babushkas of Chernobyl"/>
    <s v="An unlikely story of spirit, defiance and beauty from the most contaminated place on Earth"/>
    <x v="59"/>
    <x v="197"/>
    <x v="0"/>
    <x v="0"/>
    <s v="USD"/>
    <n v="1350003539"/>
    <x v="197"/>
    <b v="1"/>
    <n v="415"/>
    <b v="1"/>
    <s v="film &amp; video/documentary"/>
    <x v="5"/>
    <x v="8"/>
    <x v="197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x v="16"/>
    <x v="198"/>
    <x v="0"/>
    <x v="0"/>
    <s v="USD"/>
    <n v="1408114822"/>
    <x v="198"/>
    <b v="0"/>
    <n v="311"/>
    <b v="1"/>
    <s v="food/small batch"/>
    <x v="4"/>
    <x v="7"/>
    <x v="198"/>
    <x v="198"/>
    <d v="2014-08-15T15:00:22"/>
    <x v="0"/>
  </r>
  <r>
    <n v="1315"/>
    <s v="World's First Amphibious Heart Rate &amp; Fitness Wearable"/>
    <s v="Zoom will happen - THANK YOU! Received outside funding due amazing early success!"/>
    <x v="4"/>
    <x v="199"/>
    <x v="1"/>
    <x v="0"/>
    <s v="USD"/>
    <n v="1446771600"/>
    <x v="199"/>
    <b v="0"/>
    <n v="248"/>
    <b v="0"/>
    <s v="technology/wearables"/>
    <x v="0"/>
    <x v="1"/>
    <x v="199"/>
    <x v="199"/>
    <d v="2015-11-06T01:00:00"/>
    <x v="0"/>
  </r>
  <r>
    <n v="37"/>
    <s v="The Journey"/>
    <s v="Take an unscripted, real-time journey with Greg Aiello to the planet's wildest and most iconic places on this adventure travel TV show."/>
    <x v="65"/>
    <x v="200"/>
    <x v="0"/>
    <x v="0"/>
    <s v="USD"/>
    <n v="1425055079"/>
    <x v="200"/>
    <b v="0"/>
    <n v="253"/>
    <b v="1"/>
    <s v="film &amp; video/television"/>
    <x v="5"/>
    <x v="16"/>
    <x v="200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x v="66"/>
    <x v="201"/>
    <x v="0"/>
    <x v="12"/>
    <s v="EUR"/>
    <n v="1428493379"/>
    <x v="201"/>
    <b v="0"/>
    <n v="714"/>
    <b v="1"/>
    <s v="photography/photobooks"/>
    <x v="2"/>
    <x v="3"/>
    <x v="201"/>
    <x v="201"/>
    <d v="2015-04-08T11:42:59"/>
    <x v="0"/>
  </r>
  <r>
    <n v="3648"/>
    <s v="Moth Theater Lives"/>
    <s v="Help Moth Live! Support Moth and its artist collective to achieve its 2014/15 season."/>
    <x v="13"/>
    <x v="202"/>
    <x v="0"/>
    <x v="0"/>
    <s v="USD"/>
    <n v="1412492445"/>
    <x v="202"/>
    <b v="0"/>
    <n v="73"/>
    <b v="1"/>
    <s v="theater/plays"/>
    <x v="6"/>
    <x v="11"/>
    <x v="202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x v="67"/>
    <x v="203"/>
    <x v="0"/>
    <x v="0"/>
    <s v="USD"/>
    <n v="1341799647"/>
    <x v="203"/>
    <b v="0"/>
    <n v="263"/>
    <b v="1"/>
    <s v="technology/hardware"/>
    <x v="0"/>
    <x v="0"/>
    <x v="203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x v="68"/>
    <x v="204"/>
    <x v="2"/>
    <x v="0"/>
    <s v="USD"/>
    <n v="1487617200"/>
    <x v="204"/>
    <b v="0"/>
    <n v="110"/>
    <b v="0"/>
    <s v="technology/wearables"/>
    <x v="0"/>
    <x v="1"/>
    <x v="204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x v="69"/>
    <x v="205"/>
    <x v="0"/>
    <x v="0"/>
    <s v="USD"/>
    <n v="1465272091"/>
    <x v="205"/>
    <b v="1"/>
    <n v="235"/>
    <b v="1"/>
    <s v="photography/photobooks"/>
    <x v="2"/>
    <x v="3"/>
    <x v="205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x v="23"/>
    <x v="206"/>
    <x v="0"/>
    <x v="0"/>
    <s v="USD"/>
    <n v="1463198340"/>
    <x v="206"/>
    <b v="0"/>
    <n v="336"/>
    <b v="1"/>
    <s v="theater/plays"/>
    <x v="6"/>
    <x v="11"/>
    <x v="206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23"/>
    <x v="207"/>
    <x v="0"/>
    <x v="1"/>
    <s v="GBP"/>
    <n v="1399033810"/>
    <x v="207"/>
    <b v="0"/>
    <n v="621"/>
    <b v="1"/>
    <s v="technology/hardware"/>
    <x v="0"/>
    <x v="0"/>
    <x v="207"/>
    <x v="207"/>
    <d v="2014-05-02T12:30:10"/>
    <x v="0"/>
  </r>
  <r>
    <n v="1476"/>
    <s v="The Comedy Button Podcast"/>
    <s v="The Comedy Button is a brand new nerd pop culture podcast with weekly video sketches."/>
    <x v="70"/>
    <x v="208"/>
    <x v="0"/>
    <x v="0"/>
    <s v="USD"/>
    <n v="1315616422"/>
    <x v="208"/>
    <b v="1"/>
    <n v="916"/>
    <b v="1"/>
    <s v="publishing/radio &amp; podcasts"/>
    <x v="1"/>
    <x v="2"/>
    <x v="208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x v="71"/>
    <x v="209"/>
    <x v="0"/>
    <x v="0"/>
    <s v="USD"/>
    <n v="1442501991"/>
    <x v="209"/>
    <b v="0"/>
    <n v="480"/>
    <b v="1"/>
    <s v="games/tabletop games"/>
    <x v="3"/>
    <x v="5"/>
    <x v="209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x v="0"/>
    <x v="210"/>
    <x v="0"/>
    <x v="0"/>
    <s v="USD"/>
    <n v="1399668319"/>
    <x v="210"/>
    <b v="1"/>
    <n v="848"/>
    <b v="1"/>
    <s v="technology/hardware"/>
    <x v="0"/>
    <x v="0"/>
    <x v="210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x v="1"/>
    <x v="211"/>
    <x v="0"/>
    <x v="0"/>
    <s v="USD"/>
    <n v="1401487756"/>
    <x v="211"/>
    <b v="0"/>
    <n v="549"/>
    <b v="1"/>
    <s v="photography/photobooks"/>
    <x v="2"/>
    <x v="3"/>
    <x v="211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x v="23"/>
    <x v="212"/>
    <x v="0"/>
    <x v="0"/>
    <s v="USD"/>
    <n v="1413442740"/>
    <x v="212"/>
    <b v="1"/>
    <n v="263"/>
    <b v="1"/>
    <s v="theater/spaces"/>
    <x v="6"/>
    <x v="9"/>
    <x v="212"/>
    <x v="212"/>
    <d v="2014-10-16T06:59:00"/>
    <x v="0"/>
  </r>
  <r>
    <n v="1196"/>
    <s v="NAKED IBIZA - A Large Scale Photography Book by Dylan Rosser"/>
    <s v="A book of male nudes photographed on location in Ibiza over the last 4 years."/>
    <x v="72"/>
    <x v="213"/>
    <x v="0"/>
    <x v="1"/>
    <s v="GBP"/>
    <n v="1450467539"/>
    <x v="213"/>
    <b v="0"/>
    <n v="512"/>
    <b v="1"/>
    <s v="photography/photobooks"/>
    <x v="2"/>
    <x v="3"/>
    <x v="213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x v="32"/>
    <x v="214"/>
    <x v="0"/>
    <x v="0"/>
    <s v="USD"/>
    <n v="1415827200"/>
    <x v="214"/>
    <b v="1"/>
    <n v="489"/>
    <b v="1"/>
    <s v="technology/space exploration"/>
    <x v="0"/>
    <x v="4"/>
    <x v="214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x v="215"/>
    <x v="0"/>
    <x v="0"/>
    <s v="USD"/>
    <n v="1416704506"/>
    <x v="215"/>
    <b v="0"/>
    <n v="354"/>
    <b v="1"/>
    <s v="film &amp; video/documentary"/>
    <x v="5"/>
    <x v="8"/>
    <x v="215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x v="17"/>
    <x v="216"/>
    <x v="0"/>
    <x v="0"/>
    <s v="USD"/>
    <n v="1346344425"/>
    <x v="216"/>
    <b v="1"/>
    <n v="467"/>
    <b v="1"/>
    <s v="music/rock"/>
    <x v="7"/>
    <x v="15"/>
    <x v="216"/>
    <x v="216"/>
    <d v="2012-08-30T16:33:45"/>
    <x v="0"/>
  </r>
  <r>
    <n v="366"/>
    <s v="A BUSHMAN ODYSSEY"/>
    <s v="One Bushman familyâ€™s struggle to survive genocide, dispossession and post-apartheid freedom in South Africa."/>
    <x v="46"/>
    <x v="217"/>
    <x v="0"/>
    <x v="0"/>
    <s v="USD"/>
    <n v="1337540518"/>
    <x v="217"/>
    <b v="0"/>
    <n v="134"/>
    <b v="1"/>
    <s v="film &amp; video/documentary"/>
    <x v="5"/>
    <x v="8"/>
    <x v="217"/>
    <x v="217"/>
    <d v="2012-05-20T19:01:58"/>
    <x v="0"/>
  </r>
  <r>
    <n v="24"/>
    <s v="Bring STL Up Late to TV"/>
    <s v="STL Up Late is a weekly late night comedy talk show for St. Louis television."/>
    <x v="23"/>
    <x v="218"/>
    <x v="0"/>
    <x v="0"/>
    <s v="USD"/>
    <n v="1442345940"/>
    <x v="218"/>
    <b v="0"/>
    <n v="574"/>
    <b v="1"/>
    <s v="film &amp; video/television"/>
    <x v="5"/>
    <x v="16"/>
    <x v="218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x v="51"/>
    <x v="219"/>
    <x v="0"/>
    <x v="0"/>
    <s v="USD"/>
    <n v="1465797540"/>
    <x v="219"/>
    <b v="0"/>
    <n v="314"/>
    <b v="1"/>
    <s v="photography/photobooks"/>
    <x v="2"/>
    <x v="3"/>
    <x v="219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x v="23"/>
    <x v="220"/>
    <x v="0"/>
    <x v="0"/>
    <s v="USD"/>
    <n v="1463670162"/>
    <x v="220"/>
    <b v="1"/>
    <n v="560"/>
    <b v="1"/>
    <s v="film &amp; video/documentary"/>
    <x v="5"/>
    <x v="8"/>
    <x v="220"/>
    <x v="220"/>
    <d v="2016-05-19T15:02:42"/>
    <x v="0"/>
  </r>
  <r>
    <n v="2005"/>
    <s v="bassAware Holster"/>
    <s v="The bassAware Holster is a new type of wearable audio technology that uses vibration to create a massive bass experience."/>
    <x v="0"/>
    <x v="221"/>
    <x v="0"/>
    <x v="0"/>
    <s v="USD"/>
    <n v="1381895940"/>
    <x v="221"/>
    <b v="1"/>
    <n v="191"/>
    <b v="1"/>
    <s v="technology/hardware"/>
    <x v="0"/>
    <x v="0"/>
    <x v="221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x v="23"/>
    <x v="222"/>
    <x v="0"/>
    <x v="0"/>
    <s v="USD"/>
    <n v="1391641440"/>
    <x v="222"/>
    <b v="0"/>
    <n v="271"/>
    <b v="1"/>
    <s v="film &amp; video/documentary"/>
    <x v="5"/>
    <x v="8"/>
    <x v="222"/>
    <x v="222"/>
    <d v="2014-02-05T23:04:00"/>
    <x v="0"/>
  </r>
  <r>
    <n v="321"/>
    <s v="An Impossible Project"/>
    <s v="The more digital the world, the more analog our dreams._x000a_A feature documentary shot on 35mm film."/>
    <x v="23"/>
    <x v="223"/>
    <x v="0"/>
    <x v="4"/>
    <s v="EUR"/>
    <n v="1478605386"/>
    <x v="223"/>
    <b v="1"/>
    <n v="337"/>
    <b v="1"/>
    <s v="film &amp; video/documentary"/>
    <x v="5"/>
    <x v="8"/>
    <x v="223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x v="23"/>
    <x v="224"/>
    <x v="0"/>
    <x v="0"/>
    <s v="USD"/>
    <n v="1451001600"/>
    <x v="224"/>
    <b v="1"/>
    <n v="163"/>
    <b v="1"/>
    <s v="food/small batch"/>
    <x v="4"/>
    <x v="7"/>
    <x v="224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x v="23"/>
    <x v="225"/>
    <x v="0"/>
    <x v="0"/>
    <s v="USD"/>
    <n v="1368763140"/>
    <x v="225"/>
    <b v="1"/>
    <n v="340"/>
    <b v="1"/>
    <s v="film &amp; video/documentary"/>
    <x v="5"/>
    <x v="8"/>
    <x v="225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x v="226"/>
    <x v="0"/>
    <x v="0"/>
    <s v="USD"/>
    <n v="1329084231"/>
    <x v="226"/>
    <b v="1"/>
    <n v="361"/>
    <b v="1"/>
    <s v="music/rock"/>
    <x v="7"/>
    <x v="15"/>
    <x v="226"/>
    <x v="226"/>
    <d v="2012-02-12T22:03:51"/>
    <x v="0"/>
  </r>
  <r>
    <n v="693"/>
    <s v="Prana: Wearable for Breathing and Posture"/>
    <s v="Prana is the first wearable combining breath and posture tracking to make your sitting time count."/>
    <x v="4"/>
    <x v="227"/>
    <x v="2"/>
    <x v="0"/>
    <s v="USD"/>
    <n v="1430421827"/>
    <x v="227"/>
    <b v="0"/>
    <n v="296"/>
    <b v="0"/>
    <s v="technology/wearables"/>
    <x v="0"/>
    <x v="1"/>
    <x v="227"/>
    <x v="227"/>
    <d v="2015-04-30T19:23:47"/>
    <x v="0"/>
  </r>
  <r>
    <n v="2989"/>
    <s v="Let's Light Up The Gem!"/>
    <s v="Bring the movies back to Bethel, Maine."/>
    <x v="16"/>
    <x v="228"/>
    <x v="0"/>
    <x v="0"/>
    <s v="USD"/>
    <n v="1450673940"/>
    <x v="228"/>
    <b v="0"/>
    <n v="364"/>
    <b v="1"/>
    <s v="theater/spaces"/>
    <x v="6"/>
    <x v="9"/>
    <x v="228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x v="23"/>
    <x v="229"/>
    <x v="0"/>
    <x v="0"/>
    <s v="USD"/>
    <n v="1489207808"/>
    <x v="229"/>
    <b v="0"/>
    <n v="130"/>
    <b v="1"/>
    <s v="food/small batch"/>
    <x v="4"/>
    <x v="7"/>
    <x v="229"/>
    <x v="229"/>
    <d v="2017-03-11T04:50:08"/>
    <x v="0"/>
  </r>
  <r>
    <n v="3237"/>
    <s v="Celebrating 20 years of The 24 Hour Plays around the world!"/>
    <s v="An annual campaign supporting our intensive for artists 25 and under."/>
    <x v="23"/>
    <x v="230"/>
    <x v="0"/>
    <x v="0"/>
    <s v="USD"/>
    <n v="1443499140"/>
    <x v="230"/>
    <b v="1"/>
    <n v="269"/>
    <b v="1"/>
    <s v="theater/plays"/>
    <x v="6"/>
    <x v="11"/>
    <x v="230"/>
    <x v="230"/>
    <d v="2015-09-29T03:59:00"/>
    <x v="0"/>
  </r>
  <r>
    <n v="998"/>
    <s v="Ollinfit: The Wearable Personal Trainer"/>
    <s v="Ollinfit is the first wearable fitness trainer with 3 sensors for superior accuracy, feedback and results."/>
    <x v="24"/>
    <x v="231"/>
    <x v="2"/>
    <x v="11"/>
    <s v="CAD"/>
    <n v="1447909401"/>
    <x v="231"/>
    <b v="0"/>
    <n v="229"/>
    <b v="0"/>
    <s v="technology/wearables"/>
    <x v="0"/>
    <x v="1"/>
    <x v="231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x v="23"/>
    <x v="232"/>
    <x v="0"/>
    <x v="0"/>
    <s v="USD"/>
    <n v="1441857540"/>
    <x v="232"/>
    <b v="1"/>
    <n v="134"/>
    <b v="1"/>
    <s v="theater/plays"/>
    <x v="6"/>
    <x v="11"/>
    <x v="232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x v="73"/>
    <x v="233"/>
    <x v="0"/>
    <x v="0"/>
    <s v="USD"/>
    <n v="1458716340"/>
    <x v="233"/>
    <b v="0"/>
    <n v="537"/>
    <b v="1"/>
    <s v="games/tabletop games"/>
    <x v="3"/>
    <x v="5"/>
    <x v="233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x v="17"/>
    <x v="234"/>
    <x v="0"/>
    <x v="0"/>
    <s v="USD"/>
    <n v="1381928503"/>
    <x v="234"/>
    <b v="1"/>
    <n v="336"/>
    <b v="1"/>
    <s v="publishing/radio &amp; podcasts"/>
    <x v="1"/>
    <x v="2"/>
    <x v="234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x v="17"/>
    <x v="235"/>
    <x v="0"/>
    <x v="0"/>
    <s v="USD"/>
    <n v="1484752597"/>
    <x v="235"/>
    <b v="0"/>
    <n v="859"/>
    <b v="1"/>
    <s v="music/rock"/>
    <x v="7"/>
    <x v="15"/>
    <x v="235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74"/>
    <x v="236"/>
    <x v="0"/>
    <x v="0"/>
    <s v="USD"/>
    <n v="1433125200"/>
    <x v="236"/>
    <b v="1"/>
    <n v="285"/>
    <b v="1"/>
    <s v="film &amp; video/documentary"/>
    <x v="5"/>
    <x v="8"/>
    <x v="236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x v="75"/>
    <x v="237"/>
    <x v="0"/>
    <x v="0"/>
    <s v="USD"/>
    <n v="1397225746"/>
    <x v="237"/>
    <b v="0"/>
    <n v="406"/>
    <b v="1"/>
    <s v="music/rock"/>
    <x v="7"/>
    <x v="15"/>
    <x v="237"/>
    <x v="237"/>
    <d v="2014-04-11T14:15:46"/>
    <x v="0"/>
  </r>
  <r>
    <n v="1953"/>
    <s v="NTH Music Synthesizer"/>
    <s v="The NTH is an open source music synthesizer featuring instant fun, awesome sound, and a hackable design."/>
    <x v="51"/>
    <x v="238"/>
    <x v="0"/>
    <x v="0"/>
    <s v="USD"/>
    <n v="1330657200"/>
    <x v="238"/>
    <b v="1"/>
    <n v="147"/>
    <b v="1"/>
    <s v="technology/hardware"/>
    <x v="0"/>
    <x v="0"/>
    <x v="238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x v="4"/>
    <x v="239"/>
    <x v="2"/>
    <x v="13"/>
    <s v="EUR"/>
    <n v="1481716868"/>
    <x v="239"/>
    <b v="0"/>
    <n v="338"/>
    <b v="0"/>
    <s v="technology/wearables"/>
    <x v="0"/>
    <x v="1"/>
    <x v="239"/>
    <x v="239"/>
    <d v="2016-12-14T12:01:08"/>
    <x v="0"/>
  </r>
  <r>
    <n v="2038"/>
    <s v="OWL Programmable Effects Pedal"/>
    <s v="The OWL is an open source, open hardware, reprogrammable effects pedal designed for musicians, coders, and hackers."/>
    <x v="36"/>
    <x v="240"/>
    <x v="0"/>
    <x v="1"/>
    <s v="GBP"/>
    <n v="1372701600"/>
    <x v="240"/>
    <b v="1"/>
    <n v="204"/>
    <b v="1"/>
    <s v="technology/hardware"/>
    <x v="0"/>
    <x v="0"/>
    <x v="240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x v="33"/>
    <x v="241"/>
    <x v="2"/>
    <x v="13"/>
    <s v="EUR"/>
    <n v="1446331500"/>
    <x v="241"/>
    <b v="0"/>
    <n v="285"/>
    <b v="0"/>
    <s v="technology/gadgets"/>
    <x v="0"/>
    <x v="6"/>
    <x v="241"/>
    <x v="241"/>
    <d v="2015-10-31T22:45:00"/>
    <x v="0"/>
  </r>
  <r>
    <n v="1975"/>
    <s v="Bugle2: A DIY Phono Preamp"/>
    <s v="The Bugle2 is a second generation DIY kit phono preamplifier for vinyl playback."/>
    <x v="76"/>
    <x v="242"/>
    <x v="0"/>
    <x v="0"/>
    <s v="USD"/>
    <n v="1362938851"/>
    <x v="242"/>
    <b v="1"/>
    <n v="253"/>
    <b v="1"/>
    <s v="technology/hardware"/>
    <x v="0"/>
    <x v="0"/>
    <x v="242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x v="0"/>
    <x v="243"/>
    <x v="0"/>
    <x v="0"/>
    <s v="USD"/>
    <n v="1324609200"/>
    <x v="243"/>
    <b v="1"/>
    <n v="369"/>
    <b v="1"/>
    <s v="publishing/radio &amp; podcasts"/>
    <x v="1"/>
    <x v="2"/>
    <x v="243"/>
    <x v="243"/>
    <d v="2011-12-23T03:00:00"/>
    <x v="0"/>
  </r>
  <r>
    <n v="2026"/>
    <s v="MIDI Sprout - Biodata Sonification Device"/>
    <s v="MIDI Sprout enables plants to play synthesizers in real time."/>
    <x v="17"/>
    <x v="244"/>
    <x v="0"/>
    <x v="0"/>
    <s v="USD"/>
    <n v="1398052740"/>
    <x v="244"/>
    <b v="1"/>
    <n v="454"/>
    <b v="1"/>
    <s v="technology/hardware"/>
    <x v="0"/>
    <x v="0"/>
    <x v="244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x v="77"/>
    <x v="245"/>
    <x v="0"/>
    <x v="0"/>
    <s v="USD"/>
    <n v="1428620334"/>
    <x v="245"/>
    <b v="1"/>
    <n v="343"/>
    <b v="1"/>
    <s v="publishing/radio &amp; podcasts"/>
    <x v="1"/>
    <x v="2"/>
    <x v="245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x v="17"/>
    <x v="246"/>
    <x v="0"/>
    <x v="0"/>
    <s v="USD"/>
    <n v="1333909178"/>
    <x v="246"/>
    <b v="0"/>
    <n v="153"/>
    <b v="1"/>
    <s v="publishing/nonfiction"/>
    <x v="1"/>
    <x v="17"/>
    <x v="246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x v="0"/>
    <x v="247"/>
    <x v="0"/>
    <x v="0"/>
    <s v="USD"/>
    <n v="1416285300"/>
    <x v="247"/>
    <b v="0"/>
    <n v="348"/>
    <b v="1"/>
    <s v="theater/spaces"/>
    <x v="6"/>
    <x v="9"/>
    <x v="247"/>
    <x v="247"/>
    <d v="2014-11-18T04:35:00"/>
    <x v="0"/>
  </r>
  <r>
    <n v="854"/>
    <s v="Westfield Massacre - Sophomore Album &amp; Tour"/>
    <s v="Writing and Recording Sophomore record, and funding Tour to support Spring 2017 album release."/>
    <x v="78"/>
    <x v="248"/>
    <x v="0"/>
    <x v="0"/>
    <s v="USD"/>
    <n v="1482901546"/>
    <x v="248"/>
    <b v="0"/>
    <n v="499"/>
    <b v="1"/>
    <s v="music/metal"/>
    <x v="7"/>
    <x v="20"/>
    <x v="248"/>
    <x v="248"/>
    <d v="2016-12-28T05:05:46"/>
    <x v="0"/>
  </r>
  <r>
    <n v="39"/>
    <s v="Deep Cuts - Series"/>
    <s v="Mystery-Drama Series. Following a shocking event, residents of a remote woodland community learn that some wounds never heal..."/>
    <x v="17"/>
    <x v="249"/>
    <x v="0"/>
    <x v="1"/>
    <s v="GBP"/>
    <n v="1401058740"/>
    <x v="249"/>
    <b v="0"/>
    <n v="217"/>
    <b v="1"/>
    <s v="film &amp; video/television"/>
    <x v="5"/>
    <x v="16"/>
    <x v="249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x v="36"/>
    <x v="250"/>
    <x v="0"/>
    <x v="0"/>
    <s v="USD"/>
    <n v="1439344800"/>
    <x v="250"/>
    <b v="1"/>
    <n v="398"/>
    <b v="1"/>
    <s v="technology/space exploration"/>
    <x v="0"/>
    <x v="4"/>
    <x v="250"/>
    <x v="250"/>
    <d v="2015-08-12T02:00:00"/>
    <x v="0"/>
  </r>
  <r>
    <n v="2610"/>
    <s v="Restore the Pluto Discovery Telescope"/>
    <s v="Preserve the telescope that Clyde Tombaugh used to discover Pluto for generations to come!"/>
    <x v="79"/>
    <x v="251"/>
    <x v="0"/>
    <x v="0"/>
    <s v="USD"/>
    <n v="1471849140"/>
    <x v="251"/>
    <b v="1"/>
    <n v="577"/>
    <b v="1"/>
    <s v="technology/space exploration"/>
    <x v="0"/>
    <x v="4"/>
    <x v="251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x v="32"/>
    <x v="252"/>
    <x v="0"/>
    <x v="0"/>
    <s v="USD"/>
    <n v="1436396313"/>
    <x v="252"/>
    <b v="0"/>
    <n v="1013"/>
    <b v="1"/>
    <s v="technology/wearables"/>
    <x v="0"/>
    <x v="1"/>
    <x v="252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x v="80"/>
    <x v="253"/>
    <x v="0"/>
    <x v="0"/>
    <s v="USD"/>
    <n v="1379614128"/>
    <x v="253"/>
    <b v="1"/>
    <n v="563"/>
    <b v="1"/>
    <s v="film &amp; video/documentary"/>
    <x v="5"/>
    <x v="8"/>
    <x v="253"/>
    <x v="253"/>
    <d v="2013-09-19T18:08:48"/>
    <x v="0"/>
  </r>
  <r>
    <n v="2239"/>
    <s v="Pro Tabletop Gaming Audio Collection"/>
    <s v="Next stretch goal unlocks at $33,000 and/or 500 backers unlocks 2 bonus stretch goals."/>
    <x v="17"/>
    <x v="254"/>
    <x v="0"/>
    <x v="0"/>
    <s v="USD"/>
    <n v="1385870520"/>
    <x v="254"/>
    <b v="0"/>
    <n v="426"/>
    <b v="1"/>
    <s v="games/tabletop games"/>
    <x v="3"/>
    <x v="5"/>
    <x v="254"/>
    <x v="254"/>
    <d v="2013-12-01T04:02:00"/>
    <x v="0"/>
  </r>
  <r>
    <n v="18"/>
    <s v="Indian As Apple Pie TV"/>
    <s v="The Indian cooking show you crave: complete with cooking, travel to India, and loads of spicy inspiration with Anupy."/>
    <x v="0"/>
    <x v="255"/>
    <x v="0"/>
    <x v="0"/>
    <s v="USD"/>
    <n v="1410958856"/>
    <x v="255"/>
    <b v="0"/>
    <n v="342"/>
    <b v="1"/>
    <s v="film &amp; video/television"/>
    <x v="5"/>
    <x v="16"/>
    <x v="255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81"/>
    <x v="256"/>
    <x v="0"/>
    <x v="0"/>
    <s v="USD"/>
    <n v="1461904788"/>
    <x v="256"/>
    <b v="0"/>
    <n v="237"/>
    <b v="1"/>
    <s v="theater/plays"/>
    <x v="6"/>
    <x v="11"/>
    <x v="256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x v="32"/>
    <x v="257"/>
    <x v="0"/>
    <x v="0"/>
    <s v="USD"/>
    <n v="1456047228"/>
    <x v="257"/>
    <b v="1"/>
    <n v="551"/>
    <b v="1"/>
    <s v="theater/spaces"/>
    <x v="6"/>
    <x v="9"/>
    <x v="257"/>
    <x v="257"/>
    <d v="2016-02-21T09:33:48"/>
    <x v="0"/>
  </r>
  <r>
    <n v="3036"/>
    <s v="Save the Studio!"/>
    <s v="Help Synetic Theater create a new Studio to produce amazing  shows in the 2013/14 season and train awesome artists of all ages!"/>
    <x v="17"/>
    <x v="258"/>
    <x v="0"/>
    <x v="0"/>
    <s v="USD"/>
    <n v="1376654340"/>
    <x v="258"/>
    <b v="0"/>
    <n v="329"/>
    <b v="1"/>
    <s v="theater/spaces"/>
    <x v="6"/>
    <x v="9"/>
    <x v="258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x v="0"/>
    <x v="259"/>
    <x v="0"/>
    <x v="0"/>
    <s v="USD"/>
    <n v="1370525691"/>
    <x v="259"/>
    <b v="1"/>
    <n v="437"/>
    <b v="1"/>
    <s v="film &amp; video/documentary"/>
    <x v="5"/>
    <x v="8"/>
    <x v="259"/>
    <x v="259"/>
    <d v="2013-06-06T13:34:51"/>
    <x v="0"/>
  </r>
  <r>
    <n v="2298"/>
    <s v="Jonny Gray: First Full Length Album"/>
    <s v="My name is Jonny Gray, and my friends and I are working together to raise funds for my debut album"/>
    <x v="0"/>
    <x v="260"/>
    <x v="0"/>
    <x v="0"/>
    <s v="USD"/>
    <n v="1395861033"/>
    <x v="260"/>
    <b v="0"/>
    <n v="288"/>
    <b v="1"/>
    <s v="music/rock"/>
    <x v="7"/>
    <x v="15"/>
    <x v="260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x v="0"/>
    <x v="261"/>
    <x v="0"/>
    <x v="0"/>
    <s v="USD"/>
    <n v="1388649600"/>
    <x v="261"/>
    <b v="1"/>
    <n v="287"/>
    <b v="1"/>
    <s v="film &amp; video/documentary"/>
    <x v="5"/>
    <x v="8"/>
    <x v="261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x v="82"/>
    <x v="262"/>
    <x v="0"/>
    <x v="0"/>
    <s v="USD"/>
    <n v="1441383062"/>
    <x v="262"/>
    <b v="1"/>
    <n v="369"/>
    <b v="1"/>
    <s v="photography/photobooks"/>
    <x v="2"/>
    <x v="3"/>
    <x v="262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x v="0"/>
    <x v="263"/>
    <x v="0"/>
    <x v="0"/>
    <s v="USD"/>
    <n v="1413604800"/>
    <x v="263"/>
    <b v="0"/>
    <n v="37"/>
    <b v="1"/>
    <s v="technology/hardware"/>
    <x v="0"/>
    <x v="0"/>
    <x v="263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x v="17"/>
    <x v="264"/>
    <x v="0"/>
    <x v="0"/>
    <s v="USD"/>
    <n v="1332561600"/>
    <x v="264"/>
    <b v="1"/>
    <n v="426"/>
    <b v="1"/>
    <s v="technology/hardware"/>
    <x v="0"/>
    <x v="0"/>
    <x v="264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x v="83"/>
    <x v="265"/>
    <x v="2"/>
    <x v="0"/>
    <s v="USD"/>
    <n v="1421656200"/>
    <x v="265"/>
    <b v="0"/>
    <n v="312"/>
    <b v="0"/>
    <s v="games/video games"/>
    <x v="3"/>
    <x v="18"/>
    <x v="265"/>
    <x v="265"/>
    <d v="2015-01-19T08:30:00"/>
    <x v="0"/>
  </r>
  <r>
    <n v="3425"/>
    <s v="The Erlkings"/>
    <s v="The Erlkings is a play that uses the writings of the perpetrators of the Columbine Shooting to explore the inner lives of these boys."/>
    <x v="0"/>
    <x v="266"/>
    <x v="0"/>
    <x v="0"/>
    <s v="USD"/>
    <n v="1412434136"/>
    <x v="266"/>
    <b v="0"/>
    <n v="104"/>
    <b v="1"/>
    <s v="theater/plays"/>
    <x v="6"/>
    <x v="11"/>
    <x v="266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26"/>
    <x v="267"/>
    <x v="0"/>
    <x v="0"/>
    <s v="USD"/>
    <n v="1405209600"/>
    <x v="267"/>
    <b v="0"/>
    <n v="263"/>
    <b v="1"/>
    <s v="film &amp; video/television"/>
    <x v="5"/>
    <x v="16"/>
    <x v="267"/>
    <x v="267"/>
    <d v="2014-07-13T00:00:00"/>
    <x v="0"/>
  </r>
  <r>
    <n v="1518"/>
    <s v="Amelia and the Animals: Photographs by Robin Schwartz"/>
    <s v="A photobook of Robin Schwartz's ongoing series with her daughter Amelia."/>
    <x v="51"/>
    <x v="268"/>
    <x v="0"/>
    <x v="0"/>
    <s v="USD"/>
    <n v="1401565252"/>
    <x v="268"/>
    <b v="1"/>
    <n v="236"/>
    <b v="1"/>
    <s v="photography/photobooks"/>
    <x v="2"/>
    <x v="3"/>
    <x v="268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x v="84"/>
    <x v="269"/>
    <x v="2"/>
    <x v="5"/>
    <s v="EUR"/>
    <n v="1471985640"/>
    <x v="269"/>
    <b v="0"/>
    <n v="179"/>
    <b v="0"/>
    <s v="technology/wearables"/>
    <x v="0"/>
    <x v="1"/>
    <x v="269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x v="0"/>
    <x v="270"/>
    <x v="0"/>
    <x v="0"/>
    <s v="USD"/>
    <n v="1458742685"/>
    <x v="270"/>
    <b v="0"/>
    <n v="282"/>
    <b v="1"/>
    <s v="food/small batch"/>
    <x v="4"/>
    <x v="7"/>
    <x v="270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x v="0"/>
    <x v="271"/>
    <x v="0"/>
    <x v="0"/>
    <s v="USD"/>
    <n v="1484024400"/>
    <x v="271"/>
    <b v="1"/>
    <n v="216"/>
    <b v="1"/>
    <s v="theater/plays"/>
    <x v="6"/>
    <x v="11"/>
    <x v="271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x v="0"/>
    <x v="272"/>
    <x v="0"/>
    <x v="0"/>
    <s v="USD"/>
    <n v="1415934000"/>
    <x v="272"/>
    <b v="1"/>
    <n v="524"/>
    <b v="1"/>
    <s v="film &amp; video/documentary"/>
    <x v="5"/>
    <x v="8"/>
    <x v="272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x v="17"/>
    <x v="273"/>
    <x v="0"/>
    <x v="0"/>
    <s v="USD"/>
    <n v="1483729500"/>
    <x v="273"/>
    <b v="0"/>
    <n v="43"/>
    <b v="1"/>
    <s v="film &amp; video/documentary"/>
    <x v="5"/>
    <x v="8"/>
    <x v="273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x v="85"/>
    <x v="274"/>
    <x v="0"/>
    <x v="0"/>
    <s v="USD"/>
    <n v="1409770107"/>
    <x v="274"/>
    <b v="1"/>
    <n v="711"/>
    <b v="1"/>
    <s v="music/rock"/>
    <x v="7"/>
    <x v="15"/>
    <x v="274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x v="51"/>
    <x v="275"/>
    <x v="0"/>
    <x v="1"/>
    <s v="GBP"/>
    <n v="1456487532"/>
    <x v="275"/>
    <b v="0"/>
    <n v="666"/>
    <b v="1"/>
    <s v="technology/hardware"/>
    <x v="0"/>
    <x v="0"/>
    <x v="275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x v="0"/>
    <x v="276"/>
    <x v="0"/>
    <x v="0"/>
    <s v="USD"/>
    <n v="1387688400"/>
    <x v="276"/>
    <b v="0"/>
    <n v="241"/>
    <b v="1"/>
    <s v="film &amp; video/documentary"/>
    <x v="5"/>
    <x v="8"/>
    <x v="276"/>
    <x v="276"/>
    <d v="2013-12-22T05:00:00"/>
    <x v="0"/>
  </r>
  <r>
    <n v="2231"/>
    <s v="Kingdom"/>
    <s v="A game about communities by Ben Robbins, creator of Microscope. Do you change the Kingdom or does the Kingdom change you?"/>
    <x v="60"/>
    <x v="277"/>
    <x v="0"/>
    <x v="0"/>
    <s v="USD"/>
    <n v="1372136400"/>
    <x v="277"/>
    <b v="0"/>
    <n v="1113"/>
    <b v="1"/>
    <s v="games/tabletop games"/>
    <x v="3"/>
    <x v="5"/>
    <x v="277"/>
    <x v="277"/>
    <d v="2013-06-25T05:00:00"/>
    <x v="0"/>
  </r>
  <r>
    <n v="2728"/>
    <s v="Multi-Function SSD Shield for the Raspberry Pi 2"/>
    <s v="SSD, WiFi, RTC w/Battery and high power USB all in one shield."/>
    <x v="51"/>
    <x v="278"/>
    <x v="0"/>
    <x v="0"/>
    <s v="USD"/>
    <n v="1451485434"/>
    <x v="278"/>
    <b v="0"/>
    <n v="392"/>
    <b v="1"/>
    <s v="technology/hardware"/>
    <x v="0"/>
    <x v="0"/>
    <x v="278"/>
    <x v="278"/>
    <d v="2015-12-30T14:23:54"/>
    <x v="0"/>
  </r>
  <r>
    <n v="317"/>
    <s v="Good Men, Bad Men, and a Few Rowdy Ladies"/>
    <s v="The story of a cowboy town with a prison problem, and the colorful characters who call it home."/>
    <x v="0"/>
    <x v="279"/>
    <x v="0"/>
    <x v="0"/>
    <s v="USD"/>
    <n v="1386778483"/>
    <x v="279"/>
    <b v="1"/>
    <n v="316"/>
    <b v="1"/>
    <s v="film &amp; video/documentary"/>
    <x v="5"/>
    <x v="8"/>
    <x v="279"/>
    <x v="279"/>
    <d v="2013-12-11T16:14:43"/>
    <x v="0"/>
  </r>
  <r>
    <n v="2442"/>
    <s v="Young Mountain Tea: A New White Tea from India's Himalayas"/>
    <s v="The first tea from a new sustainable tea region in India's young, rising Himalayas."/>
    <x v="86"/>
    <x v="280"/>
    <x v="0"/>
    <x v="0"/>
    <s v="USD"/>
    <n v="1426777228"/>
    <x v="280"/>
    <b v="0"/>
    <n v="372"/>
    <b v="1"/>
    <s v="food/small batch"/>
    <x v="4"/>
    <x v="7"/>
    <x v="280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87"/>
    <x v="281"/>
    <x v="0"/>
    <x v="0"/>
    <s v="USD"/>
    <n v="1437933600"/>
    <x v="281"/>
    <b v="0"/>
    <n v="276"/>
    <b v="1"/>
    <s v="technology/wearables"/>
    <x v="0"/>
    <x v="1"/>
    <x v="281"/>
    <x v="281"/>
    <d v="2015-07-26T18:00:00"/>
    <x v="0"/>
  </r>
  <r>
    <n v="150"/>
    <s v="Star Trek First Frontier (Canceled)"/>
    <s v="The untold story of Captain Robert April and the first launching of the starship U.S.S. Enterprise,  NCC-1701"/>
    <x v="37"/>
    <x v="282"/>
    <x v="1"/>
    <x v="0"/>
    <s v="USD"/>
    <n v="1432612382"/>
    <x v="282"/>
    <b v="0"/>
    <n v="67"/>
    <b v="0"/>
    <s v="film &amp; video/science fiction"/>
    <x v="5"/>
    <x v="21"/>
    <x v="282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x v="26"/>
    <x v="283"/>
    <x v="0"/>
    <x v="0"/>
    <s v="USD"/>
    <n v="1388383353"/>
    <x v="283"/>
    <b v="1"/>
    <n v="429"/>
    <b v="1"/>
    <s v="technology/hardware"/>
    <x v="0"/>
    <x v="0"/>
    <x v="283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32"/>
    <x v="284"/>
    <x v="0"/>
    <x v="0"/>
    <s v="USD"/>
    <n v="1440702910"/>
    <x v="284"/>
    <b v="1"/>
    <n v="455"/>
    <b v="1"/>
    <s v="photography/photobooks"/>
    <x v="2"/>
    <x v="3"/>
    <x v="284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x v="17"/>
    <x v="285"/>
    <x v="0"/>
    <x v="0"/>
    <s v="USD"/>
    <n v="1417906649"/>
    <x v="285"/>
    <b v="1"/>
    <n v="325"/>
    <b v="1"/>
    <s v="theater/spaces"/>
    <x v="6"/>
    <x v="9"/>
    <x v="285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x v="17"/>
    <x v="286"/>
    <x v="0"/>
    <x v="0"/>
    <s v="USD"/>
    <n v="1417012840"/>
    <x v="286"/>
    <b v="0"/>
    <n v="128"/>
    <b v="1"/>
    <s v="theater/spaces"/>
    <x v="6"/>
    <x v="9"/>
    <x v="286"/>
    <x v="286"/>
    <d v="2014-11-26T14:40:40"/>
    <x v="0"/>
  </r>
  <r>
    <n v="296"/>
    <s v="Bel Borba Is Here!"/>
    <s v="Bel Borba is Here is a feature film about the most inspiring Brazilian artist you've never heard of... until now."/>
    <x v="17"/>
    <x v="287"/>
    <x v="0"/>
    <x v="0"/>
    <s v="USD"/>
    <n v="1347017083"/>
    <x v="287"/>
    <b v="1"/>
    <n v="129"/>
    <b v="1"/>
    <s v="film &amp; video/documentary"/>
    <x v="5"/>
    <x v="8"/>
    <x v="287"/>
    <x v="287"/>
    <d v="2012-09-07T11:24:43"/>
    <x v="0"/>
  </r>
  <r>
    <n v="2720"/>
    <s v="The Comedy Project"/>
    <s v="An improv, sketch and experimental comedy and cocktail venue in downtown Grand Rapids, Michigan"/>
    <x v="17"/>
    <x v="288"/>
    <x v="0"/>
    <x v="0"/>
    <s v="USD"/>
    <n v="1478866253"/>
    <x v="288"/>
    <b v="0"/>
    <n v="173"/>
    <b v="1"/>
    <s v="theater/spaces"/>
    <x v="6"/>
    <x v="9"/>
    <x v="288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x v="17"/>
    <x v="289"/>
    <x v="0"/>
    <x v="0"/>
    <s v="USD"/>
    <n v="1348786494"/>
    <x v="289"/>
    <b v="1"/>
    <n v="963"/>
    <b v="1"/>
    <s v="film &amp; video/documentary"/>
    <x v="5"/>
    <x v="8"/>
    <x v="289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x v="17"/>
    <x v="290"/>
    <x v="0"/>
    <x v="0"/>
    <s v="USD"/>
    <n v="1447427918"/>
    <x v="290"/>
    <b v="1"/>
    <n v="493"/>
    <b v="1"/>
    <s v="film &amp; video/documentary"/>
    <x v="5"/>
    <x v="8"/>
    <x v="290"/>
    <x v="290"/>
    <d v="2015-11-13T15:18:38"/>
    <x v="0"/>
  </r>
  <r>
    <n v="2714"/>
    <s v="The Crane Theater"/>
    <s v="The Crane will be the new home for independent theater in Northeast Minneapolis"/>
    <x v="17"/>
    <x v="291"/>
    <x v="0"/>
    <x v="0"/>
    <s v="USD"/>
    <n v="1476486000"/>
    <x v="291"/>
    <b v="1"/>
    <n v="305"/>
    <b v="1"/>
    <s v="theater/spaces"/>
    <x v="6"/>
    <x v="9"/>
    <x v="291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x v="23"/>
    <x v="292"/>
    <x v="2"/>
    <x v="0"/>
    <s v="USD"/>
    <n v="1466449140"/>
    <x v="292"/>
    <b v="0"/>
    <n v="96"/>
    <b v="0"/>
    <s v="technology/wearables"/>
    <x v="0"/>
    <x v="1"/>
    <x v="292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x v="26"/>
    <x v="293"/>
    <x v="0"/>
    <x v="1"/>
    <s v="GBP"/>
    <n v="1435258800"/>
    <x v="293"/>
    <b v="0"/>
    <n v="607"/>
    <b v="1"/>
    <s v="technology/hardware"/>
    <x v="0"/>
    <x v="0"/>
    <x v="293"/>
    <x v="293"/>
    <d v="2015-06-25T19:00:00"/>
    <x v="0"/>
  </r>
  <r>
    <n v="2268"/>
    <s v="Chardonnay Go"/>
    <s v="Chardonnay Go, the viral video with 23 million views, is now a hilarious board game for wine lovers, moms and other shameless people."/>
    <x v="88"/>
    <x v="294"/>
    <x v="0"/>
    <x v="0"/>
    <s v="USD"/>
    <n v="1489283915"/>
    <x v="294"/>
    <b v="0"/>
    <n v="194"/>
    <b v="1"/>
    <s v="games/tabletop games"/>
    <x v="3"/>
    <x v="5"/>
    <x v="294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x v="17"/>
    <x v="295"/>
    <x v="0"/>
    <x v="0"/>
    <s v="USD"/>
    <n v="1473566340"/>
    <x v="295"/>
    <b v="1"/>
    <n v="221"/>
    <b v="1"/>
    <s v="film &amp; video/documentary"/>
    <x v="5"/>
    <x v="8"/>
    <x v="295"/>
    <x v="295"/>
    <d v="2016-09-11T03:59:00"/>
    <x v="0"/>
  </r>
  <r>
    <n v="2616"/>
    <s v="James Webb Deployable Model"/>
    <s v="Production of variously-sized deployable models of NASA's James Webb Space Telescope to promote hands-on learning."/>
    <x v="17"/>
    <x v="296"/>
    <x v="0"/>
    <x v="0"/>
    <s v="USD"/>
    <n v="1440546729"/>
    <x v="296"/>
    <b v="1"/>
    <n v="238"/>
    <b v="1"/>
    <s v="technology/space exploration"/>
    <x v="0"/>
    <x v="4"/>
    <x v="296"/>
    <x v="296"/>
    <d v="2015-08-25T23:52:09"/>
    <x v="0"/>
  </r>
  <r>
    <n v="32"/>
    <s v="Over &amp; Out"/>
    <s v="Approaching a milestone birthday, Gail abandons her group of yuppie stay-at-home mom friends for the vibrant and rowdy gay community."/>
    <x v="89"/>
    <x v="297"/>
    <x v="0"/>
    <x v="0"/>
    <s v="USD"/>
    <n v="1463111940"/>
    <x v="297"/>
    <b v="0"/>
    <n v="89"/>
    <b v="1"/>
    <s v="film &amp; video/television"/>
    <x v="5"/>
    <x v="16"/>
    <x v="297"/>
    <x v="297"/>
    <d v="2016-05-13T03:59:00"/>
    <x v="0"/>
  </r>
  <r>
    <n v="2184"/>
    <s v="Liguria"/>
    <s v="Trading beautiful colors on behalf of the bishop! Become the best merchant of the Fresco World in this innovative game by Queen Games."/>
    <x v="26"/>
    <x v="298"/>
    <x v="0"/>
    <x v="0"/>
    <s v="USD"/>
    <n v="1453737600"/>
    <x v="298"/>
    <b v="1"/>
    <n v="266"/>
    <b v="1"/>
    <s v="games/tabletop games"/>
    <x v="3"/>
    <x v="5"/>
    <x v="298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x v="51"/>
    <x v="299"/>
    <x v="0"/>
    <x v="0"/>
    <s v="USD"/>
    <n v="1419051540"/>
    <x v="299"/>
    <b v="1"/>
    <n v="441"/>
    <b v="1"/>
    <s v="publishing/radio &amp; podcasts"/>
    <x v="1"/>
    <x v="2"/>
    <x v="299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x v="17"/>
    <x v="300"/>
    <x v="0"/>
    <x v="0"/>
    <s v="USD"/>
    <n v="1415163600"/>
    <x v="300"/>
    <b v="0"/>
    <n v="557"/>
    <b v="1"/>
    <s v="theater/spaces"/>
    <x v="6"/>
    <x v="9"/>
    <x v="300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x v="38"/>
    <x v="301"/>
    <x v="0"/>
    <x v="0"/>
    <s v="USD"/>
    <n v="1351801368"/>
    <x v="301"/>
    <b v="0"/>
    <n v="721"/>
    <b v="1"/>
    <s v="music/electronic music"/>
    <x v="7"/>
    <x v="13"/>
    <x v="301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x v="36"/>
    <x v="302"/>
    <x v="0"/>
    <x v="0"/>
    <s v="USD"/>
    <n v="1369637940"/>
    <x v="302"/>
    <b v="1"/>
    <n v="394"/>
    <b v="1"/>
    <s v="theater/spaces"/>
    <x v="6"/>
    <x v="9"/>
    <x v="302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x v="86"/>
    <x v="303"/>
    <x v="0"/>
    <x v="0"/>
    <s v="USD"/>
    <n v="1445047200"/>
    <x v="303"/>
    <b v="1"/>
    <n v="314"/>
    <b v="1"/>
    <s v="film &amp; video/documentary"/>
    <x v="5"/>
    <x v="8"/>
    <x v="303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x v="6"/>
    <x v="304"/>
    <x v="2"/>
    <x v="0"/>
    <s v="USD"/>
    <n v="1429740037"/>
    <x v="304"/>
    <b v="0"/>
    <n v="84"/>
    <b v="0"/>
    <s v="film &amp; video/drama"/>
    <x v="5"/>
    <x v="10"/>
    <x v="304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x v="90"/>
    <x v="305"/>
    <x v="0"/>
    <x v="0"/>
    <s v="USD"/>
    <n v="1453185447"/>
    <x v="305"/>
    <b v="1"/>
    <n v="280"/>
    <b v="1"/>
    <s v="photography/photobooks"/>
    <x v="2"/>
    <x v="3"/>
    <x v="305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x v="17"/>
    <x v="306"/>
    <x v="0"/>
    <x v="0"/>
    <s v="USD"/>
    <n v="1476316800"/>
    <x v="306"/>
    <b v="0"/>
    <n v="265"/>
    <b v="1"/>
    <s v="theater/spaces"/>
    <x v="6"/>
    <x v="9"/>
    <x v="306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x v="90"/>
    <x v="307"/>
    <x v="0"/>
    <x v="0"/>
    <s v="USD"/>
    <n v="1408068000"/>
    <x v="307"/>
    <b v="1"/>
    <n v="322"/>
    <b v="1"/>
    <s v="theater/plays"/>
    <x v="6"/>
    <x v="11"/>
    <x v="307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x v="16"/>
    <x v="308"/>
    <x v="0"/>
    <x v="0"/>
    <s v="USD"/>
    <n v="1483481019"/>
    <x v="308"/>
    <b v="0"/>
    <n v="284"/>
    <b v="1"/>
    <s v="photography/photobooks"/>
    <x v="2"/>
    <x v="3"/>
    <x v="308"/>
    <x v="308"/>
    <d v="2017-01-03T22:03:39"/>
    <x v="0"/>
  </r>
  <r>
    <n v="3035"/>
    <s v="The Coalition Theater"/>
    <s v="Help create a permanent home for live comedy shows and classes in Downtown RVA."/>
    <x v="17"/>
    <x v="309"/>
    <x v="0"/>
    <x v="0"/>
    <s v="USD"/>
    <n v="1367674009"/>
    <x v="309"/>
    <b v="0"/>
    <n v="307"/>
    <b v="1"/>
    <s v="theater/spaces"/>
    <x v="6"/>
    <x v="9"/>
    <x v="30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x v="310"/>
    <x v="0"/>
    <x v="0"/>
    <s v="USD"/>
    <n v="1468524340"/>
    <x v="310"/>
    <b v="0"/>
    <n v="183"/>
    <b v="1"/>
    <s v="photography/photobooks"/>
    <x v="2"/>
    <x v="3"/>
    <x v="310"/>
    <x v="310"/>
    <d v="2016-07-14T19:25:40"/>
    <x v="0"/>
  </r>
  <r>
    <n v="322"/>
    <s v="Last of the Big Tuskers"/>
    <s v="A documentary film about the largest elephants on earth and what is being done to ensure their survival."/>
    <x v="17"/>
    <x v="311"/>
    <x v="0"/>
    <x v="0"/>
    <s v="USD"/>
    <n v="1463146848"/>
    <x v="311"/>
    <b v="1"/>
    <n v="186"/>
    <b v="1"/>
    <s v="film &amp; video/documentary"/>
    <x v="5"/>
    <x v="8"/>
    <x v="311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x v="92"/>
    <x v="312"/>
    <x v="0"/>
    <x v="0"/>
    <s v="USD"/>
    <n v="1488160860"/>
    <x v="312"/>
    <b v="1"/>
    <n v="305"/>
    <b v="1"/>
    <s v="film &amp; video/documentary"/>
    <x v="5"/>
    <x v="8"/>
    <x v="312"/>
    <x v="312"/>
    <d v="2017-02-27T02:01:00"/>
    <x v="0"/>
  </r>
  <r>
    <n v="1514"/>
    <s v="Racing Age"/>
    <s v="Racing Age is a documentary photography book about masters track &amp; field athletes of retirement age and older."/>
    <x v="17"/>
    <x v="313"/>
    <x v="0"/>
    <x v="0"/>
    <s v="USD"/>
    <n v="1443363640"/>
    <x v="313"/>
    <b v="1"/>
    <n v="176"/>
    <b v="1"/>
    <s v="photography/photobooks"/>
    <x v="2"/>
    <x v="3"/>
    <x v="313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x v="17"/>
    <x v="314"/>
    <x v="0"/>
    <x v="0"/>
    <s v="USD"/>
    <n v="1423235071"/>
    <x v="314"/>
    <b v="1"/>
    <n v="352"/>
    <b v="1"/>
    <s v="food/small batch"/>
    <x v="4"/>
    <x v="7"/>
    <x v="314"/>
    <x v="314"/>
    <d v="2015-02-06T15:04:31"/>
    <x v="0"/>
  </r>
  <r>
    <n v="385"/>
    <s v="Luke and Jedi"/>
    <s v="A documentary following the incredible story of a brave little boy and his service dog, fighting Type 1 Diabetes one day at a time."/>
    <x v="17"/>
    <x v="315"/>
    <x v="0"/>
    <x v="0"/>
    <s v="USD"/>
    <n v="1416582101"/>
    <x v="315"/>
    <b v="0"/>
    <n v="237"/>
    <b v="1"/>
    <s v="film &amp; video/documentary"/>
    <x v="5"/>
    <x v="8"/>
    <x v="315"/>
    <x v="315"/>
    <d v="2014-11-21T15:01:41"/>
    <x v="0"/>
  </r>
  <r>
    <n v="2329"/>
    <s v="Half Moon Bay Distillery"/>
    <s v="Vodka, whiskey and fruit brandy - coming soon! We are a coastal distillery located in historic Half Moon Bay, California."/>
    <x v="17"/>
    <x v="316"/>
    <x v="0"/>
    <x v="0"/>
    <s v="USD"/>
    <n v="1405609146"/>
    <x v="316"/>
    <b v="1"/>
    <n v="125"/>
    <b v="1"/>
    <s v="food/small batch"/>
    <x v="4"/>
    <x v="7"/>
    <x v="316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x v="17"/>
    <x v="317"/>
    <x v="0"/>
    <x v="0"/>
    <s v="USD"/>
    <n v="1433085875"/>
    <x v="317"/>
    <b v="0"/>
    <n v="152"/>
    <b v="1"/>
    <s v="technology/wearables"/>
    <x v="0"/>
    <x v="1"/>
    <x v="317"/>
    <x v="317"/>
    <d v="2015-05-31T15:24:35"/>
    <x v="0"/>
  </r>
  <r>
    <n v="287"/>
    <s v="In Country: A Documentary Film (POSTPRODUCTION)"/>
    <s v="War is hell. Why would anyone want to spend their weekends there?"/>
    <x v="51"/>
    <x v="318"/>
    <x v="0"/>
    <x v="0"/>
    <s v="USD"/>
    <n v="1351828800"/>
    <x v="318"/>
    <b v="1"/>
    <n v="290"/>
    <b v="1"/>
    <s v="film &amp; video/documentary"/>
    <x v="5"/>
    <x v="8"/>
    <x v="318"/>
    <x v="318"/>
    <d v="2012-11-02T04:00:00"/>
    <x v="0"/>
  </r>
  <r>
    <n v="730"/>
    <s v="Encyclopedia of Surfing"/>
    <s v="A Massive but Cheerful Online Digital Archive of Surfing"/>
    <x v="16"/>
    <x v="319"/>
    <x v="0"/>
    <x v="0"/>
    <s v="USD"/>
    <n v="1323280391"/>
    <x v="319"/>
    <b v="0"/>
    <n v="265"/>
    <b v="1"/>
    <s v="publishing/nonfiction"/>
    <x v="1"/>
    <x v="17"/>
    <x v="319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x v="93"/>
    <x v="320"/>
    <x v="0"/>
    <x v="0"/>
    <s v="USD"/>
    <n v="1398009714"/>
    <x v="320"/>
    <b v="1"/>
    <n v="131"/>
    <b v="1"/>
    <s v="film &amp; video/documentary"/>
    <x v="5"/>
    <x v="8"/>
    <x v="320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94"/>
    <x v="321"/>
    <x v="2"/>
    <x v="6"/>
    <s v="EUR"/>
    <n v="1466323800"/>
    <x v="321"/>
    <b v="0"/>
    <n v="310"/>
    <b v="0"/>
    <s v="technology/wearables"/>
    <x v="0"/>
    <x v="1"/>
    <x v="321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x v="17"/>
    <x v="322"/>
    <x v="0"/>
    <x v="0"/>
    <s v="USD"/>
    <n v="1476994315"/>
    <x v="322"/>
    <b v="0"/>
    <n v="76"/>
    <b v="1"/>
    <s v="technology/hardware"/>
    <x v="0"/>
    <x v="0"/>
    <x v="322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x v="16"/>
    <x v="323"/>
    <x v="0"/>
    <x v="5"/>
    <s v="EUR"/>
    <n v="1482085857"/>
    <x v="323"/>
    <b v="0"/>
    <n v="48"/>
    <b v="1"/>
    <s v="technology/hardware"/>
    <x v="0"/>
    <x v="0"/>
    <x v="323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x v="17"/>
    <x v="324"/>
    <x v="0"/>
    <x v="0"/>
    <s v="USD"/>
    <n v="1337885168"/>
    <x v="324"/>
    <b v="0"/>
    <n v="221"/>
    <b v="1"/>
    <s v="music/pop"/>
    <x v="7"/>
    <x v="22"/>
    <x v="324"/>
    <x v="324"/>
    <d v="2012-05-24T18:46:08"/>
    <x v="0"/>
  </r>
  <r>
    <n v="381"/>
    <s v="Clearwater"/>
    <s v="Set in the ancient waters of the Puget Sound, Clearwater is a universal story about the need to adapt to change."/>
    <x v="17"/>
    <x v="325"/>
    <x v="0"/>
    <x v="0"/>
    <s v="USD"/>
    <n v="1343624400"/>
    <x v="325"/>
    <b v="0"/>
    <n v="251"/>
    <b v="1"/>
    <s v="film &amp; video/documentary"/>
    <x v="5"/>
    <x v="8"/>
    <x v="325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x v="326"/>
    <x v="0"/>
    <x v="0"/>
    <s v="USD"/>
    <n v="1429852797"/>
    <x v="326"/>
    <b v="1"/>
    <n v="303"/>
    <b v="1"/>
    <s v="film &amp; video/documentary"/>
    <x v="5"/>
    <x v="8"/>
    <x v="326"/>
    <x v="326"/>
    <d v="2015-04-24T05:19:57"/>
    <x v="0"/>
  </r>
  <r>
    <n v="1219"/>
    <s v="The Box"/>
    <s v="The Box is a fine art book of Ron Amato's innovative and seductive photography project."/>
    <x v="95"/>
    <x v="327"/>
    <x v="0"/>
    <x v="0"/>
    <s v="USD"/>
    <n v="1476961513"/>
    <x v="327"/>
    <b v="0"/>
    <n v="253"/>
    <b v="1"/>
    <s v="photography/photobooks"/>
    <x v="2"/>
    <x v="3"/>
    <x v="327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x v="17"/>
    <x v="328"/>
    <x v="0"/>
    <x v="0"/>
    <s v="USD"/>
    <n v="1431143940"/>
    <x v="328"/>
    <b v="0"/>
    <n v="147"/>
    <b v="1"/>
    <s v="theater/musical"/>
    <x v="6"/>
    <x v="19"/>
    <x v="328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x v="16"/>
    <x v="329"/>
    <x v="0"/>
    <x v="0"/>
    <s v="USD"/>
    <n v="1367208140"/>
    <x v="329"/>
    <b v="0"/>
    <n v="259"/>
    <b v="1"/>
    <s v="music/indie rock"/>
    <x v="7"/>
    <x v="12"/>
    <x v="329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x v="96"/>
    <x v="330"/>
    <x v="2"/>
    <x v="0"/>
    <s v="USD"/>
    <n v="1489500155"/>
    <x v="330"/>
    <b v="0"/>
    <n v="188"/>
    <b v="0"/>
    <s v="technology/wearables"/>
    <x v="0"/>
    <x v="1"/>
    <x v="330"/>
    <x v="330"/>
    <d v="2017-03-14T14:02:35"/>
    <x v="0"/>
  </r>
  <r>
    <n v="243"/>
    <s v="Following Boruch"/>
    <s v="A Hasidic man reaches a turning point in his recovery from mental illness and addiction, and is determined to start a new life."/>
    <x v="17"/>
    <x v="331"/>
    <x v="0"/>
    <x v="0"/>
    <s v="USD"/>
    <n v="1393031304"/>
    <x v="331"/>
    <b v="1"/>
    <n v="328"/>
    <b v="1"/>
    <s v="film &amp; video/documentary"/>
    <x v="5"/>
    <x v="8"/>
    <x v="331"/>
    <x v="331"/>
    <d v="2014-02-22T01:08:24"/>
    <x v="0"/>
  </r>
  <r>
    <n v="1258"/>
    <s v="Mustard Plug New Record!"/>
    <s v="Mustard Plug needs help funding their new record.  Please help the Grand Rapids, MI band put out their 7th record!"/>
    <x v="32"/>
    <x v="332"/>
    <x v="0"/>
    <x v="0"/>
    <s v="USD"/>
    <n v="1377960012"/>
    <x v="332"/>
    <b v="1"/>
    <n v="670"/>
    <b v="1"/>
    <s v="music/rock"/>
    <x v="7"/>
    <x v="15"/>
    <x v="332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x v="17"/>
    <x v="333"/>
    <x v="0"/>
    <x v="0"/>
    <s v="USD"/>
    <n v="1402494243"/>
    <x v="333"/>
    <b v="1"/>
    <n v="221"/>
    <b v="1"/>
    <s v="food/small batch"/>
    <x v="4"/>
    <x v="7"/>
    <x v="333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x v="26"/>
    <x v="334"/>
    <x v="0"/>
    <x v="0"/>
    <s v="USD"/>
    <n v="1434307537"/>
    <x v="334"/>
    <b v="1"/>
    <n v="537"/>
    <b v="1"/>
    <s v="food/small batch"/>
    <x v="4"/>
    <x v="7"/>
    <x v="334"/>
    <x v="334"/>
    <d v="2015-06-14T18:45:37"/>
    <x v="0"/>
  </r>
  <r>
    <n v="300"/>
    <s v="The Bus "/>
    <s v="THE BUS is a feature-length documentary film celebrating one of the most iconic and beloved vehicles ever produced, the Volkswagen Bus."/>
    <x v="17"/>
    <x v="335"/>
    <x v="0"/>
    <x v="0"/>
    <s v="USD"/>
    <n v="1303686138"/>
    <x v="335"/>
    <b v="1"/>
    <n v="298"/>
    <b v="1"/>
    <s v="film &amp; video/documentary"/>
    <x v="5"/>
    <x v="8"/>
    <x v="335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x v="17"/>
    <x v="336"/>
    <x v="0"/>
    <x v="0"/>
    <s v="USD"/>
    <n v="1415213324"/>
    <x v="336"/>
    <b v="1"/>
    <n v="213"/>
    <b v="1"/>
    <s v="theater/plays"/>
    <x v="6"/>
    <x v="11"/>
    <x v="336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x v="97"/>
    <x v="337"/>
    <x v="0"/>
    <x v="0"/>
    <s v="USD"/>
    <n v="1415941920"/>
    <x v="337"/>
    <b v="1"/>
    <n v="302"/>
    <b v="1"/>
    <s v="film &amp; video/documentary"/>
    <x v="5"/>
    <x v="8"/>
    <x v="337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x v="17"/>
    <x v="338"/>
    <x v="0"/>
    <x v="0"/>
    <s v="USD"/>
    <n v="1345660334"/>
    <x v="338"/>
    <b v="1"/>
    <n v="126"/>
    <b v="1"/>
    <s v="film &amp; video/documentary"/>
    <x v="5"/>
    <x v="8"/>
    <x v="338"/>
    <x v="338"/>
    <d v="2012-08-22T18:32:14"/>
    <x v="0"/>
  </r>
  <r>
    <n v="1095"/>
    <s v="Project Snowstorm"/>
    <s v="MMORPG with Real-Time Pet Battles, Expansive 3D World and Ranked Individual &amp; Guild PvP arenas all on your mobile device!"/>
    <x v="62"/>
    <x v="339"/>
    <x v="2"/>
    <x v="0"/>
    <s v="USD"/>
    <n v="1377867220"/>
    <x v="339"/>
    <b v="0"/>
    <n v="94"/>
    <b v="0"/>
    <s v="games/video games"/>
    <x v="3"/>
    <x v="18"/>
    <x v="339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x v="17"/>
    <x v="340"/>
    <x v="0"/>
    <x v="0"/>
    <s v="USD"/>
    <n v="1418430311"/>
    <x v="340"/>
    <b v="0"/>
    <n v="105"/>
    <b v="1"/>
    <s v="technology/wearables"/>
    <x v="0"/>
    <x v="1"/>
    <x v="340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x v="17"/>
    <x v="341"/>
    <x v="0"/>
    <x v="0"/>
    <s v="USD"/>
    <n v="1472020881"/>
    <x v="341"/>
    <b v="1"/>
    <n v="218"/>
    <b v="1"/>
    <s v="theater/spaces"/>
    <x v="6"/>
    <x v="9"/>
    <x v="341"/>
    <x v="341"/>
    <d v="2016-08-24T06:41:21"/>
    <x v="0"/>
  </r>
  <r>
    <n v="2232"/>
    <s v="Backstory Cards"/>
    <s v="Backstory Cards help you and your friends create vibrant backstories for roleplaying games, no matter the system or genre."/>
    <x v="1"/>
    <x v="342"/>
    <x v="0"/>
    <x v="0"/>
    <s v="USD"/>
    <n v="1405738800"/>
    <x v="342"/>
    <b v="0"/>
    <n v="988"/>
    <b v="1"/>
    <s v="games/tabletop games"/>
    <x v="3"/>
    <x v="5"/>
    <x v="342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x v="6"/>
    <x v="343"/>
    <x v="1"/>
    <x v="0"/>
    <s v="USD"/>
    <n v="1488549079"/>
    <x v="343"/>
    <b v="0"/>
    <n v="140"/>
    <b v="0"/>
    <s v="technology/wearables"/>
    <x v="0"/>
    <x v="1"/>
    <x v="343"/>
    <x v="343"/>
    <d v="2017-03-03T13:51:19"/>
    <x v="0"/>
  </r>
  <r>
    <n v="515"/>
    <s v="A Tale of Faith - An Animated Short Film"/>
    <s v="A Tale of Faith is an animated short film based on the heartwarming tale by Rebbe Nachman of Breslov."/>
    <x v="98"/>
    <x v="344"/>
    <x v="2"/>
    <x v="0"/>
    <s v="USD"/>
    <n v="1451389601"/>
    <x v="344"/>
    <b v="0"/>
    <n v="34"/>
    <b v="0"/>
    <s v="film &amp; video/animation"/>
    <x v="5"/>
    <x v="23"/>
    <x v="344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x v="99"/>
    <x v="345"/>
    <x v="0"/>
    <x v="5"/>
    <s v="EUR"/>
    <n v="1470469938"/>
    <x v="345"/>
    <b v="0"/>
    <n v="249"/>
    <b v="1"/>
    <s v="games/tabletop games"/>
    <x v="3"/>
    <x v="5"/>
    <x v="345"/>
    <x v="345"/>
    <d v="2016-08-06T07:52:18"/>
    <x v="0"/>
  </r>
  <r>
    <n v="307"/>
    <s v="Grammar Revolution"/>
    <s v="Why is grammar important?"/>
    <x v="65"/>
    <x v="346"/>
    <x v="0"/>
    <x v="0"/>
    <s v="USD"/>
    <n v="1360276801"/>
    <x v="346"/>
    <b v="1"/>
    <n v="576"/>
    <b v="1"/>
    <s v="film &amp; video/documentary"/>
    <x v="5"/>
    <x v="8"/>
    <x v="346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x v="90"/>
    <x v="347"/>
    <x v="0"/>
    <x v="0"/>
    <s v="USD"/>
    <n v="1475294340"/>
    <x v="347"/>
    <b v="1"/>
    <n v="97"/>
    <b v="1"/>
    <s v="theater/plays"/>
    <x v="6"/>
    <x v="11"/>
    <x v="347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x v="51"/>
    <x v="348"/>
    <x v="0"/>
    <x v="0"/>
    <s v="USD"/>
    <n v="1375908587"/>
    <x v="348"/>
    <b v="1"/>
    <n v="389"/>
    <b v="1"/>
    <s v="music/rock"/>
    <x v="7"/>
    <x v="15"/>
    <x v="348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x v="26"/>
    <x v="349"/>
    <x v="0"/>
    <x v="0"/>
    <s v="USD"/>
    <n v="1477767600"/>
    <x v="349"/>
    <b v="0"/>
    <n v="296"/>
    <b v="1"/>
    <s v="games/tabletop games"/>
    <x v="3"/>
    <x v="5"/>
    <x v="349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x v="51"/>
    <x v="350"/>
    <x v="0"/>
    <x v="0"/>
    <s v="USD"/>
    <n v="1417845600"/>
    <x v="350"/>
    <b v="1"/>
    <n v="615"/>
    <b v="1"/>
    <s v="photography/photobooks"/>
    <x v="2"/>
    <x v="3"/>
    <x v="350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x v="1"/>
    <x v="351"/>
    <x v="0"/>
    <x v="8"/>
    <s v="AUD"/>
    <n v="1455548400"/>
    <x v="351"/>
    <b v="1"/>
    <n v="294"/>
    <b v="1"/>
    <s v="photography/photobooks"/>
    <x v="2"/>
    <x v="3"/>
    <x v="351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73"/>
    <x v="352"/>
    <x v="0"/>
    <x v="1"/>
    <s v="GBP"/>
    <n v="1410862734"/>
    <x v="352"/>
    <b v="1"/>
    <n v="205"/>
    <b v="1"/>
    <s v="technology/hardware"/>
    <x v="0"/>
    <x v="0"/>
    <x v="352"/>
    <x v="352"/>
    <d v="2014-09-16T10:18:54"/>
    <x v="0"/>
  </r>
  <r>
    <n v="684"/>
    <s v="Arcus Motion Analyzer | The Versatile Smart Ring"/>
    <s v="Arcus gives your fingers super powers."/>
    <x v="100"/>
    <x v="353"/>
    <x v="2"/>
    <x v="0"/>
    <s v="USD"/>
    <n v="1406257200"/>
    <x v="353"/>
    <b v="0"/>
    <n v="135"/>
    <b v="0"/>
    <s v="technology/wearables"/>
    <x v="0"/>
    <x v="1"/>
    <x v="353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x v="16"/>
    <x v="354"/>
    <x v="0"/>
    <x v="10"/>
    <s v="SEK"/>
    <n v="1454248563"/>
    <x v="354"/>
    <b v="1"/>
    <n v="61"/>
    <b v="1"/>
    <s v="music/electronic music"/>
    <x v="7"/>
    <x v="13"/>
    <x v="354"/>
    <x v="354"/>
    <d v="2016-01-31T13:56:03"/>
    <x v="0"/>
  </r>
  <r>
    <n v="2457"/>
    <s v="NDWK The North Dakota Wine Kitchen"/>
    <s v="If you love wine, and have ever dreamed of crafting your own. You can in 3 easy steps.  Sample~Sprinkle~Savor."/>
    <x v="90"/>
    <x v="355"/>
    <x v="0"/>
    <x v="0"/>
    <s v="USD"/>
    <n v="1458826056"/>
    <x v="355"/>
    <b v="0"/>
    <n v="124"/>
    <b v="1"/>
    <s v="food/small batch"/>
    <x v="4"/>
    <x v="7"/>
    <x v="355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x v="16"/>
    <x v="356"/>
    <x v="0"/>
    <x v="0"/>
    <s v="USD"/>
    <n v="1415319355"/>
    <x v="356"/>
    <b v="1"/>
    <n v="213"/>
    <b v="1"/>
    <s v="theater/plays"/>
    <x v="6"/>
    <x v="11"/>
    <x v="356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x v="38"/>
    <x v="357"/>
    <x v="0"/>
    <x v="0"/>
    <s v="USD"/>
    <n v="1344826800"/>
    <x v="357"/>
    <b v="1"/>
    <n v="105"/>
    <b v="1"/>
    <s v="technology/hardware"/>
    <x v="0"/>
    <x v="0"/>
    <x v="357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x v="65"/>
    <x v="358"/>
    <x v="0"/>
    <x v="0"/>
    <s v="USD"/>
    <n v="1408566243"/>
    <x v="358"/>
    <b v="0"/>
    <n v="159"/>
    <b v="1"/>
    <s v="theater/spaces"/>
    <x v="6"/>
    <x v="9"/>
    <x v="358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x v="47"/>
    <x v="359"/>
    <x v="0"/>
    <x v="0"/>
    <s v="USD"/>
    <n v="1419292800"/>
    <x v="359"/>
    <b v="1"/>
    <n v="241"/>
    <b v="1"/>
    <s v="photography/photobooks"/>
    <x v="2"/>
    <x v="3"/>
    <x v="77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x v="65"/>
    <x v="360"/>
    <x v="0"/>
    <x v="1"/>
    <s v="GBP"/>
    <n v="1486391011"/>
    <x v="360"/>
    <b v="0"/>
    <n v="375"/>
    <b v="1"/>
    <s v="photography/photobooks"/>
    <x v="2"/>
    <x v="3"/>
    <x v="359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x v="101"/>
    <x v="361"/>
    <x v="0"/>
    <x v="0"/>
    <s v="USD"/>
    <n v="1468445382"/>
    <x v="361"/>
    <b v="0"/>
    <n v="175"/>
    <b v="1"/>
    <s v="theater/spaces"/>
    <x v="6"/>
    <x v="9"/>
    <x v="360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x v="16"/>
    <x v="362"/>
    <x v="0"/>
    <x v="0"/>
    <s v="USD"/>
    <n v="1440907427"/>
    <x v="362"/>
    <b v="0"/>
    <n v="286"/>
    <b v="1"/>
    <s v="technology/space exploration"/>
    <x v="0"/>
    <x v="4"/>
    <x v="361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x v="102"/>
    <x v="363"/>
    <x v="0"/>
    <x v="8"/>
    <s v="AUD"/>
    <n v="1477414800"/>
    <x v="363"/>
    <b v="0"/>
    <n v="514"/>
    <b v="1"/>
    <s v="games/tabletop games"/>
    <x v="3"/>
    <x v="5"/>
    <x v="362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x v="103"/>
    <x v="364"/>
    <x v="0"/>
    <x v="0"/>
    <s v="USD"/>
    <n v="1476395940"/>
    <x v="364"/>
    <b v="0"/>
    <n v="163"/>
    <b v="1"/>
    <s v="technology/hardware"/>
    <x v="0"/>
    <x v="0"/>
    <x v="363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x v="104"/>
    <x v="365"/>
    <x v="0"/>
    <x v="0"/>
    <s v="USD"/>
    <n v="1437633997"/>
    <x v="365"/>
    <b v="0"/>
    <n v="104"/>
    <b v="1"/>
    <s v="film &amp; video/documentary"/>
    <x v="5"/>
    <x v="8"/>
    <x v="364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x v="16"/>
    <x v="366"/>
    <x v="0"/>
    <x v="0"/>
    <s v="USD"/>
    <n v="1420569947"/>
    <x v="366"/>
    <b v="0"/>
    <n v="383"/>
    <b v="1"/>
    <s v="film &amp; video/documentary"/>
    <x v="5"/>
    <x v="8"/>
    <x v="365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x v="65"/>
    <x v="367"/>
    <x v="0"/>
    <x v="0"/>
    <s v="USD"/>
    <n v="1374674558"/>
    <x v="367"/>
    <b v="1"/>
    <n v="159"/>
    <b v="1"/>
    <s v="music/rock"/>
    <x v="7"/>
    <x v="15"/>
    <x v="366"/>
    <x v="367"/>
    <d v="2013-07-24T14:02:38"/>
    <x v="0"/>
  </r>
  <r>
    <n v="27"/>
    <s v="B-Rabbit TV Comedy Pilot"/>
    <s v="B-Rabbit is a hilarious depiction of immigrating to New Zealand and the life you desperately tried to leave behind."/>
    <x v="16"/>
    <x v="368"/>
    <x v="0"/>
    <x v="15"/>
    <s v="NZD"/>
    <n v="1416113833"/>
    <x v="368"/>
    <b v="0"/>
    <n v="150"/>
    <b v="1"/>
    <s v="film &amp; video/television"/>
    <x v="5"/>
    <x v="16"/>
    <x v="367"/>
    <x v="368"/>
    <d v="2014-11-16T04:57:13"/>
    <x v="0"/>
  </r>
  <r>
    <n v="1502"/>
    <s v="Cosmic Surgery"/>
    <s v="Cosmic Surgery is a photo book, set in the not too distant future where the world of cosmetic surgery is about to be transformed"/>
    <x v="65"/>
    <x v="369"/>
    <x v="0"/>
    <x v="1"/>
    <s v="GBP"/>
    <n v="1458943200"/>
    <x v="369"/>
    <b v="1"/>
    <n v="329"/>
    <b v="1"/>
    <s v="photography/photobooks"/>
    <x v="2"/>
    <x v="3"/>
    <x v="368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x v="51"/>
    <x v="370"/>
    <x v="0"/>
    <x v="0"/>
    <s v="USD"/>
    <n v="1479952800"/>
    <x v="370"/>
    <b v="0"/>
    <n v="107"/>
    <b v="1"/>
    <s v="photography/photobooks"/>
    <x v="2"/>
    <x v="3"/>
    <x v="369"/>
    <x v="370"/>
    <d v="2016-11-24T02:00:00"/>
    <x v="0"/>
  </r>
  <r>
    <n v="1223"/>
    <s v="YOSEMITE PEOPLE"/>
    <s v="A photography book focusing on the people rather than the nature at Yosemite National Park."/>
    <x v="105"/>
    <x v="371"/>
    <x v="0"/>
    <x v="0"/>
    <s v="USD"/>
    <n v="1478754909"/>
    <x v="371"/>
    <b v="0"/>
    <n v="191"/>
    <b v="1"/>
    <s v="photography/photobooks"/>
    <x v="2"/>
    <x v="3"/>
    <x v="370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x v="372"/>
    <x v="2"/>
    <x v="0"/>
    <s v="USD"/>
    <n v="1467694740"/>
    <x v="372"/>
    <b v="1"/>
    <n v="171"/>
    <b v="0"/>
    <s v="technology/makerspaces"/>
    <x v="0"/>
    <x v="24"/>
    <x v="371"/>
    <x v="372"/>
    <d v="2016-07-05T04:59:00"/>
    <x v="0"/>
  </r>
  <r>
    <n v="2186"/>
    <s v="Latitude 90Â° : The Origin"/>
    <s v="The real-time digital social deduction game where there's no moderator, no sleeping, and no dying."/>
    <x v="16"/>
    <x v="373"/>
    <x v="0"/>
    <x v="0"/>
    <s v="USD"/>
    <n v="1473213600"/>
    <x v="373"/>
    <b v="0"/>
    <n v="392"/>
    <b v="1"/>
    <s v="games/tabletop games"/>
    <x v="3"/>
    <x v="5"/>
    <x v="372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x v="16"/>
    <x v="374"/>
    <x v="0"/>
    <x v="0"/>
    <s v="USD"/>
    <n v="1462125358"/>
    <x v="374"/>
    <b v="0"/>
    <n v="238"/>
    <b v="1"/>
    <s v="theater/plays"/>
    <x v="6"/>
    <x v="11"/>
    <x v="373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x v="22"/>
    <x v="375"/>
    <x v="0"/>
    <x v="0"/>
    <s v="USD"/>
    <n v="1434074400"/>
    <x v="375"/>
    <b v="0"/>
    <n v="270"/>
    <b v="1"/>
    <s v="theater/plays"/>
    <x v="6"/>
    <x v="11"/>
    <x v="374"/>
    <x v="375"/>
    <d v="2015-06-12T02:00:00"/>
    <x v="0"/>
  </r>
  <r>
    <n v="2168"/>
    <s v="PIZAZZ: Pigeons Playing Ping Pong's New Album"/>
    <s v="We're hitting the studio to record our next album, &quot;Pizazz&quot;!! Help us put the FUN in FUNK!!"/>
    <x v="53"/>
    <x v="376"/>
    <x v="0"/>
    <x v="0"/>
    <s v="USD"/>
    <n v="1486702800"/>
    <x v="376"/>
    <b v="0"/>
    <n v="340"/>
    <b v="1"/>
    <s v="music/rock"/>
    <x v="7"/>
    <x v="15"/>
    <x v="375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x v="51"/>
    <x v="377"/>
    <x v="0"/>
    <x v="0"/>
    <s v="USD"/>
    <n v="1432230988"/>
    <x v="377"/>
    <b v="1"/>
    <n v="465"/>
    <b v="1"/>
    <s v="technology/space exploration"/>
    <x v="0"/>
    <x v="4"/>
    <x v="376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x v="378"/>
    <x v="0"/>
    <x v="0"/>
    <s v="USD"/>
    <n v="1460223453"/>
    <x v="378"/>
    <b v="0"/>
    <n v="273"/>
    <b v="1"/>
    <s v="photography/photobooks"/>
    <x v="2"/>
    <x v="3"/>
    <x v="377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x v="16"/>
    <x v="379"/>
    <x v="0"/>
    <x v="0"/>
    <s v="USD"/>
    <n v="1388303940"/>
    <x v="379"/>
    <b v="0"/>
    <n v="236"/>
    <b v="1"/>
    <s v="theater/spaces"/>
    <x v="6"/>
    <x v="9"/>
    <x v="378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x v="53"/>
    <x v="380"/>
    <x v="0"/>
    <x v="0"/>
    <s v="USD"/>
    <n v="1299009600"/>
    <x v="380"/>
    <b v="0"/>
    <n v="246"/>
    <b v="1"/>
    <s v="music/indie rock"/>
    <x v="7"/>
    <x v="12"/>
    <x v="379"/>
    <x v="380"/>
    <d v="2011-03-01T20:00:00"/>
    <x v="0"/>
  </r>
  <r>
    <n v="275"/>
    <s v="Finding the Funk"/>
    <s v="A journey through the origins and influence of funk music from James Brown to D'Angelo we are FINDING THE FUNK!"/>
    <x v="16"/>
    <x v="381"/>
    <x v="0"/>
    <x v="0"/>
    <s v="USD"/>
    <n v="1352511966"/>
    <x v="381"/>
    <b v="1"/>
    <n v="332"/>
    <b v="1"/>
    <s v="film &amp; video/documentary"/>
    <x v="5"/>
    <x v="8"/>
    <x v="380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x v="106"/>
    <x v="382"/>
    <x v="0"/>
    <x v="4"/>
    <s v="EUR"/>
    <n v="1487113140"/>
    <x v="382"/>
    <b v="1"/>
    <n v="196"/>
    <b v="1"/>
    <s v="photography/photobooks"/>
    <x v="2"/>
    <x v="3"/>
    <x v="381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x v="32"/>
    <x v="383"/>
    <x v="0"/>
    <x v="4"/>
    <s v="EUR"/>
    <n v="1470506400"/>
    <x v="383"/>
    <b v="1"/>
    <n v="224"/>
    <b v="1"/>
    <s v="photography/photobooks"/>
    <x v="2"/>
    <x v="3"/>
    <x v="382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x v="16"/>
    <x v="384"/>
    <x v="0"/>
    <x v="0"/>
    <s v="USD"/>
    <n v="1416470398"/>
    <x v="384"/>
    <b v="1"/>
    <n v="202"/>
    <b v="1"/>
    <s v="theater/plays"/>
    <x v="6"/>
    <x v="11"/>
    <x v="383"/>
    <x v="384"/>
    <d v="2014-11-20T07:59:58"/>
    <x v="0"/>
  </r>
  <r>
    <n v="261"/>
    <s v="Empires: The Film"/>
    <s v="Empires explores the impact of networks on histories and philosophies of political thought."/>
    <x v="16"/>
    <x v="385"/>
    <x v="0"/>
    <x v="0"/>
    <s v="USD"/>
    <n v="1339080900"/>
    <x v="385"/>
    <b v="1"/>
    <n v="220"/>
    <b v="1"/>
    <s v="film &amp; video/documentary"/>
    <x v="5"/>
    <x v="8"/>
    <x v="384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x v="53"/>
    <x v="386"/>
    <x v="0"/>
    <x v="0"/>
    <s v="USD"/>
    <n v="1346695334"/>
    <x v="386"/>
    <b v="1"/>
    <n v="238"/>
    <b v="1"/>
    <s v="film &amp; video/documentary"/>
    <x v="5"/>
    <x v="8"/>
    <x v="385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x v="6"/>
    <x v="387"/>
    <x v="2"/>
    <x v="0"/>
    <s v="USD"/>
    <n v="1466697983"/>
    <x v="387"/>
    <b v="0"/>
    <n v="99"/>
    <b v="0"/>
    <s v="technology/gadgets"/>
    <x v="0"/>
    <x v="6"/>
    <x v="386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x v="16"/>
    <x v="388"/>
    <x v="0"/>
    <x v="1"/>
    <s v="GBP"/>
    <n v="1481716800"/>
    <x v="388"/>
    <b v="0"/>
    <n v="95"/>
    <b v="1"/>
    <s v="film &amp; video/documentary"/>
    <x v="5"/>
    <x v="8"/>
    <x v="387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x v="16"/>
    <x v="389"/>
    <x v="0"/>
    <x v="0"/>
    <s v="USD"/>
    <n v="1440179713"/>
    <x v="389"/>
    <b v="0"/>
    <n v="80"/>
    <b v="1"/>
    <s v="technology/makerspaces"/>
    <x v="0"/>
    <x v="24"/>
    <x v="388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16"/>
    <x v="390"/>
    <x v="0"/>
    <x v="1"/>
    <s v="GBP"/>
    <n v="1450825200"/>
    <x v="390"/>
    <b v="1"/>
    <n v="158"/>
    <b v="1"/>
    <s v="film &amp; video/documentary"/>
    <x v="5"/>
    <x v="8"/>
    <x v="389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x v="52"/>
    <x v="391"/>
    <x v="1"/>
    <x v="0"/>
    <s v="USD"/>
    <n v="1423092149"/>
    <x v="391"/>
    <b v="0"/>
    <n v="400"/>
    <b v="0"/>
    <s v="technology/wearables"/>
    <x v="0"/>
    <x v="1"/>
    <x v="390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x v="107"/>
    <x v="392"/>
    <x v="2"/>
    <x v="0"/>
    <s v="USD"/>
    <n v="1414193160"/>
    <x v="392"/>
    <b v="1"/>
    <n v="124"/>
    <b v="0"/>
    <s v="photography/photobooks"/>
    <x v="2"/>
    <x v="3"/>
    <x v="391"/>
    <x v="392"/>
    <d v="2014-10-24T23:26:00"/>
    <x v="0"/>
  </r>
  <r>
    <n v="2157"/>
    <s v="Nin"/>
    <s v="Gamers and 90's fans unite in this small tale of epic proportions!"/>
    <x v="35"/>
    <x v="393"/>
    <x v="2"/>
    <x v="0"/>
    <s v="USD"/>
    <n v="1482479940"/>
    <x v="393"/>
    <b v="0"/>
    <n v="57"/>
    <b v="0"/>
    <s v="games/video games"/>
    <x v="3"/>
    <x v="18"/>
    <x v="392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x v="16"/>
    <x v="394"/>
    <x v="0"/>
    <x v="11"/>
    <s v="CAD"/>
    <n v="1441378800"/>
    <x v="394"/>
    <b v="0"/>
    <n v="56"/>
    <b v="1"/>
    <s v="technology/makerspaces"/>
    <x v="0"/>
    <x v="24"/>
    <x v="393"/>
    <x v="394"/>
    <d v="2015-09-04T15:00:00"/>
    <x v="0"/>
  </r>
  <r>
    <n v="2604"/>
    <s v="Hermes Spacecraft"/>
    <s v="We're building a full size rocket motor for our Hermes Spacecraft.  Help us Kickstart the next generation of space travel!"/>
    <x v="16"/>
    <x v="395"/>
    <x v="0"/>
    <x v="0"/>
    <s v="USD"/>
    <n v="1335662023"/>
    <x v="395"/>
    <b v="1"/>
    <n v="321"/>
    <b v="1"/>
    <s v="technology/space exploration"/>
    <x v="0"/>
    <x v="4"/>
    <x v="394"/>
    <x v="395"/>
    <d v="2012-04-29T01:13:43"/>
    <x v="0"/>
  </r>
  <r>
    <n v="311"/>
    <s v="The Sticking Place Interactive Documentary"/>
    <s v="An imaginative interactive documentary about Leah Callahan, a freestyle wrestler and Olympic hopeful."/>
    <x v="16"/>
    <x v="396"/>
    <x v="0"/>
    <x v="0"/>
    <s v="USD"/>
    <n v="1325404740"/>
    <x v="396"/>
    <b v="1"/>
    <n v="150"/>
    <b v="1"/>
    <s v="film &amp; video/documentary"/>
    <x v="5"/>
    <x v="8"/>
    <x v="395"/>
    <x v="396"/>
    <d v="2012-01-01T07:59:00"/>
    <x v="0"/>
  </r>
  <r>
    <n v="2535"/>
    <s v="Mark Hayes Requiem Recording"/>
    <s v="Mark Hayes: Requiem Recording"/>
    <x v="16"/>
    <x v="397"/>
    <x v="0"/>
    <x v="0"/>
    <s v="USD"/>
    <n v="1417463945"/>
    <x v="397"/>
    <b v="0"/>
    <n v="78"/>
    <b v="1"/>
    <s v="music/classical music"/>
    <x v="7"/>
    <x v="25"/>
    <x v="396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x v="51"/>
    <x v="398"/>
    <x v="0"/>
    <x v="0"/>
    <s v="USD"/>
    <n v="1355585777"/>
    <x v="398"/>
    <b v="0"/>
    <n v="209"/>
    <b v="1"/>
    <s v="music/rock"/>
    <x v="7"/>
    <x v="15"/>
    <x v="397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x v="108"/>
    <x v="399"/>
    <x v="0"/>
    <x v="11"/>
    <s v="CAD"/>
    <n v="1435418568"/>
    <x v="399"/>
    <b v="0"/>
    <n v="100"/>
    <b v="1"/>
    <s v="games/tabletop games"/>
    <x v="3"/>
    <x v="5"/>
    <x v="398"/>
    <x v="399"/>
    <d v="2015-06-27T15:22:48"/>
    <x v="0"/>
  </r>
  <r>
    <n v="283"/>
    <s v="SOLE SURVIVOR"/>
    <s v="What is the impact of survivorship on the human condition?"/>
    <x v="53"/>
    <x v="400"/>
    <x v="0"/>
    <x v="0"/>
    <s v="USD"/>
    <n v="1306904340"/>
    <x v="400"/>
    <b v="1"/>
    <n v="202"/>
    <b v="1"/>
    <s v="film &amp; video/documentary"/>
    <x v="5"/>
    <x v="8"/>
    <x v="399"/>
    <x v="400"/>
    <d v="2011-06-01T04:59:00"/>
    <x v="0"/>
  </r>
  <r>
    <n v="1004"/>
    <s v="AllerGuarder: Bluetooth wristband helps food-allergy kids"/>
    <s v="Harnessing wearable technology as a powerful defense for food-allergy children."/>
    <x v="17"/>
    <x v="401"/>
    <x v="1"/>
    <x v="0"/>
    <s v="USD"/>
    <n v="1455814827"/>
    <x v="401"/>
    <b v="0"/>
    <n v="95"/>
    <b v="0"/>
    <s v="technology/wearables"/>
    <x v="0"/>
    <x v="1"/>
    <x v="400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x v="47"/>
    <x v="402"/>
    <x v="0"/>
    <x v="0"/>
    <s v="USD"/>
    <n v="1403880281"/>
    <x v="402"/>
    <b v="1"/>
    <n v="211"/>
    <b v="1"/>
    <s v="photography/photobooks"/>
    <x v="2"/>
    <x v="3"/>
    <x v="401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x v="109"/>
    <x v="403"/>
    <x v="0"/>
    <x v="1"/>
    <s v="GBP"/>
    <n v="1384374155"/>
    <x v="403"/>
    <b v="0"/>
    <n v="301"/>
    <b v="1"/>
    <s v="games/tabletop games"/>
    <x v="3"/>
    <x v="5"/>
    <x v="402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x v="404"/>
    <x v="0"/>
    <x v="0"/>
    <s v="USD"/>
    <n v="1460764800"/>
    <x v="404"/>
    <b v="1"/>
    <n v="206"/>
    <b v="1"/>
    <s v="music/rock"/>
    <x v="7"/>
    <x v="15"/>
    <x v="403"/>
    <x v="404"/>
    <d v="2016-04-16T00:00:00"/>
    <x v="0"/>
  </r>
  <r>
    <n v="1216"/>
    <s v="In Training: a book of Bonsai photographs"/>
    <s v="A fine art photography book taking a new look at the art of bonsai."/>
    <x v="80"/>
    <x v="405"/>
    <x v="0"/>
    <x v="0"/>
    <s v="USD"/>
    <n v="1443826980"/>
    <x v="405"/>
    <b v="0"/>
    <n v="222"/>
    <b v="1"/>
    <s v="photography/photobooks"/>
    <x v="2"/>
    <x v="3"/>
    <x v="404"/>
    <x v="405"/>
    <d v="2015-10-02T23:03:00"/>
    <x v="0"/>
  </r>
  <r>
    <n v="3253"/>
    <s v="EMPATHITRAX, a new play by Ana Nogueira"/>
    <s v="Can you ever truly feel what someone else is feeling?_x000a_Do you want to?"/>
    <x v="16"/>
    <x v="406"/>
    <x v="0"/>
    <x v="0"/>
    <s v="USD"/>
    <n v="1473306300"/>
    <x v="406"/>
    <b v="1"/>
    <n v="115"/>
    <b v="1"/>
    <s v="theater/plays"/>
    <x v="6"/>
    <x v="11"/>
    <x v="405"/>
    <x v="406"/>
    <d v="2016-09-08T03:45:00"/>
    <x v="0"/>
  </r>
  <r>
    <n v="2538"/>
    <s v="Me, Myself and Albinoni"/>
    <s v="I will record 2 of Tomaso Albinoni's concertos for 2 oboes playing both parts myself."/>
    <x v="53"/>
    <x v="407"/>
    <x v="0"/>
    <x v="0"/>
    <s v="USD"/>
    <n v="1361681940"/>
    <x v="407"/>
    <b v="0"/>
    <n v="185"/>
    <b v="1"/>
    <s v="music/classical music"/>
    <x v="7"/>
    <x v="25"/>
    <x v="406"/>
    <x v="407"/>
    <d v="2013-02-24T04:59:00"/>
    <x v="0"/>
  </r>
  <r>
    <n v="1351"/>
    <s v="Purpose: Your Journey To Find Meaning"/>
    <s v="Discover your purpose, live a more fulfilling life, leave a positive footprint on society."/>
    <x v="16"/>
    <x v="408"/>
    <x v="0"/>
    <x v="0"/>
    <s v="USD"/>
    <n v="1455299144"/>
    <x v="408"/>
    <b v="0"/>
    <n v="120"/>
    <b v="1"/>
    <s v="publishing/nonfiction"/>
    <x v="1"/>
    <x v="17"/>
    <x v="407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x v="47"/>
    <x v="409"/>
    <x v="0"/>
    <x v="0"/>
    <s v="USD"/>
    <n v="1411743789"/>
    <x v="409"/>
    <b v="0"/>
    <n v="101"/>
    <b v="1"/>
    <s v="film &amp; video/television"/>
    <x v="5"/>
    <x v="16"/>
    <x v="408"/>
    <x v="409"/>
    <d v="2014-09-26T15:03:09"/>
    <x v="0"/>
  </r>
  <r>
    <n v="297"/>
    <s v="Who Owns Yoga?"/>
    <s v="Who Owns Yoga? is a feature length documentary film that explores the changing nature of yoga in the modern world."/>
    <x v="16"/>
    <x v="410"/>
    <x v="0"/>
    <x v="0"/>
    <s v="USD"/>
    <n v="1430452740"/>
    <x v="410"/>
    <b v="1"/>
    <n v="142"/>
    <b v="1"/>
    <s v="film &amp; video/documentary"/>
    <x v="5"/>
    <x v="8"/>
    <x v="409"/>
    <x v="410"/>
    <d v="2015-05-01T03:59:00"/>
    <x v="0"/>
  </r>
  <r>
    <n v="391"/>
    <s v="Science, Sex and the Ladies"/>
    <s v="Too many women feel confused about their orgasm and shame about their desire. This movie aims to change that."/>
    <x v="16"/>
    <x v="411"/>
    <x v="0"/>
    <x v="0"/>
    <s v="USD"/>
    <n v="1324169940"/>
    <x v="411"/>
    <b v="0"/>
    <n v="193"/>
    <b v="1"/>
    <s v="film &amp; video/documentary"/>
    <x v="5"/>
    <x v="8"/>
    <x v="410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x v="16"/>
    <x v="412"/>
    <x v="0"/>
    <x v="0"/>
    <s v="USD"/>
    <n v="1482962433"/>
    <x v="412"/>
    <b v="0"/>
    <n v="110"/>
    <b v="1"/>
    <s v="theater/plays"/>
    <x v="6"/>
    <x v="11"/>
    <x v="411"/>
    <x v="412"/>
    <d v="2016-12-28T22:00:33"/>
    <x v="0"/>
  </r>
  <r>
    <n v="725"/>
    <s v="The Year It All Made Sense"/>
    <s v="A true story about inspiration and survival - David Alfred George turns his powerful experience into a compelling vBook."/>
    <x v="16"/>
    <x v="413"/>
    <x v="0"/>
    <x v="0"/>
    <s v="USD"/>
    <n v="1450018912"/>
    <x v="413"/>
    <b v="0"/>
    <n v="140"/>
    <b v="1"/>
    <s v="publishing/nonfiction"/>
    <x v="1"/>
    <x v="17"/>
    <x v="412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x v="414"/>
    <x v="0"/>
    <x v="0"/>
    <s v="USD"/>
    <n v="1399672800"/>
    <x v="414"/>
    <b v="0"/>
    <n v="48"/>
    <b v="1"/>
    <s v="music/rock"/>
    <x v="7"/>
    <x v="15"/>
    <x v="413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x v="16"/>
    <x v="415"/>
    <x v="0"/>
    <x v="0"/>
    <s v="USD"/>
    <n v="1442264400"/>
    <x v="415"/>
    <b v="0"/>
    <n v="33"/>
    <b v="1"/>
    <s v="film &amp; video/television"/>
    <x v="5"/>
    <x v="16"/>
    <x v="414"/>
    <x v="415"/>
    <d v="2015-09-14T21:00:00"/>
    <x v="0"/>
  </r>
  <r>
    <n v="3219"/>
    <s v="Eyes Closed - The First In-Dream Theater Experience"/>
    <s v="Eyes Closed is a collaborative play and docudrama about New Yorkers and their dreams."/>
    <x v="16"/>
    <x v="416"/>
    <x v="0"/>
    <x v="0"/>
    <s v="USD"/>
    <n v="1427063747"/>
    <x v="416"/>
    <b v="1"/>
    <n v="119"/>
    <b v="1"/>
    <s v="theater/plays"/>
    <x v="6"/>
    <x v="11"/>
    <x v="415"/>
    <x v="416"/>
    <d v="2015-03-22T22:35:47"/>
    <x v="0"/>
  </r>
  <r>
    <n v="2235"/>
    <s v="Miniature Scenery Terrain for Tabletop gaming and Wargames"/>
    <s v="An amazing set of sceneries to create unique atmospheres for your tabletop gaming."/>
    <x v="109"/>
    <x v="417"/>
    <x v="0"/>
    <x v="11"/>
    <s v="CAD"/>
    <n v="1427585511"/>
    <x v="417"/>
    <b v="0"/>
    <n v="147"/>
    <b v="1"/>
    <s v="games/tabletop games"/>
    <x v="3"/>
    <x v="5"/>
    <x v="416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x v="80"/>
    <x v="418"/>
    <x v="0"/>
    <x v="0"/>
    <s v="USD"/>
    <n v="1419780026"/>
    <x v="418"/>
    <b v="0"/>
    <n v="169"/>
    <b v="1"/>
    <s v="film &amp; video/television"/>
    <x v="5"/>
    <x v="16"/>
    <x v="417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x v="111"/>
    <x v="419"/>
    <x v="1"/>
    <x v="0"/>
    <s v="USD"/>
    <n v="1489537560"/>
    <x v="419"/>
    <b v="0"/>
    <n v="6"/>
    <b v="0"/>
    <s v="technology/wearables"/>
    <x v="0"/>
    <x v="1"/>
    <x v="418"/>
    <x v="419"/>
    <d v="2017-03-15T00:26:00"/>
    <x v="0"/>
  </r>
  <r>
    <n v="2158"/>
    <s v="PerfectGolf"/>
    <s v="A next generation golf game with a course designer and a massively multiplayer online tour. Join the fun and help us create it"/>
    <x v="9"/>
    <x v="420"/>
    <x v="2"/>
    <x v="0"/>
    <s v="USD"/>
    <n v="1360009774"/>
    <x v="420"/>
    <b v="0"/>
    <n v="311"/>
    <b v="0"/>
    <s v="games/video games"/>
    <x v="3"/>
    <x v="18"/>
    <x v="419"/>
    <x v="420"/>
    <d v="2013-02-04T20:29:34"/>
    <x v="0"/>
  </r>
  <r>
    <n v="952"/>
    <s v="Audionoggin - Join the Earvolution"/>
    <s v="Audionoggin: Wireless personal surround sound for the athlete in everyone."/>
    <x v="112"/>
    <x v="421"/>
    <x v="2"/>
    <x v="0"/>
    <s v="USD"/>
    <n v="1479483812"/>
    <x v="421"/>
    <b v="0"/>
    <n v="196"/>
    <b v="0"/>
    <s v="technology/wearables"/>
    <x v="0"/>
    <x v="1"/>
    <x v="420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x v="113"/>
    <x v="422"/>
    <x v="0"/>
    <x v="0"/>
    <s v="USD"/>
    <n v="1486311939"/>
    <x v="422"/>
    <b v="1"/>
    <n v="335"/>
    <b v="1"/>
    <s v="photography/photobooks"/>
    <x v="2"/>
    <x v="3"/>
    <x v="421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x v="53"/>
    <x v="423"/>
    <x v="0"/>
    <x v="0"/>
    <s v="USD"/>
    <n v="1455253140"/>
    <x v="423"/>
    <b v="0"/>
    <n v="321"/>
    <b v="1"/>
    <s v="games/tabletop games"/>
    <x v="3"/>
    <x v="5"/>
    <x v="422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35"/>
    <x v="424"/>
    <x v="2"/>
    <x v="0"/>
    <s v="USD"/>
    <n v="1410955331"/>
    <x v="424"/>
    <b v="0"/>
    <n v="129"/>
    <b v="0"/>
    <s v="technology/wearables"/>
    <x v="0"/>
    <x v="1"/>
    <x v="423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x v="6"/>
    <x v="425"/>
    <x v="2"/>
    <x v="0"/>
    <s v="USD"/>
    <n v="1421640665"/>
    <x v="425"/>
    <b v="0"/>
    <n v="171"/>
    <b v="0"/>
    <s v="technology/wearables"/>
    <x v="0"/>
    <x v="1"/>
    <x v="424"/>
    <x v="425"/>
    <d v="2015-01-19T04:11:05"/>
    <x v="0"/>
  </r>
  <r>
    <n v="2247"/>
    <s v="Foragers"/>
    <s v="Take on the role of an ancient forager in this fun strategy game from the designer of Biblios."/>
    <x v="47"/>
    <x v="426"/>
    <x v="0"/>
    <x v="0"/>
    <s v="USD"/>
    <n v="1438185565"/>
    <x v="426"/>
    <b v="0"/>
    <n v="380"/>
    <b v="1"/>
    <s v="games/tabletop games"/>
    <x v="3"/>
    <x v="5"/>
    <x v="425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26"/>
    <x v="427"/>
    <x v="0"/>
    <x v="0"/>
    <s v="USD"/>
    <n v="1400006636"/>
    <x v="427"/>
    <b v="1"/>
    <n v="306"/>
    <b v="1"/>
    <s v="technology/hardware"/>
    <x v="0"/>
    <x v="0"/>
    <x v="426"/>
    <x v="427"/>
    <d v="2014-05-13T18:43:56"/>
    <x v="0"/>
  </r>
  <r>
    <n v="951"/>
    <s v="Smart Harness"/>
    <s v="Revolutionizing the way we walk our dogs!"/>
    <x v="6"/>
    <x v="428"/>
    <x v="2"/>
    <x v="0"/>
    <s v="USD"/>
    <n v="1465054872"/>
    <x v="428"/>
    <b v="0"/>
    <n v="121"/>
    <b v="0"/>
    <s v="technology/wearables"/>
    <x v="0"/>
    <x v="1"/>
    <x v="427"/>
    <x v="428"/>
    <d v="2016-06-04T15:41:12"/>
    <x v="0"/>
  </r>
  <r>
    <n v="1529"/>
    <s v="&quot;(more than) dust.&quot; - a feminist photo book"/>
    <s v="An empowering photo book that transforms hurtful experiences into strength and solidarity."/>
    <x v="73"/>
    <x v="429"/>
    <x v="0"/>
    <x v="0"/>
    <s v="USD"/>
    <n v="1426773920"/>
    <x v="429"/>
    <b v="1"/>
    <n v="141"/>
    <b v="1"/>
    <s v="photography/photobooks"/>
    <x v="2"/>
    <x v="3"/>
    <x v="428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x v="47"/>
    <x v="430"/>
    <x v="0"/>
    <x v="0"/>
    <s v="USD"/>
    <n v="1381541465"/>
    <x v="430"/>
    <b v="0"/>
    <n v="208"/>
    <b v="1"/>
    <s v="film &amp; video/documentary"/>
    <x v="5"/>
    <x v="8"/>
    <x v="429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x v="431"/>
    <x v="0"/>
    <x v="0"/>
    <s v="USD"/>
    <n v="1450901872"/>
    <x v="431"/>
    <b v="0"/>
    <n v="99"/>
    <b v="1"/>
    <s v="technology/wearables"/>
    <x v="0"/>
    <x v="1"/>
    <x v="430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x v="1"/>
    <x v="432"/>
    <x v="0"/>
    <x v="0"/>
    <s v="USD"/>
    <n v="1476649800"/>
    <x v="432"/>
    <b v="0"/>
    <n v="290"/>
    <b v="1"/>
    <s v="games/tabletop games"/>
    <x v="3"/>
    <x v="5"/>
    <x v="431"/>
    <x v="432"/>
    <d v="2016-10-16T20:30:00"/>
    <x v="0"/>
  </r>
  <r>
    <n v="2259"/>
    <s v="The Second Breakfast"/>
    <s v="More Halfmen, more goats, more guns, and most of all some neat buildings and structures for the little fellas to hang out in!"/>
    <x v="114"/>
    <x v="433"/>
    <x v="0"/>
    <x v="1"/>
    <s v="GBP"/>
    <n v="1481224736"/>
    <x v="433"/>
    <b v="0"/>
    <n v="206"/>
    <b v="1"/>
    <s v="games/tabletop games"/>
    <x v="3"/>
    <x v="5"/>
    <x v="432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x v="47"/>
    <x v="434"/>
    <x v="0"/>
    <x v="0"/>
    <s v="USD"/>
    <n v="1315450800"/>
    <x v="434"/>
    <b v="0"/>
    <n v="206"/>
    <b v="1"/>
    <s v="film &amp; video/documentary"/>
    <x v="5"/>
    <x v="8"/>
    <x v="433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x v="53"/>
    <x v="435"/>
    <x v="0"/>
    <x v="0"/>
    <s v="USD"/>
    <n v="1462316400"/>
    <x v="435"/>
    <b v="1"/>
    <n v="148"/>
    <b v="1"/>
    <s v="theater/spaces"/>
    <x v="6"/>
    <x v="9"/>
    <x v="434"/>
    <x v="435"/>
    <d v="2016-05-03T23:00:00"/>
    <x v="0"/>
  </r>
  <r>
    <n v="1520"/>
    <s v="TULIPS"/>
    <s v="A self-published photography book by Andrew Miksys from his new series about Belarus"/>
    <x v="53"/>
    <x v="436"/>
    <x v="0"/>
    <x v="0"/>
    <s v="USD"/>
    <n v="1418961600"/>
    <x v="436"/>
    <b v="1"/>
    <n v="167"/>
    <b v="1"/>
    <s v="photography/photobooks"/>
    <x v="2"/>
    <x v="3"/>
    <x v="435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x v="51"/>
    <x v="437"/>
    <x v="0"/>
    <x v="0"/>
    <s v="USD"/>
    <n v="1386565140"/>
    <x v="437"/>
    <b v="1"/>
    <n v="274"/>
    <b v="1"/>
    <s v="music/rock"/>
    <x v="7"/>
    <x v="15"/>
    <x v="436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x v="92"/>
    <x v="438"/>
    <x v="0"/>
    <x v="0"/>
    <s v="USD"/>
    <n v="1475762400"/>
    <x v="438"/>
    <b v="1"/>
    <n v="116"/>
    <b v="1"/>
    <s v="photography/photobooks"/>
    <x v="2"/>
    <x v="3"/>
    <x v="437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x v="53"/>
    <x v="439"/>
    <x v="0"/>
    <x v="0"/>
    <s v="USD"/>
    <n v="1407520800"/>
    <x v="439"/>
    <b v="1"/>
    <n v="167"/>
    <b v="1"/>
    <s v="music/indie rock"/>
    <x v="7"/>
    <x v="12"/>
    <x v="438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x v="51"/>
    <x v="440"/>
    <x v="0"/>
    <x v="0"/>
    <s v="USD"/>
    <n v="1401159600"/>
    <x v="440"/>
    <b v="0"/>
    <n v="226"/>
    <b v="1"/>
    <s v="theater/spaces"/>
    <x v="6"/>
    <x v="9"/>
    <x v="439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x v="106"/>
    <x v="441"/>
    <x v="0"/>
    <x v="0"/>
    <s v="USD"/>
    <n v="1449644340"/>
    <x v="441"/>
    <b v="0"/>
    <n v="104"/>
    <b v="1"/>
    <s v="technology/makerspaces"/>
    <x v="0"/>
    <x v="24"/>
    <x v="440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x v="109"/>
    <x v="442"/>
    <x v="0"/>
    <x v="0"/>
    <s v="USD"/>
    <n v="1363458467"/>
    <x v="442"/>
    <b v="1"/>
    <n v="275"/>
    <b v="1"/>
    <s v="film &amp; video/documentary"/>
    <x v="5"/>
    <x v="8"/>
    <x v="441"/>
    <x v="442"/>
    <d v="2013-03-16T18:27:47"/>
    <x v="0"/>
  </r>
  <r>
    <n v="1504"/>
    <s v="RYU X RIO"/>
    <s v="A football photography book like no other about the 2014 World Cup in Brazil, by Ryu Voelkel."/>
    <x v="115"/>
    <x v="443"/>
    <x v="0"/>
    <x v="1"/>
    <s v="GBP"/>
    <n v="1402389180"/>
    <x v="443"/>
    <b v="1"/>
    <n v="269"/>
    <b v="1"/>
    <s v="photography/photobooks"/>
    <x v="2"/>
    <x v="3"/>
    <x v="442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x v="36"/>
    <x v="444"/>
    <x v="0"/>
    <x v="0"/>
    <s v="USD"/>
    <n v="1489536000"/>
    <x v="444"/>
    <b v="1"/>
    <n v="304"/>
    <b v="1"/>
    <s v="technology/space exploration"/>
    <x v="0"/>
    <x v="4"/>
    <x v="443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x v="26"/>
    <x v="445"/>
    <x v="0"/>
    <x v="0"/>
    <s v="USD"/>
    <n v="1289975060"/>
    <x v="445"/>
    <b v="1"/>
    <n v="244"/>
    <b v="1"/>
    <s v="film &amp; video/documentary"/>
    <x v="5"/>
    <x v="8"/>
    <x v="444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x v="72"/>
    <x v="446"/>
    <x v="0"/>
    <x v="0"/>
    <s v="USD"/>
    <n v="1432161590"/>
    <x v="446"/>
    <b v="1"/>
    <n v="179"/>
    <b v="1"/>
    <s v="film &amp; video/documentary"/>
    <x v="5"/>
    <x v="8"/>
    <x v="420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x v="92"/>
    <x v="447"/>
    <x v="0"/>
    <x v="0"/>
    <s v="USD"/>
    <n v="1281542340"/>
    <x v="447"/>
    <b v="1"/>
    <n v="222"/>
    <b v="1"/>
    <s v="film &amp; video/documentary"/>
    <x v="5"/>
    <x v="8"/>
    <x v="445"/>
    <x v="447"/>
    <d v="2010-08-11T15:59:00"/>
    <x v="0"/>
  </r>
  <r>
    <n v="2633"/>
    <s v="ISS-Above"/>
    <s v="A device that lights up whenever the International Space Station is nearby (that happens more often than you might expect)"/>
    <x v="1"/>
    <x v="448"/>
    <x v="0"/>
    <x v="0"/>
    <s v="USD"/>
    <n v="1393542000"/>
    <x v="448"/>
    <b v="0"/>
    <n v="199"/>
    <b v="1"/>
    <s v="technology/space exploration"/>
    <x v="0"/>
    <x v="4"/>
    <x v="446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x v="449"/>
    <x v="0"/>
    <x v="0"/>
    <s v="USD"/>
    <n v="1416964500"/>
    <x v="449"/>
    <b v="1"/>
    <n v="98"/>
    <b v="1"/>
    <s v="photography/photobooks"/>
    <x v="2"/>
    <x v="3"/>
    <x v="447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x v="17"/>
    <x v="450"/>
    <x v="1"/>
    <x v="1"/>
    <s v="GBP"/>
    <n v="1475333917"/>
    <x v="450"/>
    <b v="0"/>
    <n v="46"/>
    <b v="0"/>
    <s v="technology/wearables"/>
    <x v="0"/>
    <x v="1"/>
    <x v="448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x v="45"/>
    <x v="451"/>
    <x v="2"/>
    <x v="0"/>
    <s v="USD"/>
    <n v="1478926800"/>
    <x v="451"/>
    <b v="0"/>
    <n v="196"/>
    <b v="0"/>
    <s v="technology/wearables"/>
    <x v="0"/>
    <x v="1"/>
    <x v="449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x v="51"/>
    <x v="452"/>
    <x v="0"/>
    <x v="0"/>
    <s v="USD"/>
    <n v="1429920000"/>
    <x v="452"/>
    <b v="0"/>
    <n v="131"/>
    <b v="1"/>
    <s v="music/rock"/>
    <x v="7"/>
    <x v="15"/>
    <x v="450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x v="116"/>
    <x v="453"/>
    <x v="0"/>
    <x v="0"/>
    <s v="USD"/>
    <n v="1430712060"/>
    <x v="453"/>
    <b v="0"/>
    <n v="78"/>
    <b v="1"/>
    <s v="music/rock"/>
    <x v="7"/>
    <x v="15"/>
    <x v="451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x v="454"/>
    <x v="0"/>
    <x v="0"/>
    <s v="USD"/>
    <n v="1407167973"/>
    <x v="454"/>
    <b v="1"/>
    <n v="244"/>
    <b v="1"/>
    <s v="theater/plays"/>
    <x v="6"/>
    <x v="11"/>
    <x v="452"/>
    <x v="454"/>
    <d v="2014-08-04T15:59:33"/>
    <x v="0"/>
  </r>
  <r>
    <n v="379"/>
    <s v="The Unknowns"/>
    <s v="The U.S. Army has granted us permission to film a documentary at America's most sacred shrine: The Tomb of the Unknown Soldier."/>
    <x v="51"/>
    <x v="455"/>
    <x v="0"/>
    <x v="0"/>
    <s v="USD"/>
    <n v="1336062672"/>
    <x v="455"/>
    <b v="0"/>
    <n v="149"/>
    <b v="1"/>
    <s v="film &amp; video/documentary"/>
    <x v="5"/>
    <x v="8"/>
    <x v="453"/>
    <x v="455"/>
    <d v="2012-05-03T16:31:12"/>
    <x v="0"/>
  </r>
  <r>
    <n v="1207"/>
    <s v="ITALIANA"/>
    <s v="A humanistic photo book about ancestral &amp; post-modern Italy."/>
    <x v="117"/>
    <x v="456"/>
    <x v="0"/>
    <x v="6"/>
    <s v="EUR"/>
    <n v="1459418400"/>
    <x v="456"/>
    <b v="0"/>
    <n v="141"/>
    <b v="1"/>
    <s v="photography/photobooks"/>
    <x v="2"/>
    <x v="3"/>
    <x v="454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x v="51"/>
    <x v="457"/>
    <x v="0"/>
    <x v="0"/>
    <s v="USD"/>
    <n v="1372741200"/>
    <x v="457"/>
    <b v="0"/>
    <n v="114"/>
    <b v="1"/>
    <s v="music/indie rock"/>
    <x v="7"/>
    <x v="12"/>
    <x v="455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x v="32"/>
    <x v="458"/>
    <x v="0"/>
    <x v="0"/>
    <s v="USD"/>
    <n v="1355597528"/>
    <x v="458"/>
    <b v="0"/>
    <n v="246"/>
    <b v="1"/>
    <s v="music/indie rock"/>
    <x v="7"/>
    <x v="12"/>
    <x v="456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x v="118"/>
    <x v="459"/>
    <x v="0"/>
    <x v="0"/>
    <s v="USD"/>
    <n v="1478785027"/>
    <x v="459"/>
    <b v="0"/>
    <n v="120"/>
    <b v="1"/>
    <s v="technology/hardware"/>
    <x v="0"/>
    <x v="0"/>
    <x v="457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x v="76"/>
    <x v="460"/>
    <x v="0"/>
    <x v="0"/>
    <s v="USD"/>
    <n v="1452574800"/>
    <x v="460"/>
    <b v="1"/>
    <n v="248"/>
    <b v="1"/>
    <s v="publishing/radio &amp; podcasts"/>
    <x v="1"/>
    <x v="2"/>
    <x v="458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x v="26"/>
    <x v="461"/>
    <x v="0"/>
    <x v="0"/>
    <s v="USD"/>
    <n v="1420773970"/>
    <x v="461"/>
    <b v="1"/>
    <n v="294"/>
    <b v="1"/>
    <s v="technology/space exploration"/>
    <x v="0"/>
    <x v="4"/>
    <x v="459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x v="76"/>
    <x v="462"/>
    <x v="0"/>
    <x v="0"/>
    <s v="USD"/>
    <n v="1347249300"/>
    <x v="462"/>
    <b v="0"/>
    <n v="191"/>
    <b v="1"/>
    <s v="music/indie rock"/>
    <x v="7"/>
    <x v="12"/>
    <x v="460"/>
    <x v="462"/>
    <d v="2012-09-10T03:55:00"/>
    <x v="0"/>
  </r>
  <r>
    <n v="2656"/>
    <s v="MoonWatcher: A 24/7 Live Video of the Moon for Everyone (Canceled)"/>
    <s v="MoonWatcher will be bringing the Moon closer to all of us."/>
    <x v="25"/>
    <x v="463"/>
    <x v="1"/>
    <x v="0"/>
    <s v="USD"/>
    <n v="1489345200"/>
    <x v="463"/>
    <b v="0"/>
    <n v="152"/>
    <b v="0"/>
    <s v="technology/space exploration"/>
    <x v="0"/>
    <x v="4"/>
    <x v="461"/>
    <x v="463"/>
    <d v="2017-03-12T19:00:00"/>
    <x v="0"/>
  </r>
  <r>
    <n v="316"/>
    <s v="THE SECRET TRIAL 5 - GRASSROOTS CROSS-CANADA TOUR"/>
    <s v="Award winning documentary The Secret Trial 5 needs your help for a Cross-Canada Tour!"/>
    <x v="51"/>
    <x v="464"/>
    <x v="0"/>
    <x v="11"/>
    <s v="CAD"/>
    <n v="1418273940"/>
    <x v="464"/>
    <b v="1"/>
    <n v="158"/>
    <b v="1"/>
    <s v="film &amp; video/documentary"/>
    <x v="5"/>
    <x v="8"/>
    <x v="462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x v="26"/>
    <x v="465"/>
    <x v="0"/>
    <x v="0"/>
    <s v="USD"/>
    <n v="1444824021"/>
    <x v="465"/>
    <b v="1"/>
    <n v="188"/>
    <b v="1"/>
    <s v="film &amp; video/documentary"/>
    <x v="5"/>
    <x v="8"/>
    <x v="463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x v="9"/>
    <x v="466"/>
    <x v="2"/>
    <x v="0"/>
    <s v="USD"/>
    <n v="1473750300"/>
    <x v="466"/>
    <b v="0"/>
    <n v="93"/>
    <b v="0"/>
    <s v="technology/wearables"/>
    <x v="0"/>
    <x v="1"/>
    <x v="464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x v="60"/>
    <x v="467"/>
    <x v="0"/>
    <x v="0"/>
    <s v="USD"/>
    <n v="1353201444"/>
    <x v="467"/>
    <b v="1"/>
    <n v="238"/>
    <b v="1"/>
    <s v="technology/hardware"/>
    <x v="0"/>
    <x v="0"/>
    <x v="465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32"/>
    <x v="468"/>
    <x v="0"/>
    <x v="0"/>
    <s v="USD"/>
    <n v="1420060088"/>
    <x v="468"/>
    <b v="0"/>
    <n v="176"/>
    <b v="1"/>
    <s v="technology/hardware"/>
    <x v="0"/>
    <x v="0"/>
    <x v="466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x v="119"/>
    <x v="469"/>
    <x v="0"/>
    <x v="0"/>
    <s v="USD"/>
    <n v="1433083527"/>
    <x v="469"/>
    <b v="0"/>
    <n v="101"/>
    <b v="1"/>
    <s v="photography/photobooks"/>
    <x v="2"/>
    <x v="3"/>
    <x v="467"/>
    <x v="469"/>
    <d v="2015-05-31T14:45:27"/>
    <x v="0"/>
  </r>
  <r>
    <n v="1280"/>
    <s v="Nothing More's New Album"/>
    <s v="Nothing More is recording their forthcoming record and needs to join forces with you to make this album HUGE! "/>
    <x v="51"/>
    <x v="470"/>
    <x v="0"/>
    <x v="0"/>
    <s v="USD"/>
    <n v="1299003054"/>
    <x v="470"/>
    <b v="1"/>
    <n v="130"/>
    <b v="1"/>
    <s v="music/rock"/>
    <x v="7"/>
    <x v="15"/>
    <x v="468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x v="471"/>
    <x v="0"/>
    <x v="4"/>
    <s v="EUR"/>
    <n v="1458676860"/>
    <x v="471"/>
    <b v="1"/>
    <n v="345"/>
    <b v="1"/>
    <s v="photography/photobooks"/>
    <x v="2"/>
    <x v="3"/>
    <x v="469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x v="51"/>
    <x v="472"/>
    <x v="0"/>
    <x v="0"/>
    <s v="USD"/>
    <n v="1472864400"/>
    <x v="472"/>
    <b v="1"/>
    <n v="236"/>
    <b v="1"/>
    <s v="film &amp; video/documentary"/>
    <x v="5"/>
    <x v="8"/>
    <x v="470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x v="51"/>
    <x v="473"/>
    <x v="0"/>
    <x v="11"/>
    <s v="CAD"/>
    <n v="1429152600"/>
    <x v="473"/>
    <b v="0"/>
    <n v="128"/>
    <b v="1"/>
    <s v="theater/spaces"/>
    <x v="6"/>
    <x v="9"/>
    <x v="471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x v="51"/>
    <x v="474"/>
    <x v="0"/>
    <x v="0"/>
    <s v="USD"/>
    <n v="1447295460"/>
    <x v="474"/>
    <b v="0"/>
    <n v="165"/>
    <b v="1"/>
    <s v="theater/plays"/>
    <x v="6"/>
    <x v="11"/>
    <x v="472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x v="51"/>
    <x v="475"/>
    <x v="0"/>
    <x v="0"/>
    <s v="USD"/>
    <n v="1364236524"/>
    <x v="475"/>
    <b v="1"/>
    <n v="135"/>
    <b v="1"/>
    <s v="film &amp; video/documentary"/>
    <x v="5"/>
    <x v="8"/>
    <x v="473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x v="51"/>
    <x v="476"/>
    <x v="3"/>
    <x v="0"/>
    <s v="USD"/>
    <n v="1489690141"/>
    <x v="476"/>
    <b v="0"/>
    <n v="117"/>
    <b v="0"/>
    <s v="theater/plays"/>
    <x v="6"/>
    <x v="11"/>
    <x v="474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x v="51"/>
    <x v="477"/>
    <x v="0"/>
    <x v="0"/>
    <s v="USD"/>
    <n v="1434212714"/>
    <x v="477"/>
    <b v="0"/>
    <n v="180"/>
    <b v="1"/>
    <s v="technology/hardware"/>
    <x v="0"/>
    <x v="0"/>
    <x v="475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x v="120"/>
    <x v="478"/>
    <x v="0"/>
    <x v="0"/>
    <s v="USD"/>
    <n v="1301792590"/>
    <x v="478"/>
    <b v="1"/>
    <n v="176"/>
    <b v="1"/>
    <s v="music/rock"/>
    <x v="7"/>
    <x v="15"/>
    <x v="476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x v="51"/>
    <x v="479"/>
    <x v="0"/>
    <x v="9"/>
    <s v="DKK"/>
    <n v="1458579568"/>
    <x v="479"/>
    <b v="0"/>
    <n v="35"/>
    <b v="1"/>
    <s v="photography/photobooks"/>
    <x v="2"/>
    <x v="3"/>
    <x v="477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x v="76"/>
    <x v="480"/>
    <x v="0"/>
    <x v="1"/>
    <s v="GBP"/>
    <n v="1405761278"/>
    <x v="480"/>
    <b v="1"/>
    <n v="405"/>
    <b v="1"/>
    <s v="photography/photobooks"/>
    <x v="2"/>
    <x v="3"/>
    <x v="478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x v="51"/>
    <x v="481"/>
    <x v="0"/>
    <x v="0"/>
    <s v="USD"/>
    <n v="1367773211"/>
    <x v="481"/>
    <b v="1"/>
    <n v="137"/>
    <b v="1"/>
    <s v="film &amp; video/documentary"/>
    <x v="5"/>
    <x v="8"/>
    <x v="479"/>
    <x v="481"/>
    <d v="2013-05-05T17:00:11"/>
    <x v="0"/>
  </r>
  <r>
    <n v="396"/>
    <s v="No Act of Ours Film"/>
    <s v="Loyalty and morality are questioned as we follow the struggles of Penn State students in wake of the child sexual abuse scandal."/>
    <x v="51"/>
    <x v="482"/>
    <x v="0"/>
    <x v="0"/>
    <s v="USD"/>
    <n v="1341668006"/>
    <x v="482"/>
    <b v="0"/>
    <n v="196"/>
    <b v="1"/>
    <s v="film &amp; video/documentary"/>
    <x v="5"/>
    <x v="8"/>
    <x v="480"/>
    <x v="482"/>
    <d v="2012-07-07T13:33:26"/>
    <x v="0"/>
  </r>
  <r>
    <n v="2196"/>
    <s v="LACORSA Grand Prix Game (relaunch)"/>
    <s v="Race your friends in style with this classic Grand Prix game."/>
    <x v="80"/>
    <x v="483"/>
    <x v="0"/>
    <x v="0"/>
    <s v="USD"/>
    <n v="1480662000"/>
    <x v="483"/>
    <b v="0"/>
    <n v="234"/>
    <b v="1"/>
    <s v="games/tabletop games"/>
    <x v="3"/>
    <x v="5"/>
    <x v="481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26"/>
    <x v="484"/>
    <x v="0"/>
    <x v="0"/>
    <s v="USD"/>
    <n v="1443214800"/>
    <x v="484"/>
    <b v="0"/>
    <n v="206"/>
    <b v="1"/>
    <s v="technology/makerspaces"/>
    <x v="0"/>
    <x v="24"/>
    <x v="482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x v="51"/>
    <x v="485"/>
    <x v="0"/>
    <x v="0"/>
    <s v="USD"/>
    <n v="1346765347"/>
    <x v="485"/>
    <b v="1"/>
    <n v="413"/>
    <b v="1"/>
    <s v="music/rock"/>
    <x v="7"/>
    <x v="15"/>
    <x v="483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x v="486"/>
    <x v="0"/>
    <x v="1"/>
    <s v="GBP"/>
    <n v="1466377200"/>
    <x v="486"/>
    <b v="0"/>
    <n v="169"/>
    <b v="1"/>
    <s v="games/tabletop games"/>
    <x v="3"/>
    <x v="5"/>
    <x v="484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x v="13"/>
    <x v="487"/>
    <x v="1"/>
    <x v="1"/>
    <s v="GBP"/>
    <n v="1489376405"/>
    <x v="487"/>
    <b v="0"/>
    <n v="104"/>
    <b v="0"/>
    <s v="technology/wearables"/>
    <x v="0"/>
    <x v="1"/>
    <x v="485"/>
    <x v="487"/>
    <d v="2017-03-13T03:40:05"/>
    <x v="0"/>
  </r>
  <r>
    <n v="2618"/>
    <s v="SPACE ART FEATURING ASTRONAUTS #WeBelieveInAstronauts"/>
    <s v="LTD ED COLLECTIBLE SPACE ART FEAT. ASTRONAUTS"/>
    <x v="51"/>
    <x v="488"/>
    <x v="0"/>
    <x v="0"/>
    <s v="USD"/>
    <n v="1449000061"/>
    <x v="488"/>
    <b v="1"/>
    <n v="77"/>
    <b v="1"/>
    <s v="technology/space exploration"/>
    <x v="0"/>
    <x v="4"/>
    <x v="486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x v="51"/>
    <x v="489"/>
    <x v="0"/>
    <x v="0"/>
    <s v="USD"/>
    <n v="1484841471"/>
    <x v="489"/>
    <b v="0"/>
    <n v="249"/>
    <b v="1"/>
    <s v="theater/spaces"/>
    <x v="6"/>
    <x v="9"/>
    <x v="487"/>
    <x v="489"/>
    <d v="2017-01-19T15:57:51"/>
    <x v="0"/>
  </r>
  <r>
    <n v="2182"/>
    <s v="Broken World - A Post-Apocalypse Tabletop RPG"/>
    <s v="An incredibly comprehensive tabletop rpg book for the post apocalypse, inspired by Dungeon World."/>
    <x v="121"/>
    <x v="490"/>
    <x v="0"/>
    <x v="11"/>
    <s v="CAD"/>
    <n v="1412285825"/>
    <x v="490"/>
    <b v="0"/>
    <n v="356"/>
    <b v="1"/>
    <s v="games/tabletop games"/>
    <x v="3"/>
    <x v="5"/>
    <x v="488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x v="51"/>
    <x v="491"/>
    <x v="0"/>
    <x v="1"/>
    <s v="GBP"/>
    <n v="1383389834"/>
    <x v="491"/>
    <b v="1"/>
    <n v="232"/>
    <b v="1"/>
    <s v="film &amp; video/documentary"/>
    <x v="5"/>
    <x v="8"/>
    <x v="489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x v="122"/>
    <x v="492"/>
    <x v="0"/>
    <x v="0"/>
    <s v="USD"/>
    <n v="1458075600"/>
    <x v="492"/>
    <b v="1"/>
    <n v="286"/>
    <b v="1"/>
    <s v="theater/plays"/>
    <x v="6"/>
    <x v="11"/>
    <x v="490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x v="51"/>
    <x v="493"/>
    <x v="0"/>
    <x v="2"/>
    <s v="NOK"/>
    <n v="1446418800"/>
    <x v="493"/>
    <b v="0"/>
    <n v="48"/>
    <b v="1"/>
    <s v="theater/plays"/>
    <x v="6"/>
    <x v="11"/>
    <x v="491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x v="26"/>
    <x v="494"/>
    <x v="0"/>
    <x v="0"/>
    <s v="USD"/>
    <n v="1434917049"/>
    <x v="494"/>
    <b v="0"/>
    <n v="107"/>
    <b v="1"/>
    <s v="theater/spaces"/>
    <x v="6"/>
    <x v="9"/>
    <x v="492"/>
    <x v="494"/>
    <d v="2015-06-21T20:04:09"/>
    <x v="0"/>
  </r>
  <r>
    <n v="3304"/>
    <s v="I Can Ski Forever 3"/>
    <s v="A musical comedy production celebrating the unique, lovable, insufferable ski culture of the modern day mountain town."/>
    <x v="51"/>
    <x v="495"/>
    <x v="0"/>
    <x v="0"/>
    <s v="USD"/>
    <n v="1482418752"/>
    <x v="495"/>
    <b v="0"/>
    <n v="175"/>
    <b v="1"/>
    <s v="theater/plays"/>
    <x v="6"/>
    <x v="11"/>
    <x v="493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x v="26"/>
    <x v="496"/>
    <x v="0"/>
    <x v="0"/>
    <s v="USD"/>
    <n v="1412121600"/>
    <x v="496"/>
    <b v="1"/>
    <n v="424"/>
    <b v="1"/>
    <s v="technology/hardware"/>
    <x v="0"/>
    <x v="0"/>
    <x v="494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x v="80"/>
    <x v="497"/>
    <x v="0"/>
    <x v="0"/>
    <s v="USD"/>
    <n v="1447858804"/>
    <x v="497"/>
    <b v="1"/>
    <n v="206"/>
    <b v="1"/>
    <s v="photography/photobooks"/>
    <x v="2"/>
    <x v="3"/>
    <x v="495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x v="498"/>
    <x v="0"/>
    <x v="0"/>
    <s v="USD"/>
    <n v="1333774740"/>
    <x v="498"/>
    <b v="0"/>
    <n v="184"/>
    <b v="1"/>
    <s v="music/rock"/>
    <x v="7"/>
    <x v="15"/>
    <x v="496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x v="499"/>
    <x v="0"/>
    <x v="0"/>
    <s v="USD"/>
    <n v="1260383040"/>
    <x v="499"/>
    <b v="1"/>
    <n v="200"/>
    <b v="1"/>
    <s v="music/indie rock"/>
    <x v="7"/>
    <x v="12"/>
    <x v="497"/>
    <x v="499"/>
    <d v="2009-12-09T18:24:00"/>
    <x v="0"/>
  </r>
  <r>
    <n v="3779"/>
    <s v="&quot;The Last Adam&quot; A New Musical, NYC reading"/>
    <s v="A fresh, re-telling of the Jesus story for a new generation."/>
    <x v="51"/>
    <x v="500"/>
    <x v="0"/>
    <x v="0"/>
    <s v="USD"/>
    <n v="1459010340"/>
    <x v="500"/>
    <b v="0"/>
    <n v="115"/>
    <b v="1"/>
    <s v="theater/musical"/>
    <x v="6"/>
    <x v="19"/>
    <x v="498"/>
    <x v="500"/>
    <d v="2016-03-26T16:39:00"/>
    <x v="0"/>
  </r>
  <r>
    <n v="365"/>
    <s v="A QUEER COUNTRY"/>
    <s v="Please help us finish this documentary about how Tel Aviv in Israel became a gay friendly liberal hub in a religious state"/>
    <x v="51"/>
    <x v="501"/>
    <x v="0"/>
    <x v="1"/>
    <s v="GBP"/>
    <n v="1393597999"/>
    <x v="501"/>
    <b v="0"/>
    <n v="65"/>
    <b v="1"/>
    <s v="film &amp; video/documentary"/>
    <x v="5"/>
    <x v="8"/>
    <x v="499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x v="26"/>
    <x v="502"/>
    <x v="0"/>
    <x v="0"/>
    <s v="USD"/>
    <n v="1350074261"/>
    <x v="502"/>
    <b v="0"/>
    <n v="133"/>
    <b v="1"/>
    <s v="music/rock"/>
    <x v="7"/>
    <x v="15"/>
    <x v="500"/>
    <x v="502"/>
    <d v="2012-10-12T20:37:41"/>
    <x v="0"/>
  </r>
  <r>
    <n v="1220"/>
    <s v="All The People"/>
    <s v="A beautiful photo art book of portraits and conversations with people that may expand your idea of gender."/>
    <x v="51"/>
    <x v="503"/>
    <x v="0"/>
    <x v="4"/>
    <s v="EUR"/>
    <n v="1440515112"/>
    <x v="503"/>
    <b v="0"/>
    <n v="140"/>
    <b v="1"/>
    <s v="photography/photobooks"/>
    <x v="2"/>
    <x v="3"/>
    <x v="501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x v="51"/>
    <x v="504"/>
    <x v="0"/>
    <x v="0"/>
    <s v="USD"/>
    <n v="1444264372"/>
    <x v="504"/>
    <b v="0"/>
    <n v="78"/>
    <b v="1"/>
    <s v="theater/plays"/>
    <x v="6"/>
    <x v="11"/>
    <x v="502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x v="26"/>
    <x v="505"/>
    <x v="0"/>
    <x v="0"/>
    <s v="USD"/>
    <n v="1458835264"/>
    <x v="505"/>
    <b v="0"/>
    <n v="75"/>
    <b v="1"/>
    <s v="photography/photobooks"/>
    <x v="2"/>
    <x v="3"/>
    <x v="503"/>
    <x v="505"/>
    <d v="2016-03-24T16:01:04"/>
    <x v="0"/>
  </r>
  <r>
    <n v="1218"/>
    <s v="The Alaska Range"/>
    <s v="The Mountaineers Books and I, Carl Battreall, have teamed up to create the first photography book of the legendary Alaska Range."/>
    <x v="99"/>
    <x v="506"/>
    <x v="0"/>
    <x v="0"/>
    <s v="USD"/>
    <n v="1446346800"/>
    <x v="506"/>
    <b v="0"/>
    <n v="89"/>
    <b v="1"/>
    <s v="photography/photobooks"/>
    <x v="2"/>
    <x v="3"/>
    <x v="504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x v="51"/>
    <x v="507"/>
    <x v="0"/>
    <x v="0"/>
    <s v="USD"/>
    <n v="1467361251"/>
    <x v="507"/>
    <b v="1"/>
    <n v="181"/>
    <b v="1"/>
    <s v="theater/plays"/>
    <x v="6"/>
    <x v="11"/>
    <x v="307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x v="26"/>
    <x v="508"/>
    <x v="0"/>
    <x v="0"/>
    <s v="USD"/>
    <n v="1446814809"/>
    <x v="508"/>
    <b v="1"/>
    <n v="145"/>
    <b v="1"/>
    <s v="theater/plays"/>
    <x v="6"/>
    <x v="11"/>
    <x v="505"/>
    <x v="508"/>
    <d v="2015-11-06T13:00:09"/>
    <x v="0"/>
  </r>
  <r>
    <n v="301"/>
    <s v="WORLD FAIR"/>
    <s v="A film about personal memory, amateur cinematography, and visions of the future at the 1939 New York World's Fair."/>
    <x v="109"/>
    <x v="509"/>
    <x v="0"/>
    <x v="0"/>
    <s v="USD"/>
    <n v="1363711335"/>
    <x v="509"/>
    <b v="1"/>
    <n v="251"/>
    <b v="1"/>
    <s v="film &amp; video/documentary"/>
    <x v="5"/>
    <x v="8"/>
    <x v="506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x v="4"/>
    <x v="510"/>
    <x v="2"/>
    <x v="0"/>
    <s v="USD"/>
    <n v="1411005600"/>
    <x v="510"/>
    <b v="0"/>
    <n v="29"/>
    <b v="0"/>
    <s v="technology/wearables"/>
    <x v="0"/>
    <x v="1"/>
    <x v="507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x v="51"/>
    <x v="511"/>
    <x v="0"/>
    <x v="0"/>
    <s v="USD"/>
    <n v="1447523371"/>
    <x v="511"/>
    <b v="0"/>
    <n v="120"/>
    <b v="1"/>
    <s v="theater/plays"/>
    <x v="6"/>
    <x v="11"/>
    <x v="508"/>
    <x v="511"/>
    <d v="2015-11-14T17:49:31"/>
    <x v="0"/>
  </r>
  <r>
    <n v="3338"/>
    <s v="The Last Days of Judas Iscariot"/>
    <s v="Join Estelle Parsons in support of Theater That Looks and Sounds Like America"/>
    <x v="51"/>
    <x v="512"/>
    <x v="0"/>
    <x v="0"/>
    <s v="USD"/>
    <n v="1487944080"/>
    <x v="512"/>
    <b v="0"/>
    <n v="112"/>
    <b v="1"/>
    <s v="theater/plays"/>
    <x v="6"/>
    <x v="11"/>
    <x v="509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x v="51"/>
    <x v="513"/>
    <x v="0"/>
    <x v="0"/>
    <s v="USD"/>
    <n v="1369355437"/>
    <x v="513"/>
    <b v="0"/>
    <n v="174"/>
    <b v="1"/>
    <s v="music/rock"/>
    <x v="7"/>
    <x v="15"/>
    <x v="510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x v="51"/>
    <x v="514"/>
    <x v="0"/>
    <x v="0"/>
    <s v="USD"/>
    <n v="1437156660"/>
    <x v="514"/>
    <b v="1"/>
    <n v="288"/>
    <b v="1"/>
    <s v="theater/plays"/>
    <x v="6"/>
    <x v="11"/>
    <x v="511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x v="51"/>
    <x v="515"/>
    <x v="0"/>
    <x v="0"/>
    <s v="USD"/>
    <n v="1429991962"/>
    <x v="515"/>
    <b v="0"/>
    <n v="69"/>
    <b v="1"/>
    <s v="film &amp; video/television"/>
    <x v="5"/>
    <x v="16"/>
    <x v="512"/>
    <x v="515"/>
    <d v="2015-04-25T19:59:22"/>
    <x v="0"/>
  </r>
  <r>
    <n v="1792"/>
    <s v="Bensinger's: Photographs by Helaine Garren"/>
    <s v="In 1970 Helaine Garren shot a series of images at Bensingerâ€™s Pool Hall in Chicago, Illinois."/>
    <x v="17"/>
    <x v="516"/>
    <x v="2"/>
    <x v="0"/>
    <s v="USD"/>
    <n v="1439189940"/>
    <x v="516"/>
    <b v="1"/>
    <n v="139"/>
    <b v="0"/>
    <s v="photography/photobooks"/>
    <x v="2"/>
    <x v="3"/>
    <x v="513"/>
    <x v="516"/>
    <d v="2015-08-10T06:59:00"/>
    <x v="0"/>
  </r>
  <r>
    <n v="246"/>
    <s v="LEAVING ATLANTA THE FILM"/>
    <s v="From 1979 to 1981 twenty-nine Black children in Atlanta were murdered and the others terrified. This is our story..."/>
    <x v="1"/>
    <x v="517"/>
    <x v="0"/>
    <x v="0"/>
    <s v="USD"/>
    <n v="1292665405"/>
    <x v="517"/>
    <b v="1"/>
    <n v="223"/>
    <b v="1"/>
    <s v="film &amp; video/documentary"/>
    <x v="5"/>
    <x v="8"/>
    <x v="514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x v="51"/>
    <x v="518"/>
    <x v="0"/>
    <x v="0"/>
    <s v="USD"/>
    <n v="1471291782"/>
    <x v="518"/>
    <b v="0"/>
    <n v="122"/>
    <b v="1"/>
    <s v="theater/plays"/>
    <x v="6"/>
    <x v="11"/>
    <x v="515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x v="51"/>
    <x v="519"/>
    <x v="0"/>
    <x v="0"/>
    <s v="USD"/>
    <n v="1414465860"/>
    <x v="519"/>
    <b v="0"/>
    <n v="102"/>
    <b v="1"/>
    <s v="food/small batch"/>
    <x v="4"/>
    <x v="7"/>
    <x v="516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x v="51"/>
    <x v="520"/>
    <x v="0"/>
    <x v="0"/>
    <s v="USD"/>
    <n v="1393259107"/>
    <x v="520"/>
    <b v="0"/>
    <n v="226"/>
    <b v="1"/>
    <s v="music/rock"/>
    <x v="7"/>
    <x v="15"/>
    <x v="517"/>
    <x v="520"/>
    <d v="2014-02-24T16:25:07"/>
    <x v="0"/>
  </r>
  <r>
    <n v="1461"/>
    <s v="Relatively Prime Series 2"/>
    <s v="Series 2 of Relatively Prime, a podcast of stories from the Mathematical Domain"/>
    <x v="51"/>
    <x v="521"/>
    <x v="0"/>
    <x v="0"/>
    <s v="USD"/>
    <n v="1413849600"/>
    <x v="521"/>
    <b v="1"/>
    <n v="340"/>
    <b v="1"/>
    <s v="publishing/radio &amp; podcasts"/>
    <x v="1"/>
    <x v="2"/>
    <x v="518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x v="522"/>
    <x v="0"/>
    <x v="0"/>
    <s v="USD"/>
    <n v="1404077484"/>
    <x v="522"/>
    <b v="1"/>
    <n v="123"/>
    <b v="1"/>
    <s v="food/small batch"/>
    <x v="4"/>
    <x v="7"/>
    <x v="519"/>
    <x v="522"/>
    <d v="2014-06-29T21:31:24"/>
    <x v="0"/>
  </r>
  <r>
    <n v="3220"/>
    <s v="Burners"/>
    <s v="A sci-fi thriller for the stage opening March 10 in Los Angeles."/>
    <x v="51"/>
    <x v="523"/>
    <x v="0"/>
    <x v="0"/>
    <s v="USD"/>
    <n v="1489352400"/>
    <x v="523"/>
    <b v="1"/>
    <n v="59"/>
    <b v="1"/>
    <s v="theater/plays"/>
    <x v="6"/>
    <x v="11"/>
    <x v="520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x v="1"/>
    <x v="524"/>
    <x v="0"/>
    <x v="0"/>
    <s v="USD"/>
    <n v="1463166263"/>
    <x v="524"/>
    <b v="0"/>
    <n v="60"/>
    <b v="1"/>
    <s v="theater/plays"/>
    <x v="6"/>
    <x v="11"/>
    <x v="521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x v="51"/>
    <x v="525"/>
    <x v="0"/>
    <x v="0"/>
    <s v="USD"/>
    <n v="1327133580"/>
    <x v="525"/>
    <b v="0"/>
    <n v="154"/>
    <b v="1"/>
    <s v="music/rock"/>
    <x v="7"/>
    <x v="15"/>
    <x v="522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x v="123"/>
    <x v="526"/>
    <x v="0"/>
    <x v="0"/>
    <s v="USD"/>
    <n v="1410324720"/>
    <x v="526"/>
    <b v="0"/>
    <n v="58"/>
    <b v="1"/>
    <s v="theater/spaces"/>
    <x v="6"/>
    <x v="9"/>
    <x v="523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x v="124"/>
    <x v="527"/>
    <x v="0"/>
    <x v="0"/>
    <s v="USD"/>
    <n v="1454338123"/>
    <x v="527"/>
    <b v="0"/>
    <n v="680"/>
    <b v="1"/>
    <s v="games/tabletop games"/>
    <x v="3"/>
    <x v="5"/>
    <x v="524"/>
    <x v="527"/>
    <d v="2016-02-01T14:48:43"/>
    <x v="0"/>
  </r>
  <r>
    <n v="242"/>
    <s v="Hardwater"/>
    <s v="An unprecedented feature-length documentary film about Maine's tribal, oft-misunderstood ice fishing sub-culture."/>
    <x v="109"/>
    <x v="528"/>
    <x v="0"/>
    <x v="0"/>
    <s v="USD"/>
    <n v="1324381790"/>
    <x v="528"/>
    <b v="1"/>
    <n v="202"/>
    <b v="1"/>
    <s v="film &amp; video/documentary"/>
    <x v="5"/>
    <x v="8"/>
    <x v="525"/>
    <x v="528"/>
    <d v="2011-12-20T11:49:50"/>
    <x v="0"/>
  </r>
  <r>
    <n v="1"/>
    <s v="FannibalFest Fan Convention"/>
    <s v="A Hannibal TV Show Fan Convention and Art Collective"/>
    <x v="125"/>
    <x v="529"/>
    <x v="0"/>
    <x v="0"/>
    <s v="USD"/>
    <n v="1488464683"/>
    <x v="529"/>
    <b v="0"/>
    <n v="79"/>
    <b v="1"/>
    <s v="film &amp; video/television"/>
    <x v="5"/>
    <x v="16"/>
    <x v="526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x v="16"/>
    <x v="530"/>
    <x v="2"/>
    <x v="0"/>
    <s v="USD"/>
    <n v="1444876253"/>
    <x v="530"/>
    <b v="0"/>
    <n v="36"/>
    <b v="0"/>
    <s v="technology/wearables"/>
    <x v="0"/>
    <x v="1"/>
    <x v="527"/>
    <x v="530"/>
    <d v="2015-10-15T02:30:53"/>
    <x v="0"/>
  </r>
  <r>
    <n v="1607"/>
    <s v="New Tour Bus for The Slants"/>
    <s v="The world's only all-Asian American dance rock band, The Slants, needs a bus to tour cons, shows, and festivals."/>
    <x v="26"/>
    <x v="531"/>
    <x v="0"/>
    <x v="0"/>
    <s v="USD"/>
    <n v="1339701851"/>
    <x v="531"/>
    <b v="0"/>
    <n v="205"/>
    <b v="1"/>
    <s v="music/rock"/>
    <x v="7"/>
    <x v="15"/>
    <x v="528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x v="109"/>
    <x v="532"/>
    <x v="0"/>
    <x v="0"/>
    <s v="USD"/>
    <n v="1402855525"/>
    <x v="532"/>
    <b v="1"/>
    <n v="72"/>
    <b v="1"/>
    <s v="theater/plays"/>
    <x v="6"/>
    <x v="11"/>
    <x v="529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x v="26"/>
    <x v="533"/>
    <x v="0"/>
    <x v="0"/>
    <s v="USD"/>
    <n v="1359680939"/>
    <x v="533"/>
    <b v="0"/>
    <n v="156"/>
    <b v="1"/>
    <s v="music/rock"/>
    <x v="7"/>
    <x v="15"/>
    <x v="530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x v="126"/>
    <x v="534"/>
    <x v="1"/>
    <x v="0"/>
    <s v="USD"/>
    <n v="1457721287"/>
    <x v="534"/>
    <b v="0"/>
    <n v="276"/>
    <b v="0"/>
    <s v="technology/wearables"/>
    <x v="0"/>
    <x v="1"/>
    <x v="531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x v="6"/>
    <x v="535"/>
    <x v="2"/>
    <x v="11"/>
    <s v="CAD"/>
    <n v="1417804229"/>
    <x v="535"/>
    <b v="0"/>
    <n v="534"/>
    <b v="0"/>
    <s v="games/video games"/>
    <x v="3"/>
    <x v="18"/>
    <x v="532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x v="536"/>
    <x v="0"/>
    <x v="0"/>
    <s v="USD"/>
    <n v="1369699200"/>
    <x v="536"/>
    <b v="0"/>
    <n v="146"/>
    <b v="1"/>
    <s v="technology/hardware"/>
    <x v="0"/>
    <x v="0"/>
    <x v="533"/>
    <x v="536"/>
    <d v="2013-05-28T00:00:00"/>
    <x v="0"/>
  </r>
  <r>
    <n v="318"/>
    <s v="Friend Request: Accepted"/>
    <s v="Photographer, Ty Morin, pays a visit to every single one of his Facebook friends to take their portrait...all 788 of them."/>
    <x v="1"/>
    <x v="537"/>
    <x v="0"/>
    <x v="0"/>
    <s v="USD"/>
    <n v="1364342151"/>
    <x v="537"/>
    <b v="1"/>
    <n v="284"/>
    <b v="1"/>
    <s v="film &amp; video/documentary"/>
    <x v="5"/>
    <x v="8"/>
    <x v="534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x v="14"/>
    <x v="538"/>
    <x v="0"/>
    <x v="0"/>
    <s v="USD"/>
    <n v="1439245037"/>
    <x v="538"/>
    <b v="0"/>
    <n v="119"/>
    <b v="1"/>
    <s v="film &amp; video/television"/>
    <x v="5"/>
    <x v="16"/>
    <x v="535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"/>
    <x v="539"/>
    <x v="0"/>
    <x v="0"/>
    <s v="USD"/>
    <n v="1411522897"/>
    <x v="539"/>
    <b v="1"/>
    <n v="95"/>
    <b v="1"/>
    <s v="technology/hardware"/>
    <x v="0"/>
    <x v="0"/>
    <x v="536"/>
    <x v="539"/>
    <d v="2014-09-24T01:41:37"/>
    <x v="0"/>
  </r>
  <r>
    <n v="969"/>
    <s v="Make 100 | Geek &amp; Chic: Smart Safety Jewelry."/>
    <s v="Geek &amp; Chic Smart Jewelry Collection, Wearables Meet Style!"/>
    <x v="0"/>
    <x v="540"/>
    <x v="2"/>
    <x v="14"/>
    <s v="MXN"/>
    <n v="1486624607"/>
    <x v="540"/>
    <b v="0"/>
    <n v="11"/>
    <b v="0"/>
    <s v="technology/wearables"/>
    <x v="0"/>
    <x v="1"/>
    <x v="537"/>
    <x v="540"/>
    <d v="2017-02-09T07:16:47"/>
    <x v="0"/>
  </r>
  <r>
    <n v="1268"/>
    <s v="Full Devil Jacket 2nd Album Release"/>
    <s v="Full Devil Jacket Is releasing their first record in over 12 yrs and we want you to be a part of it!"/>
    <x v="32"/>
    <x v="540"/>
    <x v="0"/>
    <x v="0"/>
    <s v="USD"/>
    <n v="1379708247"/>
    <x v="541"/>
    <b v="1"/>
    <n v="182"/>
    <b v="1"/>
    <s v="music/rock"/>
    <x v="7"/>
    <x v="15"/>
    <x v="538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x v="127"/>
    <x v="541"/>
    <x v="0"/>
    <x v="0"/>
    <s v="USD"/>
    <n v="1395624170"/>
    <x v="542"/>
    <b v="1"/>
    <n v="189"/>
    <b v="1"/>
    <s v="music/rock"/>
    <x v="7"/>
    <x v="15"/>
    <x v="539"/>
    <x v="542"/>
    <d v="2014-03-24T01:22:50"/>
    <x v="0"/>
  </r>
  <r>
    <n v="1976"/>
    <s v="Pi Lite white - Bright white LED display for Raspberry Pi"/>
    <s v="Can you help us make an ultra bright white one a reality?"/>
    <x v="38"/>
    <x v="542"/>
    <x v="0"/>
    <x v="1"/>
    <s v="GBP"/>
    <n v="1373751325"/>
    <x v="543"/>
    <b v="1"/>
    <n v="473"/>
    <b v="1"/>
    <s v="technology/hardware"/>
    <x v="0"/>
    <x v="0"/>
    <x v="540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x v="543"/>
    <x v="2"/>
    <x v="0"/>
    <s v="USD"/>
    <n v="1413312194"/>
    <x v="544"/>
    <b v="1"/>
    <n v="92"/>
    <b v="0"/>
    <s v="photography/photobooks"/>
    <x v="2"/>
    <x v="3"/>
    <x v="541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x v="32"/>
    <x v="544"/>
    <x v="0"/>
    <x v="0"/>
    <s v="USD"/>
    <n v="1447484460"/>
    <x v="545"/>
    <b v="0"/>
    <n v="133"/>
    <b v="1"/>
    <s v="film &amp; video/documentary"/>
    <x v="5"/>
    <x v="8"/>
    <x v="542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x v="129"/>
    <x v="545"/>
    <x v="0"/>
    <x v="0"/>
    <s v="USD"/>
    <n v="1378180800"/>
    <x v="546"/>
    <b v="0"/>
    <n v="539"/>
    <b v="1"/>
    <s v="games/tabletop games"/>
    <x v="3"/>
    <x v="5"/>
    <x v="543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x v="6"/>
    <x v="546"/>
    <x v="2"/>
    <x v="16"/>
    <s v="EUR"/>
    <n v="1447600389"/>
    <x v="547"/>
    <b v="0"/>
    <n v="34"/>
    <b v="0"/>
    <s v="technology/web"/>
    <x v="0"/>
    <x v="26"/>
    <x v="544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x v="547"/>
    <x v="0"/>
    <x v="0"/>
    <s v="USD"/>
    <n v="1444778021"/>
    <x v="548"/>
    <b v="0"/>
    <n v="132"/>
    <b v="1"/>
    <s v="music/classical music"/>
    <x v="7"/>
    <x v="25"/>
    <x v="545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x v="26"/>
    <x v="548"/>
    <x v="0"/>
    <x v="0"/>
    <s v="USD"/>
    <n v="1441425540"/>
    <x v="549"/>
    <b v="0"/>
    <n v="227"/>
    <b v="1"/>
    <s v="publishing/nonfiction"/>
    <x v="1"/>
    <x v="17"/>
    <x v="546"/>
    <x v="549"/>
    <d v="2015-09-05T03:59:00"/>
    <x v="0"/>
  </r>
  <r>
    <n v="2272"/>
    <s v="Pick the Lock"/>
    <s v="Pick the Lock is a game of chance and strategy. Attempt to obtain priceless treasures and outwit the other players."/>
    <x v="114"/>
    <x v="549"/>
    <x v="0"/>
    <x v="0"/>
    <s v="USD"/>
    <n v="1449506836"/>
    <x v="550"/>
    <b v="0"/>
    <n v="944"/>
    <b v="1"/>
    <s v="games/tabletop games"/>
    <x v="3"/>
    <x v="5"/>
    <x v="547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x v="1"/>
    <x v="550"/>
    <x v="0"/>
    <x v="0"/>
    <s v="USD"/>
    <n v="1461354544"/>
    <x v="551"/>
    <b v="0"/>
    <n v="96"/>
    <b v="1"/>
    <s v="games/tabletop games"/>
    <x v="3"/>
    <x v="5"/>
    <x v="548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x v="26"/>
    <x v="551"/>
    <x v="0"/>
    <x v="6"/>
    <s v="EUR"/>
    <n v="1450602000"/>
    <x v="552"/>
    <b v="0"/>
    <n v="170"/>
    <b v="1"/>
    <s v="photography/photobooks"/>
    <x v="2"/>
    <x v="3"/>
    <x v="549"/>
    <x v="552"/>
    <d v="2015-12-20T09:00:00"/>
    <x v="0"/>
  </r>
  <r>
    <n v="1855"/>
    <s v="Motion Device Debut EP"/>
    <s v="11 year old Sara &amp; Motion Device want rock &amp; metal fans all over the world to unite and join the ROCK REVOLUTION!!!"/>
    <x v="130"/>
    <x v="552"/>
    <x v="0"/>
    <x v="11"/>
    <s v="CAD"/>
    <n v="1389012940"/>
    <x v="553"/>
    <b v="0"/>
    <n v="191"/>
    <b v="1"/>
    <s v="music/rock"/>
    <x v="7"/>
    <x v="15"/>
    <x v="550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x v="131"/>
    <x v="553"/>
    <x v="0"/>
    <x v="0"/>
    <s v="USD"/>
    <n v="1342731811"/>
    <x v="554"/>
    <b v="0"/>
    <n v="171"/>
    <b v="1"/>
    <s v="film &amp; video/documentary"/>
    <x v="5"/>
    <x v="8"/>
    <x v="551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x v="109"/>
    <x v="554"/>
    <x v="0"/>
    <x v="0"/>
    <s v="USD"/>
    <n v="1449205200"/>
    <x v="555"/>
    <b v="0"/>
    <n v="57"/>
    <b v="1"/>
    <s v="photography/photobooks"/>
    <x v="2"/>
    <x v="3"/>
    <x v="552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x v="132"/>
    <x v="555"/>
    <x v="0"/>
    <x v="0"/>
    <s v="USD"/>
    <n v="1293857940"/>
    <x v="556"/>
    <b v="1"/>
    <n v="141"/>
    <b v="1"/>
    <s v="music/rock"/>
    <x v="7"/>
    <x v="15"/>
    <x v="553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x v="0"/>
    <x v="556"/>
    <x v="1"/>
    <x v="0"/>
    <s v="USD"/>
    <n v="1481727623"/>
    <x v="557"/>
    <b v="0"/>
    <n v="76"/>
    <b v="0"/>
    <s v="technology/wearables"/>
    <x v="0"/>
    <x v="1"/>
    <x v="554"/>
    <x v="557"/>
    <d v="2016-12-14T15:00:23"/>
    <x v="0"/>
  </r>
  <r>
    <n v="741"/>
    <s v="reVILNA: the vilna ghetto project"/>
    <s v="A revolutionary digital mapping project of the Vilna Ghetto"/>
    <x v="109"/>
    <x v="557"/>
    <x v="0"/>
    <x v="0"/>
    <s v="USD"/>
    <n v="1370964806"/>
    <x v="558"/>
    <b v="0"/>
    <n v="94"/>
    <b v="1"/>
    <s v="publishing/nonfiction"/>
    <x v="1"/>
    <x v="17"/>
    <x v="555"/>
    <x v="558"/>
    <d v="2013-06-11T15:33:26"/>
    <x v="0"/>
  </r>
  <r>
    <n v="2337"/>
    <s v="The Hudson Standard Bitters and Shrubs"/>
    <s v="We make small batch, locally sourced bitters and shrubs for cocktails and cooking."/>
    <x v="32"/>
    <x v="558"/>
    <x v="0"/>
    <x v="0"/>
    <s v="USD"/>
    <n v="1403796143"/>
    <x v="559"/>
    <b v="1"/>
    <n v="179"/>
    <b v="1"/>
    <s v="food/small batch"/>
    <x v="4"/>
    <x v="7"/>
    <x v="556"/>
    <x v="559"/>
    <d v="2014-06-26T15:22:23"/>
    <x v="0"/>
  </r>
  <r>
    <n v="2199"/>
    <s v="Decadolo. Flip it!"/>
    <s v="A new strategic board game designed to flip out your opponent."/>
    <x v="99"/>
    <x v="559"/>
    <x v="0"/>
    <x v="12"/>
    <s v="EUR"/>
    <n v="1444903198"/>
    <x v="560"/>
    <b v="1"/>
    <n v="251"/>
    <b v="1"/>
    <s v="games/tabletop games"/>
    <x v="3"/>
    <x v="5"/>
    <x v="557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x v="66"/>
    <x v="560"/>
    <x v="0"/>
    <x v="0"/>
    <s v="USD"/>
    <n v="1433736000"/>
    <x v="561"/>
    <b v="0"/>
    <n v="111"/>
    <b v="1"/>
    <s v="photography/photobooks"/>
    <x v="2"/>
    <x v="3"/>
    <x v="558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x v="561"/>
    <x v="0"/>
    <x v="1"/>
    <s v="GBP"/>
    <n v="1427331809"/>
    <x v="562"/>
    <b v="1"/>
    <n v="186"/>
    <b v="1"/>
    <s v="theater/plays"/>
    <x v="6"/>
    <x v="11"/>
    <x v="559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x v="32"/>
    <x v="562"/>
    <x v="0"/>
    <x v="0"/>
    <s v="USD"/>
    <n v="1454433998"/>
    <x v="563"/>
    <b v="0"/>
    <n v="156"/>
    <b v="1"/>
    <s v="theater/spaces"/>
    <x v="6"/>
    <x v="9"/>
    <x v="560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x v="1"/>
    <x v="563"/>
    <x v="0"/>
    <x v="0"/>
    <s v="USD"/>
    <n v="1326330000"/>
    <x v="564"/>
    <b v="1"/>
    <n v="103"/>
    <b v="1"/>
    <s v="technology/hardware"/>
    <x v="0"/>
    <x v="0"/>
    <x v="561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x v="109"/>
    <x v="564"/>
    <x v="0"/>
    <x v="4"/>
    <s v="EUR"/>
    <n v="1434197351"/>
    <x v="565"/>
    <b v="0"/>
    <n v="62"/>
    <b v="1"/>
    <s v="photography/photobooks"/>
    <x v="2"/>
    <x v="3"/>
    <x v="562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x v="66"/>
    <x v="565"/>
    <x v="0"/>
    <x v="0"/>
    <s v="USD"/>
    <n v="1426426322"/>
    <x v="566"/>
    <b v="0"/>
    <n v="159"/>
    <b v="1"/>
    <s v="film &amp; video/documentary"/>
    <x v="5"/>
    <x v="8"/>
    <x v="563"/>
    <x v="566"/>
    <d v="2015-03-15T13:32:02"/>
    <x v="0"/>
  </r>
  <r>
    <n v="267"/>
    <s v="Uncharted Amazon"/>
    <s v="A visually stunning, feature length film chronicling life's challenges in the remote depths of the Amazon rainforest."/>
    <x v="133"/>
    <x v="566"/>
    <x v="0"/>
    <x v="1"/>
    <s v="GBP"/>
    <n v="1403693499"/>
    <x v="567"/>
    <b v="1"/>
    <n v="165"/>
    <b v="1"/>
    <s v="film &amp; video/documentary"/>
    <x v="5"/>
    <x v="8"/>
    <x v="564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x v="567"/>
    <x v="0"/>
    <x v="0"/>
    <s v="USD"/>
    <n v="1283312640"/>
    <x v="568"/>
    <b v="0"/>
    <n v="229"/>
    <b v="1"/>
    <s v="film &amp; video/documentary"/>
    <x v="5"/>
    <x v="8"/>
    <x v="565"/>
    <x v="568"/>
    <d v="2010-09-01T03:44:00"/>
    <x v="0"/>
  </r>
  <r>
    <n v="1309"/>
    <s v="CORE : Roam (Canceled)"/>
    <s v="Wicked fun and built for excitement, CORE is the safest and most versatile speaker you've ever worn."/>
    <x v="135"/>
    <x v="568"/>
    <x v="1"/>
    <x v="0"/>
    <s v="USD"/>
    <n v="1444943468"/>
    <x v="569"/>
    <b v="0"/>
    <n v="35"/>
    <b v="0"/>
    <s v="technology/wearables"/>
    <x v="0"/>
    <x v="1"/>
    <x v="566"/>
    <x v="569"/>
    <d v="2015-10-15T21:11:08"/>
    <x v="0"/>
  </r>
  <r>
    <n v="80"/>
    <s v="Swingers Anonymous"/>
    <s v="What would you do if you ended up at a swingers party with two dead bodies and $20,000 in drug money?"/>
    <x v="32"/>
    <x v="569"/>
    <x v="0"/>
    <x v="0"/>
    <s v="USD"/>
    <n v="1386640856"/>
    <x v="570"/>
    <b v="0"/>
    <n v="47"/>
    <b v="1"/>
    <s v="film &amp; video/shorts"/>
    <x v="5"/>
    <x v="27"/>
    <x v="567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x v="24"/>
    <x v="570"/>
    <x v="1"/>
    <x v="0"/>
    <s v="USD"/>
    <n v="1443675540"/>
    <x v="571"/>
    <b v="0"/>
    <n v="121"/>
    <b v="0"/>
    <s v="technology/web"/>
    <x v="0"/>
    <x v="26"/>
    <x v="568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x v="26"/>
    <x v="571"/>
    <x v="0"/>
    <x v="0"/>
    <s v="USD"/>
    <n v="1433995140"/>
    <x v="572"/>
    <b v="1"/>
    <n v="176"/>
    <b v="1"/>
    <s v="theater/plays"/>
    <x v="6"/>
    <x v="11"/>
    <x v="569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x v="26"/>
    <x v="572"/>
    <x v="0"/>
    <x v="0"/>
    <s v="USD"/>
    <n v="1423922991"/>
    <x v="573"/>
    <b v="0"/>
    <n v="26"/>
    <b v="1"/>
    <s v="publishing/nonfiction"/>
    <x v="1"/>
    <x v="17"/>
    <x v="570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x v="26"/>
    <x v="573"/>
    <x v="0"/>
    <x v="0"/>
    <s v="USD"/>
    <n v="1437004800"/>
    <x v="574"/>
    <b v="0"/>
    <n v="141"/>
    <b v="1"/>
    <s v="theater/plays"/>
    <x v="6"/>
    <x v="11"/>
    <x v="571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x v="6"/>
    <x v="574"/>
    <x v="2"/>
    <x v="6"/>
    <s v="EUR"/>
    <n v="1467106895"/>
    <x v="575"/>
    <b v="0"/>
    <n v="96"/>
    <b v="0"/>
    <s v="technology/wearables"/>
    <x v="0"/>
    <x v="1"/>
    <x v="572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x v="136"/>
    <x v="575"/>
    <x v="0"/>
    <x v="0"/>
    <s v="USD"/>
    <n v="1412611905"/>
    <x v="576"/>
    <b v="0"/>
    <n v="118"/>
    <b v="1"/>
    <s v="theater/spaces"/>
    <x v="6"/>
    <x v="9"/>
    <x v="573"/>
    <x v="576"/>
    <d v="2014-10-06T16:11:45"/>
    <x v="0"/>
  </r>
  <r>
    <n v="3242"/>
    <s v="First Day Off in a Long Time by Brian Finkelstein"/>
    <s v="First Day Off in a Long Time is a comedy show...            _x000a_About suicide."/>
    <x v="26"/>
    <x v="576"/>
    <x v="0"/>
    <x v="0"/>
    <s v="USD"/>
    <n v="1411150092"/>
    <x v="577"/>
    <b v="1"/>
    <n v="183"/>
    <b v="1"/>
    <s v="theater/plays"/>
    <x v="6"/>
    <x v="11"/>
    <x v="574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x v="32"/>
    <x v="577"/>
    <x v="0"/>
    <x v="0"/>
    <s v="USD"/>
    <n v="1299775210"/>
    <x v="578"/>
    <b v="1"/>
    <n v="202"/>
    <b v="1"/>
    <s v="film &amp; video/documentary"/>
    <x v="5"/>
    <x v="8"/>
    <x v="575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x v="1"/>
    <x v="578"/>
    <x v="0"/>
    <x v="0"/>
    <s v="USD"/>
    <n v="1485722053"/>
    <x v="579"/>
    <b v="0"/>
    <n v="185"/>
    <b v="1"/>
    <s v="technology/hardware"/>
    <x v="0"/>
    <x v="0"/>
    <x v="576"/>
    <x v="579"/>
    <d v="2017-01-29T20:34:13"/>
    <x v="0"/>
  </r>
  <r>
    <n v="3262"/>
    <s v="Prison Boxing: A New Play by Leah Joki"/>
    <s v="A one-woman theatrical exploration of the prison system and its inhabitants."/>
    <x v="137"/>
    <x v="579"/>
    <x v="0"/>
    <x v="0"/>
    <s v="USD"/>
    <n v="1419220800"/>
    <x v="580"/>
    <b v="1"/>
    <n v="134"/>
    <b v="1"/>
    <s v="theater/plays"/>
    <x v="6"/>
    <x v="11"/>
    <x v="577"/>
    <x v="580"/>
    <d v="2014-12-22T04:00:00"/>
    <x v="0"/>
  </r>
  <r>
    <n v="825"/>
    <s v="KILL FREEMAN"/>
    <s v="Kickstarting Kill Freeman independently. Help fund the New Record, Video and Live Shows."/>
    <x v="66"/>
    <x v="580"/>
    <x v="0"/>
    <x v="0"/>
    <s v="USD"/>
    <n v="1351495284"/>
    <x v="581"/>
    <b v="0"/>
    <n v="99"/>
    <b v="1"/>
    <s v="music/rock"/>
    <x v="7"/>
    <x v="15"/>
    <x v="578"/>
    <x v="581"/>
    <d v="2012-10-29T07:21:24"/>
    <x v="0"/>
  </r>
  <r>
    <n v="4022"/>
    <s v="The Merchant of Venice as Shakespeare Heard It"/>
    <s v="Help us produce a video of the first Original Pronunciation Merchant of Venice."/>
    <x v="53"/>
    <x v="581"/>
    <x v="2"/>
    <x v="0"/>
    <s v="USD"/>
    <n v="1422759240"/>
    <x v="582"/>
    <b v="0"/>
    <n v="197"/>
    <b v="0"/>
    <s v="theater/plays"/>
    <x v="6"/>
    <x v="11"/>
    <x v="579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x v="13"/>
    <x v="582"/>
    <x v="1"/>
    <x v="0"/>
    <s v="USD"/>
    <n v="1457024514"/>
    <x v="583"/>
    <b v="0"/>
    <n v="122"/>
    <b v="0"/>
    <s v="technology/wearables"/>
    <x v="0"/>
    <x v="1"/>
    <x v="580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x v="583"/>
    <x v="0"/>
    <x v="0"/>
    <s v="USD"/>
    <n v="1369612474"/>
    <x v="584"/>
    <b v="0"/>
    <n v="240"/>
    <b v="1"/>
    <s v="music/rock"/>
    <x v="7"/>
    <x v="15"/>
    <x v="581"/>
    <x v="584"/>
    <d v="2013-05-26T23:54:34"/>
    <x v="0"/>
  </r>
  <r>
    <n v="1749"/>
    <s v="E FOTOGRAFESCHE RECKBLECK - 367 DEEG AM AUSLAND ASAZ"/>
    <s v="Help me fund the production run of my first book by local Photographer Sandro Ortolani."/>
    <x v="138"/>
    <x v="584"/>
    <x v="0"/>
    <x v="17"/>
    <s v="EUR"/>
    <n v="1488394800"/>
    <x v="585"/>
    <b v="0"/>
    <n v="131"/>
    <b v="1"/>
    <s v="photography/photobooks"/>
    <x v="2"/>
    <x v="3"/>
    <x v="582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x v="585"/>
    <x v="0"/>
    <x v="0"/>
    <s v="USD"/>
    <n v="1298245954"/>
    <x v="586"/>
    <b v="0"/>
    <n v="134"/>
    <b v="1"/>
    <s v="music/rock"/>
    <x v="7"/>
    <x v="15"/>
    <x v="583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x v="26"/>
    <x v="586"/>
    <x v="0"/>
    <x v="0"/>
    <s v="USD"/>
    <n v="1453481974"/>
    <x v="587"/>
    <b v="0"/>
    <n v="140"/>
    <b v="1"/>
    <s v="technology/hardware"/>
    <x v="0"/>
    <x v="0"/>
    <x v="584"/>
    <x v="587"/>
    <d v="2016-01-22T16:59:34"/>
    <x v="0"/>
  </r>
  <r>
    <n v="3677"/>
    <s v="Goldfish Memory Productions"/>
    <s v="Goldfish Memory Productions seeks at least $12,000 to begin their first 3 professional projects."/>
    <x v="32"/>
    <x v="587"/>
    <x v="0"/>
    <x v="0"/>
    <s v="USD"/>
    <n v="1404359940"/>
    <x v="588"/>
    <b v="0"/>
    <n v="199"/>
    <b v="1"/>
    <s v="theater/plays"/>
    <x v="6"/>
    <x v="11"/>
    <x v="585"/>
    <x v="588"/>
    <d v="2014-07-03T03:59:00"/>
    <x v="0"/>
  </r>
  <r>
    <n v="532"/>
    <s v="Walken On Sunshine"/>
    <s v="A fast paced, comedic play about an anxiety-ridden filmmaker who lies to investors about having Christopher Walken in his film."/>
    <x v="26"/>
    <x v="588"/>
    <x v="0"/>
    <x v="0"/>
    <s v="USD"/>
    <n v="1463098208"/>
    <x v="589"/>
    <b v="0"/>
    <n v="173"/>
    <b v="1"/>
    <s v="theater/plays"/>
    <x v="6"/>
    <x v="11"/>
    <x v="302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x v="1"/>
    <x v="589"/>
    <x v="0"/>
    <x v="0"/>
    <s v="USD"/>
    <n v="1349567475"/>
    <x v="590"/>
    <b v="0"/>
    <n v="182"/>
    <b v="1"/>
    <s v="theater/spaces"/>
    <x v="6"/>
    <x v="9"/>
    <x v="586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x v="32"/>
    <x v="590"/>
    <x v="0"/>
    <x v="1"/>
    <s v="GBP"/>
    <n v="1452038100"/>
    <x v="591"/>
    <b v="1"/>
    <n v="115"/>
    <b v="1"/>
    <s v="theater/plays"/>
    <x v="6"/>
    <x v="11"/>
    <x v="587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x v="32"/>
    <x v="591"/>
    <x v="0"/>
    <x v="1"/>
    <s v="GBP"/>
    <n v="1419984000"/>
    <x v="592"/>
    <b v="1"/>
    <n v="184"/>
    <b v="1"/>
    <s v="theater/plays"/>
    <x v="6"/>
    <x v="11"/>
    <x v="588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x v="32"/>
    <x v="592"/>
    <x v="0"/>
    <x v="0"/>
    <s v="USD"/>
    <n v="1477255840"/>
    <x v="593"/>
    <b v="0"/>
    <n v="118"/>
    <b v="1"/>
    <s v="photography/photobooks"/>
    <x v="2"/>
    <x v="3"/>
    <x v="589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x v="26"/>
    <x v="593"/>
    <x v="0"/>
    <x v="0"/>
    <s v="USD"/>
    <n v="1474426800"/>
    <x v="594"/>
    <b v="0"/>
    <n v="17"/>
    <b v="1"/>
    <s v="theater/plays"/>
    <x v="6"/>
    <x v="11"/>
    <x v="590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x v="32"/>
    <x v="594"/>
    <x v="0"/>
    <x v="0"/>
    <s v="USD"/>
    <n v="1437621060"/>
    <x v="595"/>
    <b v="0"/>
    <n v="87"/>
    <b v="1"/>
    <s v="film &amp; video/documentary"/>
    <x v="5"/>
    <x v="8"/>
    <x v="591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x v="26"/>
    <x v="594"/>
    <x v="0"/>
    <x v="15"/>
    <s v="NZD"/>
    <n v="1477886400"/>
    <x v="596"/>
    <b v="0"/>
    <n v="111"/>
    <b v="1"/>
    <s v="theater/spaces"/>
    <x v="6"/>
    <x v="9"/>
    <x v="592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x v="26"/>
    <x v="595"/>
    <x v="0"/>
    <x v="0"/>
    <s v="USD"/>
    <n v="1369282044"/>
    <x v="597"/>
    <b v="0"/>
    <n v="217"/>
    <b v="1"/>
    <s v="technology/hardware"/>
    <x v="0"/>
    <x v="0"/>
    <x v="593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x v="14"/>
    <x v="596"/>
    <x v="0"/>
    <x v="0"/>
    <s v="USD"/>
    <n v="1398791182"/>
    <x v="598"/>
    <b v="1"/>
    <n v="385"/>
    <b v="1"/>
    <s v="technology/space exploration"/>
    <x v="0"/>
    <x v="4"/>
    <x v="594"/>
    <x v="598"/>
    <d v="2014-04-29T17:06:22"/>
    <x v="0"/>
  </r>
  <r>
    <n v="3248"/>
    <s v="Honest Accomplice Theatre 2015-16 Season"/>
    <s v="Honest Accomplice Theatre produces theatre for social change."/>
    <x v="32"/>
    <x v="597"/>
    <x v="0"/>
    <x v="0"/>
    <s v="USD"/>
    <n v="1428178757"/>
    <x v="599"/>
    <b v="1"/>
    <n v="200"/>
    <b v="1"/>
    <s v="theater/plays"/>
    <x v="6"/>
    <x v="11"/>
    <x v="595"/>
    <x v="599"/>
    <d v="2015-04-04T20:19:17"/>
    <x v="0"/>
  </r>
  <r>
    <n v="28"/>
    <s v="John Earle Dog Training Concept Development Reel"/>
    <s v="John and Brian are on a quest to change people's lives and rehabilitate dogs."/>
    <x v="32"/>
    <x v="598"/>
    <x v="0"/>
    <x v="0"/>
    <s v="USD"/>
    <n v="1450307284"/>
    <x v="600"/>
    <b v="0"/>
    <n v="71"/>
    <b v="1"/>
    <s v="film &amp; video/television"/>
    <x v="5"/>
    <x v="16"/>
    <x v="596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x v="26"/>
    <x v="599"/>
    <x v="0"/>
    <x v="0"/>
    <s v="USD"/>
    <n v="1474694787"/>
    <x v="601"/>
    <b v="0"/>
    <n v="190"/>
    <b v="1"/>
    <s v="music/metal"/>
    <x v="7"/>
    <x v="20"/>
    <x v="597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x v="32"/>
    <x v="600"/>
    <x v="0"/>
    <x v="0"/>
    <s v="USD"/>
    <n v="1402896600"/>
    <x v="602"/>
    <b v="0"/>
    <n v="70"/>
    <b v="1"/>
    <s v="film &amp; video/television"/>
    <x v="5"/>
    <x v="16"/>
    <x v="598"/>
    <x v="602"/>
    <d v="2014-06-16T05:30:00"/>
    <x v="0"/>
  </r>
  <r>
    <n v="349"/>
    <s v="Strangers To Peace: A Documentary"/>
    <s v="After 52 years of war, FARC guerrilla soldiers rejoin Colombian society to forge new lives of peace."/>
    <x v="139"/>
    <x v="601"/>
    <x v="0"/>
    <x v="0"/>
    <s v="USD"/>
    <n v="1487937508"/>
    <x v="603"/>
    <b v="1"/>
    <n v="167"/>
    <b v="1"/>
    <s v="film &amp; video/documentary"/>
    <x v="5"/>
    <x v="8"/>
    <x v="599"/>
    <x v="603"/>
    <d v="2017-02-24T11:58:28"/>
    <x v="0"/>
  </r>
  <r>
    <n v="1513"/>
    <s v="Russian Interiors"/>
    <s v="An intimate portrait of Russian women in their private spaces by late photographer Andy Rocchelli published by Cesura."/>
    <x v="36"/>
    <x v="602"/>
    <x v="0"/>
    <x v="1"/>
    <s v="GBP"/>
    <n v="1405523866"/>
    <x v="604"/>
    <b v="1"/>
    <n v="215"/>
    <b v="1"/>
    <s v="photography/photobooks"/>
    <x v="2"/>
    <x v="3"/>
    <x v="600"/>
    <x v="604"/>
    <d v="2014-07-16T15:17:46"/>
    <x v="0"/>
  </r>
  <r>
    <n v="49"/>
    <s v="Driving Jersey - Season Five"/>
    <s v="Driving Jersey is real people telling real stories."/>
    <x v="32"/>
    <x v="603"/>
    <x v="0"/>
    <x v="0"/>
    <s v="USD"/>
    <n v="1445660045"/>
    <x v="605"/>
    <b v="0"/>
    <n v="87"/>
    <b v="1"/>
    <s v="film &amp; video/television"/>
    <x v="5"/>
    <x v="16"/>
    <x v="601"/>
    <x v="605"/>
    <d v="2015-10-24T04:14:05"/>
    <x v="0"/>
  </r>
  <r>
    <n v="525"/>
    <s v="EUPHORIA! A New Play by John Corigliano"/>
    <s v="EUPHORIA! is a new play about the decriminalization of drugs, and its profound effect on both the criminals in prison and &quot;The Man.&quot;"/>
    <x v="32"/>
    <x v="603"/>
    <x v="0"/>
    <x v="0"/>
    <s v="USD"/>
    <n v="1410601041"/>
    <x v="606"/>
    <b v="0"/>
    <n v="12"/>
    <b v="1"/>
    <s v="theater/plays"/>
    <x v="6"/>
    <x v="11"/>
    <x v="602"/>
    <x v="606"/>
    <d v="2014-09-13T09:37:21"/>
    <x v="0"/>
  </r>
  <r>
    <n v="362"/>
    <s v="THE RIDGE: TEN FOR THIRTY"/>
    <s v="A SHORT FILM celebrating ONE RACE: the Bridger Ridge Run. TEN RUNNERS: the movie-stars. THIRTY YEARS: running wild in the mountains."/>
    <x v="140"/>
    <x v="603"/>
    <x v="0"/>
    <x v="0"/>
    <s v="USD"/>
    <n v="1407456000"/>
    <x v="607"/>
    <b v="0"/>
    <n v="86"/>
    <b v="1"/>
    <s v="film &amp; video/documentary"/>
    <x v="5"/>
    <x v="8"/>
    <x v="603"/>
    <x v="607"/>
    <d v="2014-08-08T00:00:0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x v="604"/>
    <x v="0"/>
    <x v="4"/>
    <s v="EUR"/>
    <n v="1444291193"/>
    <x v="608"/>
    <b v="1"/>
    <n v="187"/>
    <b v="1"/>
    <s v="theater/spaces"/>
    <x v="6"/>
    <x v="9"/>
    <x v="604"/>
    <x v="608"/>
    <d v="2015-10-08T07:59:53"/>
    <x v="0"/>
  </r>
  <r>
    <n v="2277"/>
    <s v="Police Precinct"/>
    <s v="Police Precinct is a cooperative game where the players take on the roles as police officers, with different areas of expertise."/>
    <x v="141"/>
    <x v="605"/>
    <x v="0"/>
    <x v="0"/>
    <s v="USD"/>
    <n v="1330359423"/>
    <x v="609"/>
    <b v="0"/>
    <n v="207"/>
    <b v="1"/>
    <s v="games/tabletop games"/>
    <x v="3"/>
    <x v="5"/>
    <x v="605"/>
    <x v="609"/>
    <d v="2012-02-27T16:17:03"/>
    <x v="0"/>
  </r>
  <r>
    <n v="217"/>
    <s v="Bitch"/>
    <s v="A roadmovie by paw"/>
    <x v="4"/>
    <x v="606"/>
    <x v="2"/>
    <x v="10"/>
    <s v="SEK"/>
    <n v="1419780149"/>
    <x v="610"/>
    <b v="0"/>
    <n v="38"/>
    <b v="0"/>
    <s v="film &amp; video/drama"/>
    <x v="5"/>
    <x v="10"/>
    <x v="606"/>
    <x v="610"/>
    <d v="2014-12-28T15:22:29"/>
    <x v="0"/>
  </r>
  <r>
    <n v="1780"/>
    <s v="Native Nation"/>
    <s v="It is time to recognize and give to the indigenus groups the credit they deserve. It is time to understand where we come from."/>
    <x v="0"/>
    <x v="607"/>
    <x v="2"/>
    <x v="0"/>
    <s v="USD"/>
    <n v="1467469510"/>
    <x v="611"/>
    <b v="1"/>
    <n v="152"/>
    <b v="0"/>
    <s v="photography/photobooks"/>
    <x v="2"/>
    <x v="3"/>
    <x v="607"/>
    <x v="611"/>
    <d v="2016-07-02T14:25:10"/>
    <x v="0"/>
  </r>
  <r>
    <n v="3481"/>
    <s v="FIX THE FITZ"/>
    <s v="One of Australia's greatest theatres needs your help. Please help us refurnish, fit out and restore this legendary storytelling venue."/>
    <x v="26"/>
    <x v="608"/>
    <x v="0"/>
    <x v="8"/>
    <s v="AUD"/>
    <n v="1420178188"/>
    <x v="612"/>
    <b v="0"/>
    <n v="95"/>
    <b v="1"/>
    <s v="theater/plays"/>
    <x v="6"/>
    <x v="11"/>
    <x v="608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x v="0"/>
    <x v="609"/>
    <x v="2"/>
    <x v="0"/>
    <s v="USD"/>
    <n v="1421208000"/>
    <x v="613"/>
    <b v="0"/>
    <n v="15"/>
    <b v="0"/>
    <s v="technology/wearables"/>
    <x v="0"/>
    <x v="1"/>
    <x v="609"/>
    <x v="613"/>
    <d v="2015-01-14T04:00:00"/>
    <x v="0"/>
  </r>
  <r>
    <n v="1834"/>
    <s v="TDJ - All Part of the Plan EP/Tour"/>
    <s v="Help us fund our first tour and promote our new EP!"/>
    <x v="26"/>
    <x v="610"/>
    <x v="0"/>
    <x v="0"/>
    <s v="USD"/>
    <n v="1422140895"/>
    <x v="614"/>
    <b v="0"/>
    <n v="90"/>
    <b v="1"/>
    <s v="music/rock"/>
    <x v="7"/>
    <x v="15"/>
    <x v="610"/>
    <x v="614"/>
    <d v="2015-01-24T23:08:15"/>
    <x v="0"/>
  </r>
  <r>
    <n v="655"/>
    <s v="Spark: The Watch That Keeps You Awake"/>
    <s v="Meet Spark: The friendly companion that helps you stay awake during the day. Re-released with new features!"/>
    <x v="36"/>
    <x v="611"/>
    <x v="0"/>
    <x v="0"/>
    <s v="USD"/>
    <n v="1426197512"/>
    <x v="615"/>
    <b v="0"/>
    <n v="274"/>
    <b v="1"/>
    <s v="technology/wearables"/>
    <x v="0"/>
    <x v="1"/>
    <x v="611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x v="142"/>
    <x v="612"/>
    <x v="0"/>
    <x v="0"/>
    <s v="USD"/>
    <n v="1407506040"/>
    <x v="616"/>
    <b v="0"/>
    <n v="125"/>
    <b v="1"/>
    <s v="theater/plays"/>
    <x v="6"/>
    <x v="11"/>
    <x v="612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x v="1"/>
    <x v="613"/>
    <x v="0"/>
    <x v="0"/>
    <s v="USD"/>
    <n v="1423165441"/>
    <x v="617"/>
    <b v="1"/>
    <n v="183"/>
    <b v="1"/>
    <s v="technology/hardware"/>
    <x v="0"/>
    <x v="0"/>
    <x v="613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x v="614"/>
    <x v="0"/>
    <x v="4"/>
    <s v="EUR"/>
    <n v="1439707236"/>
    <x v="618"/>
    <b v="0"/>
    <n v="144"/>
    <b v="1"/>
    <s v="games/tabletop games"/>
    <x v="3"/>
    <x v="5"/>
    <x v="614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x v="26"/>
    <x v="615"/>
    <x v="0"/>
    <x v="1"/>
    <s v="GBP"/>
    <n v="1488830400"/>
    <x v="619"/>
    <b v="1"/>
    <n v="255"/>
    <b v="1"/>
    <s v="music/electronic music"/>
    <x v="7"/>
    <x v="13"/>
    <x v="615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x v="25"/>
    <x v="616"/>
    <x v="2"/>
    <x v="11"/>
    <s v="CAD"/>
    <n v="1415865720"/>
    <x v="620"/>
    <b v="0"/>
    <n v="40"/>
    <b v="0"/>
    <s v="technology/wearables"/>
    <x v="0"/>
    <x v="1"/>
    <x v="616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x v="26"/>
    <x v="617"/>
    <x v="0"/>
    <x v="0"/>
    <s v="USD"/>
    <n v="1412740868"/>
    <x v="621"/>
    <b v="1"/>
    <n v="286"/>
    <b v="1"/>
    <s v="film &amp; video/documentary"/>
    <x v="5"/>
    <x v="8"/>
    <x v="617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x v="82"/>
    <x v="618"/>
    <x v="0"/>
    <x v="0"/>
    <s v="USD"/>
    <n v="1347382053"/>
    <x v="622"/>
    <b v="0"/>
    <n v="104"/>
    <b v="1"/>
    <s v="music/rock"/>
    <x v="7"/>
    <x v="15"/>
    <x v="618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x v="141"/>
    <x v="619"/>
    <x v="0"/>
    <x v="0"/>
    <s v="USD"/>
    <n v="1437620400"/>
    <x v="623"/>
    <b v="0"/>
    <n v="182"/>
    <b v="1"/>
    <s v="film &amp; video/television"/>
    <x v="5"/>
    <x v="16"/>
    <x v="619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x v="26"/>
    <x v="620"/>
    <x v="0"/>
    <x v="0"/>
    <s v="USD"/>
    <n v="1405615846"/>
    <x v="624"/>
    <b v="0"/>
    <n v="52"/>
    <b v="1"/>
    <s v="film &amp; video/television"/>
    <x v="5"/>
    <x v="16"/>
    <x v="620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x v="88"/>
    <x v="621"/>
    <x v="2"/>
    <x v="0"/>
    <s v="USD"/>
    <n v="1486830030"/>
    <x v="625"/>
    <b v="1"/>
    <n v="96"/>
    <b v="0"/>
    <s v="photography/photobooks"/>
    <x v="2"/>
    <x v="3"/>
    <x v="621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x v="622"/>
    <x v="0"/>
    <x v="0"/>
    <s v="USD"/>
    <n v="1282622400"/>
    <x v="626"/>
    <b v="1"/>
    <n v="137"/>
    <b v="1"/>
    <s v="technology/hardware"/>
    <x v="0"/>
    <x v="0"/>
    <x v="622"/>
    <x v="626"/>
    <d v="2010-08-24T04:00:00"/>
    <x v="0"/>
  </r>
  <r>
    <n v="2331"/>
    <s v="Meadowlands Chocolate"/>
    <s v="Handcrafted, organic, single-origin, bean-to-bar, dark chocolate. Like fine wine, the secret is in the terroir."/>
    <x v="36"/>
    <x v="623"/>
    <x v="0"/>
    <x v="0"/>
    <s v="USD"/>
    <n v="1408320490"/>
    <x v="627"/>
    <b v="1"/>
    <n v="283"/>
    <b v="1"/>
    <s v="food/small batch"/>
    <x v="4"/>
    <x v="7"/>
    <x v="623"/>
    <x v="627"/>
    <d v="2014-08-18T00:08:10"/>
    <x v="0"/>
  </r>
  <r>
    <n v="2451"/>
    <s v="Boss Balls Protein Balls"/>
    <s v="Meet the best tasting high protein, low sugar protein snack on the planet. Guaranteed to turn you into a stone cold fox."/>
    <x v="26"/>
    <x v="624"/>
    <x v="0"/>
    <x v="0"/>
    <s v="USD"/>
    <n v="1488750490"/>
    <x v="628"/>
    <b v="0"/>
    <n v="186"/>
    <b v="1"/>
    <s v="food/small batch"/>
    <x v="4"/>
    <x v="7"/>
    <x v="624"/>
    <x v="628"/>
    <d v="2017-03-05T21:48:10"/>
    <x v="0"/>
  </r>
  <r>
    <n v="3712"/>
    <s v="IT'S JUST MY LIFE"/>
    <s v="Married, Single, Divorced, Straight, Gay, Transgendered, Birth Mother, Adoptive Mother.... Everyone has a story.  These are ours."/>
    <x v="82"/>
    <x v="625"/>
    <x v="0"/>
    <x v="0"/>
    <s v="USD"/>
    <n v="1433055540"/>
    <x v="629"/>
    <b v="0"/>
    <n v="104"/>
    <b v="1"/>
    <s v="theater/plays"/>
    <x v="6"/>
    <x v="11"/>
    <x v="625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x v="135"/>
    <x v="626"/>
    <x v="0"/>
    <x v="11"/>
    <s v="CAD"/>
    <n v="1425937761"/>
    <x v="630"/>
    <b v="0"/>
    <n v="84"/>
    <b v="1"/>
    <s v="technology/space exploration"/>
    <x v="0"/>
    <x v="4"/>
    <x v="626"/>
    <x v="630"/>
    <d v="2015-03-09T21:49:21"/>
    <x v="0"/>
  </r>
  <r>
    <n v="1270"/>
    <s v="Resolution15 records their next album, Svaha"/>
    <s v="We make awake metal using violins in place of guitars and want to record a full length album."/>
    <x v="26"/>
    <x v="627"/>
    <x v="0"/>
    <x v="0"/>
    <s v="USD"/>
    <n v="1332704042"/>
    <x v="631"/>
    <b v="1"/>
    <n v="169"/>
    <b v="1"/>
    <s v="music/rock"/>
    <x v="7"/>
    <x v="15"/>
    <x v="627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19"/>
    <x v="628"/>
    <x v="1"/>
    <x v="9"/>
    <s v="DKK"/>
    <n v="1469109600"/>
    <x v="632"/>
    <b v="0"/>
    <n v="19"/>
    <b v="0"/>
    <s v="technology/wearables"/>
    <x v="0"/>
    <x v="1"/>
    <x v="628"/>
    <x v="632"/>
    <d v="2016-07-21T14:00:00"/>
    <x v="0"/>
  </r>
  <r>
    <n v="3389"/>
    <s v="Chimera Ensemble Productions Fund"/>
    <s v="Chimera Ensemble is launching 2 inaugural theater productions, and we need support to do high quality work!"/>
    <x v="26"/>
    <x v="629"/>
    <x v="0"/>
    <x v="0"/>
    <s v="USD"/>
    <n v="1464960682"/>
    <x v="633"/>
    <b v="0"/>
    <n v="62"/>
    <b v="1"/>
    <s v="theater/plays"/>
    <x v="6"/>
    <x v="11"/>
    <x v="629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x v="143"/>
    <x v="630"/>
    <x v="2"/>
    <x v="0"/>
    <s v="USD"/>
    <n v="1430505545"/>
    <x v="634"/>
    <b v="0"/>
    <n v="9"/>
    <b v="0"/>
    <s v="theater/spaces"/>
    <x v="6"/>
    <x v="9"/>
    <x v="630"/>
    <x v="634"/>
    <d v="2015-05-01T18:39:05"/>
    <x v="0"/>
  </r>
  <r>
    <n v="2251"/>
    <s v="Werewolf: Full Moon Expansion"/>
    <s v="A great game full of lying, scheming, and werewolves.  Now with additional characters to add even more mayhem!"/>
    <x v="141"/>
    <x v="631"/>
    <x v="0"/>
    <x v="0"/>
    <s v="USD"/>
    <n v="1408177077"/>
    <x v="635"/>
    <b v="0"/>
    <n v="480"/>
    <b v="1"/>
    <s v="games/tabletop games"/>
    <x v="3"/>
    <x v="5"/>
    <x v="631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x v="26"/>
    <x v="632"/>
    <x v="0"/>
    <x v="0"/>
    <s v="USD"/>
    <n v="1477603140"/>
    <x v="636"/>
    <b v="0"/>
    <n v="158"/>
    <b v="1"/>
    <s v="music/rock"/>
    <x v="7"/>
    <x v="15"/>
    <x v="632"/>
    <x v="636"/>
    <d v="2016-10-27T21:19:00"/>
    <x v="0"/>
  </r>
  <r>
    <n v="2103"/>
    <s v="Matthew Moon's New Album"/>
    <s v="Indie rocker, Matthew Moon, has something to share with you..."/>
    <x v="144"/>
    <x v="633"/>
    <x v="0"/>
    <x v="0"/>
    <s v="USD"/>
    <n v="1352488027"/>
    <x v="637"/>
    <b v="0"/>
    <n v="115"/>
    <b v="1"/>
    <s v="music/indie rock"/>
    <x v="7"/>
    <x v="12"/>
    <x v="633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x v="26"/>
    <x v="634"/>
    <x v="0"/>
    <x v="0"/>
    <s v="USD"/>
    <n v="1442425412"/>
    <x v="638"/>
    <b v="0"/>
    <n v="128"/>
    <b v="1"/>
    <s v="theater/plays"/>
    <x v="6"/>
    <x v="11"/>
    <x v="634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x v="99"/>
    <x v="635"/>
    <x v="0"/>
    <x v="0"/>
    <s v="USD"/>
    <n v="1412640373"/>
    <x v="639"/>
    <b v="0"/>
    <n v="184"/>
    <b v="1"/>
    <s v="music/rock"/>
    <x v="7"/>
    <x v="15"/>
    <x v="635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x v="145"/>
    <x v="636"/>
    <x v="0"/>
    <x v="0"/>
    <s v="USD"/>
    <n v="1385009940"/>
    <x v="640"/>
    <b v="0"/>
    <n v="108"/>
    <b v="1"/>
    <s v="publishing/nonfiction"/>
    <x v="1"/>
    <x v="17"/>
    <x v="85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18"/>
    <x v="637"/>
    <x v="0"/>
    <x v="0"/>
    <s v="USD"/>
    <n v="1403305200"/>
    <x v="641"/>
    <b v="1"/>
    <n v="226"/>
    <b v="1"/>
    <s v="theater/plays"/>
    <x v="6"/>
    <x v="11"/>
    <x v="636"/>
    <x v="641"/>
    <d v="2014-06-20T23:00:00"/>
    <x v="0"/>
  </r>
  <r>
    <n v="2255"/>
    <s v="Jumbo Jets - Jet Set Expansion Set #2"/>
    <s v="This is the second set of 5 expansions for our route-building game, Jet Set!"/>
    <x v="146"/>
    <x v="638"/>
    <x v="0"/>
    <x v="0"/>
    <s v="USD"/>
    <n v="1462661451"/>
    <x v="642"/>
    <b v="0"/>
    <n v="271"/>
    <b v="1"/>
    <s v="games/tabletop games"/>
    <x v="3"/>
    <x v="5"/>
    <x v="637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x v="639"/>
    <x v="0"/>
    <x v="0"/>
    <s v="USD"/>
    <n v="1282498800"/>
    <x v="643"/>
    <b v="1"/>
    <n v="235"/>
    <b v="1"/>
    <s v="film &amp; video/documentary"/>
    <x v="5"/>
    <x v="8"/>
    <x v="638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x v="82"/>
    <x v="640"/>
    <x v="0"/>
    <x v="0"/>
    <s v="USD"/>
    <n v="1397961361"/>
    <x v="644"/>
    <b v="1"/>
    <n v="70"/>
    <b v="1"/>
    <s v="technology/hardware"/>
    <x v="0"/>
    <x v="0"/>
    <x v="639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x v="26"/>
    <x v="641"/>
    <x v="0"/>
    <x v="0"/>
    <s v="USD"/>
    <n v="1400297400"/>
    <x v="645"/>
    <b v="0"/>
    <n v="62"/>
    <b v="1"/>
    <s v="film &amp; video/documentary"/>
    <x v="5"/>
    <x v="8"/>
    <x v="640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x v="147"/>
    <x v="642"/>
    <x v="2"/>
    <x v="0"/>
    <s v="USD"/>
    <n v="1427040435"/>
    <x v="646"/>
    <b v="0"/>
    <n v="27"/>
    <b v="0"/>
    <s v="theater/spaces"/>
    <x v="6"/>
    <x v="9"/>
    <x v="641"/>
    <x v="646"/>
    <d v="2015-03-22T16:07:15"/>
    <x v="0"/>
  </r>
  <r>
    <n v="1222"/>
    <s v="Project Pilgrim"/>
    <s v="Project Pilgrim is my effort to work towards normalizing mental health."/>
    <x v="38"/>
    <x v="643"/>
    <x v="0"/>
    <x v="11"/>
    <s v="CAD"/>
    <n v="1459483200"/>
    <x v="647"/>
    <b v="0"/>
    <n v="138"/>
    <b v="1"/>
    <s v="photography/photobooks"/>
    <x v="2"/>
    <x v="3"/>
    <x v="642"/>
    <x v="647"/>
    <d v="2016-04-01T04:00:00"/>
    <x v="0"/>
  </r>
  <r>
    <n v="1029"/>
    <s v="StrobeHouse presents Valborg 2015"/>
    <s v="We want to recreate last years massive Valborgparty in Lund but this time even bigger!"/>
    <x v="26"/>
    <x v="644"/>
    <x v="0"/>
    <x v="10"/>
    <s v="SEK"/>
    <n v="1428184740"/>
    <x v="648"/>
    <b v="0"/>
    <n v="141"/>
    <b v="1"/>
    <s v="music/electronic music"/>
    <x v="7"/>
    <x v="13"/>
    <x v="643"/>
    <x v="648"/>
    <d v="2015-04-04T21:59:00"/>
    <x v="0"/>
  </r>
  <r>
    <n v="1379"/>
    <s v="J. Walter Makes a Record"/>
    <s v="---------The long-awaited debut full-length from Justin Ruddy--------"/>
    <x v="26"/>
    <x v="645"/>
    <x v="0"/>
    <x v="0"/>
    <s v="USD"/>
    <n v="1433504876"/>
    <x v="649"/>
    <b v="0"/>
    <n v="151"/>
    <b v="1"/>
    <s v="music/rock"/>
    <x v="7"/>
    <x v="15"/>
    <x v="644"/>
    <x v="649"/>
    <d v="2015-06-05T11:47:56"/>
    <x v="0"/>
  </r>
  <r>
    <n v="3246"/>
    <s v="The Gray Man"/>
    <s v="The Gray Man isnâ€™t real. Heâ€™s a ghost story, a boogeyman, a tale mothers make up to keep their children safe."/>
    <x v="26"/>
    <x v="646"/>
    <x v="0"/>
    <x v="0"/>
    <s v="USD"/>
    <n v="1442030340"/>
    <x v="650"/>
    <b v="1"/>
    <n v="193"/>
    <b v="1"/>
    <s v="theater/plays"/>
    <x v="6"/>
    <x v="11"/>
    <x v="257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x v="26"/>
    <x v="647"/>
    <x v="0"/>
    <x v="0"/>
    <s v="USD"/>
    <n v="1317538740"/>
    <x v="651"/>
    <b v="0"/>
    <n v="178"/>
    <b v="1"/>
    <s v="film &amp; video/shorts"/>
    <x v="5"/>
    <x v="27"/>
    <x v="645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x v="148"/>
    <x v="648"/>
    <x v="0"/>
    <x v="0"/>
    <s v="USD"/>
    <n v="1464390916"/>
    <x v="652"/>
    <b v="0"/>
    <n v="86"/>
    <b v="1"/>
    <s v="film &amp; video/television"/>
    <x v="5"/>
    <x v="16"/>
    <x v="646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x v="26"/>
    <x v="649"/>
    <x v="0"/>
    <x v="0"/>
    <s v="USD"/>
    <n v="1362955108"/>
    <x v="653"/>
    <b v="0"/>
    <n v="96"/>
    <b v="1"/>
    <s v="music/indie rock"/>
    <x v="7"/>
    <x v="12"/>
    <x v="647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x v="26"/>
    <x v="650"/>
    <x v="0"/>
    <x v="8"/>
    <s v="AUD"/>
    <n v="1437473005"/>
    <x v="654"/>
    <b v="0"/>
    <n v="73"/>
    <b v="1"/>
    <s v="theater/plays"/>
    <x v="6"/>
    <x v="11"/>
    <x v="648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x v="149"/>
    <x v="651"/>
    <x v="0"/>
    <x v="0"/>
    <s v="USD"/>
    <n v="1425528000"/>
    <x v="655"/>
    <b v="0"/>
    <n v="197"/>
    <b v="1"/>
    <s v="theater/plays"/>
    <x v="6"/>
    <x v="11"/>
    <x v="649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x v="13"/>
    <x v="652"/>
    <x v="2"/>
    <x v="0"/>
    <s v="USD"/>
    <n v="1414622700"/>
    <x v="656"/>
    <b v="1"/>
    <n v="66"/>
    <b v="0"/>
    <s v="technology/makerspaces"/>
    <x v="0"/>
    <x v="24"/>
    <x v="650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x v="150"/>
    <x v="653"/>
    <x v="0"/>
    <x v="1"/>
    <s v="GBP"/>
    <n v="1378494000"/>
    <x v="657"/>
    <b v="0"/>
    <n v="269"/>
    <b v="1"/>
    <s v="technology/hardware"/>
    <x v="0"/>
    <x v="0"/>
    <x v="617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x v="26"/>
    <x v="654"/>
    <x v="0"/>
    <x v="0"/>
    <s v="USD"/>
    <n v="1353551160"/>
    <x v="658"/>
    <b v="0"/>
    <n v="128"/>
    <b v="1"/>
    <s v="music/pop"/>
    <x v="7"/>
    <x v="22"/>
    <x v="651"/>
    <x v="658"/>
    <d v="2012-11-22T02:26:00"/>
    <x v="0"/>
  </r>
  <r>
    <n v="1795"/>
    <s v="THE AFGHANS - A Photo Book"/>
    <s v="A photography book documenting the impact of the ISAF mission on the Afghan people of Mazar-e Sharif."/>
    <x v="88"/>
    <x v="655"/>
    <x v="2"/>
    <x v="4"/>
    <s v="EUR"/>
    <n v="1476460800"/>
    <x v="659"/>
    <b v="1"/>
    <n v="81"/>
    <b v="0"/>
    <s v="photography/photobooks"/>
    <x v="2"/>
    <x v="3"/>
    <x v="652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x v="656"/>
    <x v="0"/>
    <x v="1"/>
    <s v="GBP"/>
    <n v="1436151600"/>
    <x v="660"/>
    <b v="0"/>
    <n v="263"/>
    <b v="1"/>
    <s v="games/tabletop games"/>
    <x v="3"/>
    <x v="5"/>
    <x v="653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x v="6"/>
    <x v="657"/>
    <x v="2"/>
    <x v="0"/>
    <s v="USD"/>
    <n v="1420088340"/>
    <x v="661"/>
    <b v="0"/>
    <n v="215"/>
    <b v="0"/>
    <s v="technology/wearables"/>
    <x v="0"/>
    <x v="1"/>
    <x v="654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x v="26"/>
    <x v="658"/>
    <x v="0"/>
    <x v="0"/>
    <s v="USD"/>
    <n v="1335562320"/>
    <x v="662"/>
    <b v="0"/>
    <n v="184"/>
    <b v="1"/>
    <s v="film &amp; video/documentary"/>
    <x v="5"/>
    <x v="8"/>
    <x v="655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x v="70"/>
    <x v="659"/>
    <x v="0"/>
    <x v="0"/>
    <s v="USD"/>
    <n v="1463972400"/>
    <x v="663"/>
    <b v="0"/>
    <n v="445"/>
    <b v="1"/>
    <s v="games/tabletop games"/>
    <x v="3"/>
    <x v="5"/>
    <x v="656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x v="26"/>
    <x v="660"/>
    <x v="0"/>
    <x v="0"/>
    <s v="USD"/>
    <n v="1417321515"/>
    <x v="664"/>
    <b v="0"/>
    <n v="120"/>
    <b v="1"/>
    <s v="food/small batch"/>
    <x v="4"/>
    <x v="7"/>
    <x v="657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x v="6"/>
    <x v="661"/>
    <x v="2"/>
    <x v="0"/>
    <s v="USD"/>
    <n v="1404194400"/>
    <x v="665"/>
    <b v="0"/>
    <n v="84"/>
    <b v="0"/>
    <s v="theater/plays"/>
    <x v="6"/>
    <x v="11"/>
    <x v="658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x v="26"/>
    <x v="662"/>
    <x v="0"/>
    <x v="0"/>
    <s v="USD"/>
    <n v="1450290010"/>
    <x v="666"/>
    <b v="0"/>
    <n v="99"/>
    <b v="1"/>
    <s v="music/electronic music"/>
    <x v="7"/>
    <x v="13"/>
    <x v="659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x v="149"/>
    <x v="663"/>
    <x v="0"/>
    <x v="0"/>
    <s v="USD"/>
    <n v="1398834000"/>
    <x v="667"/>
    <b v="1"/>
    <n v="100"/>
    <b v="1"/>
    <s v="technology/space exploration"/>
    <x v="0"/>
    <x v="4"/>
    <x v="660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x v="141"/>
    <x v="664"/>
    <x v="0"/>
    <x v="0"/>
    <s v="USD"/>
    <n v="1398460127"/>
    <x v="668"/>
    <b v="0"/>
    <n v="498"/>
    <b v="1"/>
    <s v="games/tabletop games"/>
    <x v="3"/>
    <x v="5"/>
    <x v="661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x v="26"/>
    <x v="665"/>
    <x v="0"/>
    <x v="0"/>
    <s v="USD"/>
    <n v="1435835824"/>
    <x v="669"/>
    <b v="0"/>
    <n v="98"/>
    <b v="1"/>
    <s v="theater/plays"/>
    <x v="6"/>
    <x v="11"/>
    <x v="662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x v="60"/>
    <x v="666"/>
    <x v="0"/>
    <x v="0"/>
    <s v="USD"/>
    <n v="1478923200"/>
    <x v="670"/>
    <b v="0"/>
    <n v="337"/>
    <b v="1"/>
    <s v="food/small batch"/>
    <x v="4"/>
    <x v="7"/>
    <x v="663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x v="1"/>
    <x v="667"/>
    <x v="0"/>
    <x v="0"/>
    <s v="USD"/>
    <n v="1460917119"/>
    <x v="671"/>
    <b v="0"/>
    <n v="87"/>
    <b v="1"/>
    <s v="technology/wearables"/>
    <x v="0"/>
    <x v="1"/>
    <x v="664"/>
    <x v="671"/>
    <d v="2016-04-17T18:18:39"/>
    <x v="0"/>
  </r>
  <r>
    <n v="734"/>
    <s v="Sideswiped"/>
    <s v="Sideswiped is my story of growing in and trusting God through the mess and mysteries of life."/>
    <x v="141"/>
    <x v="668"/>
    <x v="0"/>
    <x v="11"/>
    <s v="CAD"/>
    <n v="1431147600"/>
    <x v="672"/>
    <b v="0"/>
    <n v="57"/>
    <b v="1"/>
    <s v="publishing/nonfiction"/>
    <x v="1"/>
    <x v="17"/>
    <x v="665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x v="26"/>
    <x v="669"/>
    <x v="0"/>
    <x v="0"/>
    <s v="USD"/>
    <n v="1279360740"/>
    <x v="673"/>
    <b v="1"/>
    <n v="88"/>
    <b v="1"/>
    <s v="film &amp; video/documentary"/>
    <x v="5"/>
    <x v="8"/>
    <x v="666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x v="38"/>
    <x v="670"/>
    <x v="0"/>
    <x v="0"/>
    <s v="USD"/>
    <n v="1330671540"/>
    <x v="674"/>
    <b v="0"/>
    <n v="126"/>
    <b v="1"/>
    <s v="music/rock"/>
    <x v="7"/>
    <x v="15"/>
    <x v="667"/>
    <x v="674"/>
    <d v="2012-03-02T06:59:00"/>
    <x v="0"/>
  </r>
  <r>
    <n v="2818"/>
    <s v="Joe West's THEATER OF DEATH"/>
    <s v="Joe West and his wonderful theater company THEATER OF DEATH present original plays both horrific and comical."/>
    <x v="26"/>
    <x v="671"/>
    <x v="0"/>
    <x v="0"/>
    <s v="USD"/>
    <n v="1443018086"/>
    <x v="675"/>
    <b v="0"/>
    <n v="102"/>
    <b v="1"/>
    <s v="theater/plays"/>
    <x v="6"/>
    <x v="11"/>
    <x v="668"/>
    <x v="675"/>
    <d v="2015-09-23T14:21:26"/>
    <x v="0"/>
  </r>
  <r>
    <n v="749"/>
    <s v="chartwellwest.com"/>
    <s v="A place for rational, fact and data based non-partisan political and societal commentary on things that matter to Americans."/>
    <x v="26"/>
    <x v="672"/>
    <x v="0"/>
    <x v="0"/>
    <s v="USD"/>
    <n v="1485642930"/>
    <x v="676"/>
    <b v="0"/>
    <n v="110"/>
    <b v="1"/>
    <s v="publishing/nonfiction"/>
    <x v="1"/>
    <x v="17"/>
    <x v="669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x v="673"/>
    <x v="0"/>
    <x v="0"/>
    <s v="USD"/>
    <n v="1279778400"/>
    <x v="677"/>
    <b v="0"/>
    <n v="120"/>
    <b v="1"/>
    <s v="music/indie rock"/>
    <x v="7"/>
    <x v="12"/>
    <x v="670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x v="26"/>
    <x v="673"/>
    <x v="0"/>
    <x v="0"/>
    <s v="USD"/>
    <n v="1404983269"/>
    <x v="678"/>
    <b v="0"/>
    <n v="168"/>
    <b v="1"/>
    <s v="theater/plays"/>
    <x v="6"/>
    <x v="11"/>
    <x v="671"/>
    <x v="678"/>
    <d v="2014-07-10T09:07:49"/>
    <x v="0"/>
  </r>
  <r>
    <n v="1021"/>
    <s v="Rick and Morty Album &amp; Music Video"/>
    <s v="Rick and Morty concept album written by Allie Goertz + music video directed by Paul B. Cummings!"/>
    <x v="121"/>
    <x v="674"/>
    <x v="0"/>
    <x v="0"/>
    <s v="USD"/>
    <n v="1445054400"/>
    <x v="679"/>
    <b v="1"/>
    <n v="478"/>
    <b v="1"/>
    <s v="music/electronic music"/>
    <x v="7"/>
    <x v="13"/>
    <x v="672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x v="26"/>
    <x v="675"/>
    <x v="0"/>
    <x v="0"/>
    <s v="USD"/>
    <n v="1446868800"/>
    <x v="680"/>
    <b v="1"/>
    <n v="167"/>
    <b v="1"/>
    <s v="film &amp; video/documentary"/>
    <x v="5"/>
    <x v="8"/>
    <x v="673"/>
    <x v="680"/>
    <d v="2015-11-07T04:00:00"/>
    <x v="0"/>
  </r>
  <r>
    <n v="417"/>
    <s v="Cycle of Life"/>
    <s v="An unexpected kidney donor acts on faith in order to rescue a fellow cyclist from his failing body. The true story of Pete and Kelly."/>
    <x v="149"/>
    <x v="676"/>
    <x v="0"/>
    <x v="0"/>
    <s v="USD"/>
    <n v="1365395580"/>
    <x v="681"/>
    <b v="0"/>
    <n v="52"/>
    <b v="1"/>
    <s v="film &amp; video/documentary"/>
    <x v="5"/>
    <x v="8"/>
    <x v="674"/>
    <x v="681"/>
    <d v="2013-04-08T04:33:00"/>
    <x v="0"/>
  </r>
  <r>
    <n v="1373"/>
    <s v="Broccoli Samurai: Tour Van or Bust!"/>
    <s v="Help Broccoli Samurai raise money to get a new van and continue bringing you the jams!"/>
    <x v="26"/>
    <x v="677"/>
    <x v="0"/>
    <x v="0"/>
    <s v="USD"/>
    <n v="1483138233"/>
    <x v="682"/>
    <b v="0"/>
    <n v="52"/>
    <b v="1"/>
    <s v="music/rock"/>
    <x v="7"/>
    <x v="15"/>
    <x v="675"/>
    <x v="682"/>
    <d v="2016-12-30T22:50:33"/>
    <x v="0"/>
  </r>
  <r>
    <n v="3507"/>
    <s v="The Chameleon Fools Theatre Troupe Project"/>
    <s v="Please help our troupe bring our first project from planning to reality! Join us on one exciting ride!"/>
    <x v="26"/>
    <x v="678"/>
    <x v="0"/>
    <x v="0"/>
    <s v="USD"/>
    <n v="1464732537"/>
    <x v="683"/>
    <b v="0"/>
    <n v="72"/>
    <b v="1"/>
    <s v="theater/plays"/>
    <x v="6"/>
    <x v="11"/>
    <x v="676"/>
    <x v="683"/>
    <d v="2016-05-31T22:08:57"/>
    <x v="0"/>
  </r>
  <r>
    <n v="2296"/>
    <s v="HAMELL ON TRIAL IS RECORDING AN ALBUM"/>
    <s v="Ed Hamell AKA Hamell on Trial is recording an album titled The Happiest Man in the World. He needs your help."/>
    <x v="40"/>
    <x v="679"/>
    <x v="0"/>
    <x v="0"/>
    <s v="USD"/>
    <n v="1330018426"/>
    <x v="684"/>
    <b v="0"/>
    <n v="145"/>
    <b v="1"/>
    <s v="music/rock"/>
    <x v="7"/>
    <x v="15"/>
    <x v="677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x v="36"/>
    <x v="680"/>
    <x v="0"/>
    <x v="0"/>
    <s v="USD"/>
    <n v="1388017937"/>
    <x v="685"/>
    <b v="0"/>
    <n v="242"/>
    <b v="1"/>
    <s v="technology/hardware"/>
    <x v="0"/>
    <x v="0"/>
    <x v="678"/>
    <x v="685"/>
    <d v="2013-12-26T00:32:17"/>
    <x v="0"/>
  </r>
  <r>
    <n v="1616"/>
    <s v="Aly Jados: the New EP rOckNrOLLa"/>
    <s v="HELP! We don't have much time.....Join Aly Jados in making her new EP a reality before the world ends!!!!"/>
    <x v="26"/>
    <x v="681"/>
    <x v="0"/>
    <x v="0"/>
    <s v="USD"/>
    <n v="1353621600"/>
    <x v="686"/>
    <b v="0"/>
    <n v="157"/>
    <b v="1"/>
    <s v="music/rock"/>
    <x v="7"/>
    <x v="15"/>
    <x v="679"/>
    <x v="686"/>
    <d v="2012-11-22T22:00:00"/>
    <x v="0"/>
  </r>
  <r>
    <n v="3"/>
    <s v="Unsure/Positive: A Dramedy Series About Life with HIV"/>
    <s v="We already produced the *very* beginning of this story. Help us to see it through?"/>
    <x v="26"/>
    <x v="682"/>
    <x v="0"/>
    <x v="0"/>
    <s v="USD"/>
    <n v="1407414107"/>
    <x v="687"/>
    <b v="0"/>
    <n v="150"/>
    <b v="1"/>
    <s v="film &amp; video/television"/>
    <x v="5"/>
    <x v="16"/>
    <x v="680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x v="26"/>
    <x v="683"/>
    <x v="0"/>
    <x v="0"/>
    <s v="USD"/>
    <n v="1488171540"/>
    <x v="688"/>
    <b v="0"/>
    <n v="115"/>
    <b v="1"/>
    <s v="theater/spaces"/>
    <x v="6"/>
    <x v="9"/>
    <x v="681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x v="70"/>
    <x v="684"/>
    <x v="0"/>
    <x v="0"/>
    <s v="USD"/>
    <n v="1411787307"/>
    <x v="689"/>
    <b v="0"/>
    <n v="110"/>
    <b v="1"/>
    <s v="music/indie rock"/>
    <x v="7"/>
    <x v="12"/>
    <x v="682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x v="26"/>
    <x v="685"/>
    <x v="0"/>
    <x v="11"/>
    <s v="CAD"/>
    <n v="1476158340"/>
    <x v="690"/>
    <b v="0"/>
    <n v="114"/>
    <b v="1"/>
    <s v="theater/plays"/>
    <x v="6"/>
    <x v="11"/>
    <x v="683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x v="26"/>
    <x v="686"/>
    <x v="0"/>
    <x v="0"/>
    <s v="USD"/>
    <n v="1367384340"/>
    <x v="691"/>
    <b v="0"/>
    <n v="119"/>
    <b v="1"/>
    <s v="film &amp; video/documentary"/>
    <x v="5"/>
    <x v="8"/>
    <x v="684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x v="26"/>
    <x v="687"/>
    <x v="0"/>
    <x v="0"/>
    <s v="USD"/>
    <n v="1440165916"/>
    <x v="692"/>
    <b v="1"/>
    <n v="119"/>
    <b v="1"/>
    <s v="film &amp; video/documentary"/>
    <x v="5"/>
    <x v="8"/>
    <x v="685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x v="26"/>
    <x v="687"/>
    <x v="0"/>
    <x v="0"/>
    <s v="USD"/>
    <n v="1411765492"/>
    <x v="693"/>
    <b v="1"/>
    <n v="74"/>
    <b v="1"/>
    <s v="theater/plays"/>
    <x v="6"/>
    <x v="11"/>
    <x v="686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x v="26"/>
    <x v="688"/>
    <x v="0"/>
    <x v="0"/>
    <s v="USD"/>
    <n v="1416385679"/>
    <x v="694"/>
    <b v="0"/>
    <n v="162"/>
    <b v="1"/>
    <s v="theater/plays"/>
    <x v="6"/>
    <x v="11"/>
    <x v="419"/>
    <x v="694"/>
    <d v="2014-11-19T08:27:59"/>
    <x v="0"/>
  </r>
  <r>
    <n v="58"/>
    <s v="Gloaming"/>
    <s v="Alex thought he knew how the world worked. You live, you die and it's over. He was very, very wrong."/>
    <x v="26"/>
    <x v="689"/>
    <x v="0"/>
    <x v="0"/>
    <s v="USD"/>
    <n v="1416423172"/>
    <x v="695"/>
    <b v="0"/>
    <n v="75"/>
    <b v="1"/>
    <s v="film &amp; video/television"/>
    <x v="5"/>
    <x v="16"/>
    <x v="687"/>
    <x v="695"/>
    <d v="2014-11-19T18:52:52"/>
    <x v="0"/>
  </r>
  <r>
    <n v="1751"/>
    <s v="Daily Bread: Stories from Rural Greece"/>
    <s v="Photographs and stories culled from 10 years of road trips through rural Greece"/>
    <x v="26"/>
    <x v="690"/>
    <x v="0"/>
    <x v="0"/>
    <s v="USD"/>
    <n v="1426787123"/>
    <x v="696"/>
    <b v="0"/>
    <n v="61"/>
    <b v="1"/>
    <s v="photography/photobooks"/>
    <x v="2"/>
    <x v="3"/>
    <x v="688"/>
    <x v="696"/>
    <d v="2015-03-19T17:45:23"/>
    <x v="0"/>
  </r>
  <r>
    <n v="3766"/>
    <s v="Held Momentarily The Musical Takes FringeNYC"/>
    <s v="Trapped on a stalled New York subway, seven strangers realize it's not just the train that's stuck."/>
    <x v="26"/>
    <x v="691"/>
    <x v="0"/>
    <x v="0"/>
    <s v="USD"/>
    <n v="1404360045"/>
    <x v="697"/>
    <b v="0"/>
    <n v="96"/>
    <b v="1"/>
    <s v="theater/musical"/>
    <x v="6"/>
    <x v="19"/>
    <x v="689"/>
    <x v="697"/>
    <d v="2014-07-03T04:00:45"/>
    <x v="0"/>
  </r>
  <r>
    <n v="1393"/>
    <s v="WolfHunt | Social Commentary Rock Project"/>
    <s v="Rock n' Roll tales of our times"/>
    <x v="26"/>
    <x v="692"/>
    <x v="0"/>
    <x v="0"/>
    <s v="USD"/>
    <n v="1470068523"/>
    <x v="698"/>
    <b v="0"/>
    <n v="52"/>
    <b v="1"/>
    <s v="music/rock"/>
    <x v="7"/>
    <x v="15"/>
    <x v="690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x v="26"/>
    <x v="692"/>
    <x v="0"/>
    <x v="0"/>
    <s v="USD"/>
    <n v="1432612740"/>
    <x v="699"/>
    <b v="0"/>
    <n v="97"/>
    <b v="1"/>
    <s v="theater/plays"/>
    <x v="6"/>
    <x v="11"/>
    <x v="691"/>
    <x v="699"/>
    <d v="2015-05-26T03:59:00"/>
    <x v="0"/>
  </r>
  <r>
    <n v="1617"/>
    <s v="The Coffis Brothers 2nd Album!"/>
    <s v="The Coffis Brothers &amp;The Mountain Men are recording a brand new full length record."/>
    <x v="40"/>
    <x v="693"/>
    <x v="0"/>
    <x v="0"/>
    <s v="USD"/>
    <n v="1383332400"/>
    <x v="700"/>
    <b v="0"/>
    <n v="158"/>
    <b v="1"/>
    <s v="music/rock"/>
    <x v="7"/>
    <x v="15"/>
    <x v="692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x v="1"/>
    <x v="693"/>
    <x v="0"/>
    <x v="11"/>
    <s v="CAD"/>
    <n v="1450249140"/>
    <x v="701"/>
    <b v="0"/>
    <n v="172"/>
    <b v="1"/>
    <s v="publishing/nonfiction"/>
    <x v="1"/>
    <x v="17"/>
    <x v="693"/>
    <x v="701"/>
    <d v="2015-12-16T06:59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x v="694"/>
    <x v="0"/>
    <x v="0"/>
    <s v="USD"/>
    <n v="1358117313"/>
    <x v="702"/>
    <b v="0"/>
    <n v="79"/>
    <b v="1"/>
    <s v="music/indie rock"/>
    <x v="7"/>
    <x v="12"/>
    <x v="694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x v="82"/>
    <x v="695"/>
    <x v="0"/>
    <x v="0"/>
    <s v="USD"/>
    <n v="1283562180"/>
    <x v="703"/>
    <b v="0"/>
    <n v="104"/>
    <b v="1"/>
    <s v="music/indie rock"/>
    <x v="7"/>
    <x v="12"/>
    <x v="695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x v="26"/>
    <x v="696"/>
    <x v="0"/>
    <x v="0"/>
    <s v="USD"/>
    <n v="1442102400"/>
    <x v="704"/>
    <b v="0"/>
    <n v="72"/>
    <b v="1"/>
    <s v="theater/plays"/>
    <x v="6"/>
    <x v="11"/>
    <x v="696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x v="26"/>
    <x v="697"/>
    <x v="0"/>
    <x v="0"/>
    <s v="USD"/>
    <n v="1410580800"/>
    <x v="705"/>
    <b v="0"/>
    <n v="74"/>
    <b v="1"/>
    <s v="theater/plays"/>
    <x v="6"/>
    <x v="11"/>
    <x v="697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x v="26"/>
    <x v="698"/>
    <x v="0"/>
    <x v="0"/>
    <s v="USD"/>
    <n v="1379279400"/>
    <x v="706"/>
    <b v="0"/>
    <n v="90"/>
    <b v="1"/>
    <s v="music/rock"/>
    <x v="7"/>
    <x v="15"/>
    <x v="698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x v="26"/>
    <x v="699"/>
    <x v="0"/>
    <x v="0"/>
    <s v="USD"/>
    <n v="1470887940"/>
    <x v="707"/>
    <b v="0"/>
    <n v="102"/>
    <b v="1"/>
    <s v="theater/plays"/>
    <x v="6"/>
    <x v="11"/>
    <x v="699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x v="26"/>
    <x v="700"/>
    <x v="0"/>
    <x v="0"/>
    <s v="USD"/>
    <n v="1431716400"/>
    <x v="708"/>
    <b v="1"/>
    <n v="69"/>
    <b v="1"/>
    <s v="film &amp; video/documentary"/>
    <x v="5"/>
    <x v="8"/>
    <x v="700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x v="26"/>
    <x v="701"/>
    <x v="0"/>
    <x v="0"/>
    <s v="USD"/>
    <n v="1425495563"/>
    <x v="709"/>
    <b v="0"/>
    <n v="98"/>
    <b v="1"/>
    <s v="theater/plays"/>
    <x v="6"/>
    <x v="11"/>
    <x v="701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x v="26"/>
    <x v="702"/>
    <x v="0"/>
    <x v="0"/>
    <s v="USD"/>
    <n v="1451063221"/>
    <x v="710"/>
    <b v="0"/>
    <n v="52"/>
    <b v="1"/>
    <s v="film &amp; video/television"/>
    <x v="5"/>
    <x v="16"/>
    <x v="702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x v="26"/>
    <x v="703"/>
    <x v="0"/>
    <x v="1"/>
    <s v="GBP"/>
    <n v="1431007264"/>
    <x v="711"/>
    <b v="0"/>
    <n v="62"/>
    <b v="1"/>
    <s v="theater/musical"/>
    <x v="6"/>
    <x v="19"/>
    <x v="703"/>
    <x v="711"/>
    <d v="2015-05-07T14:01:04"/>
    <x v="1"/>
  </r>
  <r>
    <n v="3022"/>
    <s v="A Performing Arts Complex in Central Square, Cambridge"/>
    <s v="Help us launch a new performing arts complex in Cambridge! The Thalia provides space for performance, rehearsals, and collaboration!"/>
    <x v="26"/>
    <x v="704"/>
    <x v="0"/>
    <x v="0"/>
    <s v="USD"/>
    <n v="1472338409"/>
    <x v="712"/>
    <b v="0"/>
    <n v="62"/>
    <b v="1"/>
    <s v="theater/spaces"/>
    <x v="6"/>
    <x v="9"/>
    <x v="704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x v="26"/>
    <x v="705"/>
    <x v="0"/>
    <x v="0"/>
    <s v="USD"/>
    <n v="1487347500"/>
    <x v="713"/>
    <b v="0"/>
    <n v="158"/>
    <b v="1"/>
    <s v="theater/plays"/>
    <x v="6"/>
    <x v="11"/>
    <x v="705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x v="1"/>
    <x v="705"/>
    <x v="0"/>
    <x v="0"/>
    <s v="USD"/>
    <n v="1471503540"/>
    <x v="714"/>
    <b v="0"/>
    <n v="113"/>
    <b v="1"/>
    <s v="music/pop"/>
    <x v="7"/>
    <x v="22"/>
    <x v="706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x v="1"/>
    <x v="706"/>
    <x v="0"/>
    <x v="0"/>
    <s v="USD"/>
    <n v="1461096304"/>
    <x v="715"/>
    <b v="0"/>
    <n v="125"/>
    <b v="1"/>
    <s v="photography/photobooks"/>
    <x v="2"/>
    <x v="3"/>
    <x v="707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x v="115"/>
    <x v="707"/>
    <x v="0"/>
    <x v="0"/>
    <s v="USD"/>
    <n v="1403661600"/>
    <x v="716"/>
    <b v="1"/>
    <n v="190"/>
    <b v="1"/>
    <s v="music/rock"/>
    <x v="7"/>
    <x v="15"/>
    <x v="708"/>
    <x v="716"/>
    <d v="2014-06-25T02:00:00"/>
    <x v="0"/>
  </r>
  <r>
    <n v="3153"/>
    <s v="Terminator the Second"/>
    <s v="A stage production of Terminator 2: Judgment Day, composed entirely of the words of William Shakespeare"/>
    <x v="121"/>
    <x v="708"/>
    <x v="0"/>
    <x v="0"/>
    <s v="USD"/>
    <n v="1304225940"/>
    <x v="717"/>
    <b v="1"/>
    <n v="241"/>
    <b v="1"/>
    <s v="theater/plays"/>
    <x v="6"/>
    <x v="11"/>
    <x v="709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x v="709"/>
    <x v="0"/>
    <x v="0"/>
    <s v="USD"/>
    <n v="1476381627"/>
    <x v="718"/>
    <b v="0"/>
    <n v="69"/>
    <b v="1"/>
    <s v="theater/plays"/>
    <x v="6"/>
    <x v="11"/>
    <x v="710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x v="26"/>
    <x v="710"/>
    <x v="0"/>
    <x v="0"/>
    <s v="USD"/>
    <n v="1330115638"/>
    <x v="719"/>
    <b v="1"/>
    <n v="108"/>
    <b v="1"/>
    <s v="film &amp; video/documentary"/>
    <x v="5"/>
    <x v="8"/>
    <x v="711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x v="70"/>
    <x v="711"/>
    <x v="0"/>
    <x v="0"/>
    <s v="USD"/>
    <n v="1417579200"/>
    <x v="720"/>
    <b v="0"/>
    <n v="101"/>
    <b v="1"/>
    <s v="technology/hardware"/>
    <x v="0"/>
    <x v="0"/>
    <x v="712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x v="0"/>
    <x v="712"/>
    <x v="3"/>
    <x v="0"/>
    <s v="USD"/>
    <n v="1491181200"/>
    <x v="721"/>
    <b v="0"/>
    <n v="38"/>
    <b v="0"/>
    <s v="music/faith"/>
    <x v="7"/>
    <x v="14"/>
    <x v="713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x v="26"/>
    <x v="713"/>
    <x v="0"/>
    <x v="0"/>
    <s v="USD"/>
    <n v="1409266414"/>
    <x v="722"/>
    <b v="0"/>
    <n v="85"/>
    <b v="1"/>
    <s v="theater/plays"/>
    <x v="6"/>
    <x v="11"/>
    <x v="714"/>
    <x v="722"/>
    <d v="2014-08-28T22:53:34"/>
    <x v="0"/>
  </r>
  <r>
    <n v="3406"/>
    <s v="Voices of Swords"/>
    <s v="A funny and moving new play about two families dealing with aging parents in very different ways!"/>
    <x v="26"/>
    <x v="714"/>
    <x v="0"/>
    <x v="0"/>
    <s v="USD"/>
    <n v="1405511376"/>
    <x v="723"/>
    <b v="0"/>
    <n v="91"/>
    <b v="1"/>
    <s v="theater/plays"/>
    <x v="6"/>
    <x v="11"/>
    <x v="715"/>
    <x v="723"/>
    <d v="2014-07-16T11:49:36"/>
    <x v="0"/>
  </r>
  <r>
    <n v="2811"/>
    <s v="Ray Gunn and Starburst"/>
    <s v="Ray Gunn and Starburst is an audio sci-fi/comedy sending up the tropes of classic and pulp science-fiction."/>
    <x v="26"/>
    <x v="715"/>
    <x v="0"/>
    <x v="1"/>
    <s v="GBP"/>
    <n v="1424692503"/>
    <x v="724"/>
    <b v="0"/>
    <n v="108"/>
    <b v="1"/>
    <s v="theater/plays"/>
    <x v="6"/>
    <x v="11"/>
    <x v="716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x v="26"/>
    <x v="716"/>
    <x v="0"/>
    <x v="1"/>
    <s v="GBP"/>
    <n v="1466463600"/>
    <x v="725"/>
    <b v="0"/>
    <n v="207"/>
    <b v="1"/>
    <s v="theater/plays"/>
    <x v="6"/>
    <x v="11"/>
    <x v="717"/>
    <x v="725"/>
    <d v="2016-06-20T23:00:00"/>
    <x v="0"/>
  </r>
  <r>
    <n v="2539"/>
    <s v="The Flying Gambas"/>
    <s v="Help ABS Academy musicians get their cellos, gambas, &amp; contrabasses to San Francisco by supporting their instruments' travel."/>
    <x v="26"/>
    <x v="717"/>
    <x v="0"/>
    <x v="0"/>
    <s v="USD"/>
    <n v="1422913152"/>
    <x v="726"/>
    <b v="0"/>
    <n v="59"/>
    <b v="1"/>
    <s v="music/classical music"/>
    <x v="7"/>
    <x v="25"/>
    <x v="718"/>
    <x v="726"/>
    <d v="2015-02-02T21:39:12"/>
    <x v="0"/>
  </r>
  <r>
    <n v="1836"/>
    <s v="KICKSTART OUR &lt;+3"/>
    <s v="Help fund our 2013 Sound &amp; Lighting Touring rig!"/>
    <x v="1"/>
    <x v="718"/>
    <x v="0"/>
    <x v="0"/>
    <s v="USD"/>
    <n v="1361129129"/>
    <x v="727"/>
    <b v="0"/>
    <n v="55"/>
    <b v="1"/>
    <s v="music/rock"/>
    <x v="7"/>
    <x v="15"/>
    <x v="719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x v="719"/>
    <x v="0"/>
    <x v="0"/>
    <s v="USD"/>
    <n v="1406900607"/>
    <x v="728"/>
    <b v="0"/>
    <n v="119"/>
    <b v="1"/>
    <s v="publishing/nonfiction"/>
    <x v="1"/>
    <x v="17"/>
    <x v="720"/>
    <x v="728"/>
    <d v="2014-08-01T13:43:27"/>
    <x v="0"/>
  </r>
  <r>
    <n v="1633"/>
    <s v="ELIZABETH REX"/>
    <s v="We are a four piece rock band that has played shows in and around NYC including Mercury Lounge.  Two of our members are now in LA."/>
    <x v="26"/>
    <x v="720"/>
    <x v="0"/>
    <x v="0"/>
    <s v="USD"/>
    <n v="1326690000"/>
    <x v="729"/>
    <b v="0"/>
    <n v="58"/>
    <b v="1"/>
    <s v="music/rock"/>
    <x v="7"/>
    <x v="15"/>
    <x v="721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x v="26"/>
    <x v="720"/>
    <x v="0"/>
    <x v="0"/>
    <s v="USD"/>
    <n v="1452174420"/>
    <x v="730"/>
    <b v="0"/>
    <n v="27"/>
    <b v="1"/>
    <s v="theater/spaces"/>
    <x v="6"/>
    <x v="9"/>
    <x v="722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x v="17"/>
    <x v="721"/>
    <x v="2"/>
    <x v="0"/>
    <s v="USD"/>
    <n v="1461440421"/>
    <x v="731"/>
    <b v="0"/>
    <n v="39"/>
    <b v="0"/>
    <s v="games/mobile games"/>
    <x v="3"/>
    <x v="28"/>
    <x v="723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x v="722"/>
    <x v="0"/>
    <x v="11"/>
    <s v="CAD"/>
    <n v="1398268773"/>
    <x v="732"/>
    <b v="0"/>
    <n v="58"/>
    <b v="1"/>
    <s v="technology/hardware"/>
    <x v="0"/>
    <x v="0"/>
    <x v="724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x v="141"/>
    <x v="723"/>
    <x v="0"/>
    <x v="0"/>
    <s v="USD"/>
    <n v="1413269940"/>
    <x v="733"/>
    <b v="1"/>
    <n v="167"/>
    <b v="1"/>
    <s v="theater/plays"/>
    <x v="6"/>
    <x v="11"/>
    <x v="725"/>
    <x v="733"/>
    <d v="2014-10-14T06:59:00"/>
    <x v="0"/>
  </r>
  <r>
    <n v="305"/>
    <s v="My Friend Mott-ly"/>
    <s v="A documentary that I am making about the difficult, but inspiring, life of a late friend of mine."/>
    <x v="82"/>
    <x v="724"/>
    <x v="0"/>
    <x v="0"/>
    <s v="USD"/>
    <n v="1331392049"/>
    <x v="734"/>
    <b v="1"/>
    <n v="189"/>
    <b v="1"/>
    <s v="film &amp; video/documentary"/>
    <x v="5"/>
    <x v="8"/>
    <x v="581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x v="118"/>
    <x v="725"/>
    <x v="0"/>
    <x v="0"/>
    <s v="USD"/>
    <n v="1307838049"/>
    <x v="735"/>
    <b v="1"/>
    <n v="293"/>
    <b v="1"/>
    <s v="publishing/radio &amp; podcasts"/>
    <x v="1"/>
    <x v="2"/>
    <x v="726"/>
    <x v="735"/>
    <d v="2011-06-12T00:20:49"/>
    <x v="0"/>
  </r>
  <r>
    <n v="1189"/>
    <s v="Road Ramblers"/>
    <s v="A couple of experienced road trippers setting out for the big one. Six months traveling in a converted bus with a book at the end."/>
    <x v="99"/>
    <x v="726"/>
    <x v="0"/>
    <x v="0"/>
    <s v="USD"/>
    <n v="1467242995"/>
    <x v="736"/>
    <b v="0"/>
    <n v="86"/>
    <b v="1"/>
    <s v="photography/photobooks"/>
    <x v="2"/>
    <x v="3"/>
    <x v="727"/>
    <x v="736"/>
    <d v="2016-06-29T23:29:55"/>
    <x v="0"/>
  </r>
  <r>
    <n v="1266"/>
    <s v="Sensory Station's First EP"/>
    <s v="We are looking to record our first EP produced by Aaron Harris (ISIS/Palms) at Studio West."/>
    <x v="118"/>
    <x v="727"/>
    <x v="0"/>
    <x v="0"/>
    <s v="USD"/>
    <n v="1389474145"/>
    <x v="737"/>
    <b v="1"/>
    <n v="50"/>
    <b v="1"/>
    <s v="music/rock"/>
    <x v="7"/>
    <x v="15"/>
    <x v="728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x v="118"/>
    <x v="728"/>
    <x v="0"/>
    <x v="1"/>
    <s v="GBP"/>
    <n v="1443826800"/>
    <x v="738"/>
    <b v="0"/>
    <n v="97"/>
    <b v="1"/>
    <s v="theater/plays"/>
    <x v="6"/>
    <x v="11"/>
    <x v="729"/>
    <x v="738"/>
    <d v="2015-10-02T23:00:00"/>
    <x v="0"/>
  </r>
  <r>
    <n v="3433"/>
    <s v="The Dybbuk"/>
    <s v="death&amp;pretzels presents their first Chicago based project:_x000a_The Dybbuk by S. Ansky"/>
    <x v="118"/>
    <x v="729"/>
    <x v="0"/>
    <x v="0"/>
    <s v="USD"/>
    <n v="1402974000"/>
    <x v="739"/>
    <b v="0"/>
    <n v="71"/>
    <b v="1"/>
    <s v="theater/plays"/>
    <x v="6"/>
    <x v="11"/>
    <x v="730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x v="70"/>
    <x v="730"/>
    <x v="0"/>
    <x v="0"/>
    <s v="USD"/>
    <n v="1407758629"/>
    <x v="740"/>
    <b v="0"/>
    <n v="139"/>
    <b v="1"/>
    <s v="publishing/nonfiction"/>
    <x v="1"/>
    <x v="17"/>
    <x v="731"/>
    <x v="740"/>
    <d v="2014-08-11T12:03:49"/>
    <x v="0"/>
  </r>
  <r>
    <n v="1366"/>
    <s v="Kick It! A Tribute to the A.K.s"/>
    <s v="A musical memorial for Alexi Petersen."/>
    <x v="82"/>
    <x v="731"/>
    <x v="0"/>
    <x v="0"/>
    <s v="USD"/>
    <n v="1417049663"/>
    <x v="741"/>
    <b v="0"/>
    <n v="147"/>
    <b v="1"/>
    <s v="music/rock"/>
    <x v="7"/>
    <x v="15"/>
    <x v="732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x v="13"/>
    <x v="732"/>
    <x v="2"/>
    <x v="0"/>
    <s v="USD"/>
    <n v="1432248478"/>
    <x v="742"/>
    <b v="1"/>
    <n v="185"/>
    <b v="0"/>
    <s v="photography/photobooks"/>
    <x v="2"/>
    <x v="3"/>
    <x v="733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x v="153"/>
    <x v="733"/>
    <x v="2"/>
    <x v="1"/>
    <s v="GBP"/>
    <n v="1476109970"/>
    <x v="743"/>
    <b v="1"/>
    <n v="113"/>
    <b v="0"/>
    <s v="photography/photobooks"/>
    <x v="2"/>
    <x v="3"/>
    <x v="734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x v="99"/>
    <x v="734"/>
    <x v="0"/>
    <x v="1"/>
    <s v="GBP"/>
    <n v="1447426800"/>
    <x v="744"/>
    <b v="0"/>
    <n v="159"/>
    <b v="1"/>
    <s v="photography/photobooks"/>
    <x v="2"/>
    <x v="3"/>
    <x v="735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x v="1"/>
    <x v="735"/>
    <x v="0"/>
    <x v="1"/>
    <s v="GBP"/>
    <n v="1356004725"/>
    <x v="745"/>
    <b v="1"/>
    <n v="302"/>
    <b v="1"/>
    <s v="theater/plays"/>
    <x v="6"/>
    <x v="11"/>
    <x v="736"/>
    <x v="745"/>
    <d v="2012-12-20T11:58:45"/>
    <x v="0"/>
  </r>
  <r>
    <n v="1817"/>
    <s v="Through the Lens of Jerry Gustafson"/>
    <s v="Hundreds of breathtaking rodeo photographs collected in a beautiful coffee table book."/>
    <x v="53"/>
    <x v="736"/>
    <x v="2"/>
    <x v="0"/>
    <s v="USD"/>
    <n v="1485759540"/>
    <x v="746"/>
    <b v="0"/>
    <n v="100"/>
    <b v="0"/>
    <s v="photography/photobooks"/>
    <x v="2"/>
    <x v="3"/>
    <x v="737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x v="141"/>
    <x v="737"/>
    <x v="0"/>
    <x v="11"/>
    <s v="CAD"/>
    <n v="1428091353"/>
    <x v="747"/>
    <b v="0"/>
    <n v="90"/>
    <b v="1"/>
    <s v="photography/photobooks"/>
    <x v="2"/>
    <x v="3"/>
    <x v="738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x v="82"/>
    <x v="738"/>
    <x v="0"/>
    <x v="0"/>
    <s v="USD"/>
    <n v="1430334126"/>
    <x v="748"/>
    <b v="0"/>
    <n v="67"/>
    <b v="1"/>
    <s v="film &amp; video/documentary"/>
    <x v="5"/>
    <x v="8"/>
    <x v="739"/>
    <x v="748"/>
    <d v="2015-04-29T19:02:06"/>
    <x v="0"/>
  </r>
  <r>
    <n v="2311"/>
    <s v="Mary Fagan's CD Project!"/>
    <s v="I'm heading back into the studio!  I'm planning to record a CD of original songs and one with some jazz standards."/>
    <x v="99"/>
    <x v="739"/>
    <x v="0"/>
    <x v="0"/>
    <s v="USD"/>
    <n v="1399421189"/>
    <x v="749"/>
    <b v="1"/>
    <n v="104"/>
    <b v="1"/>
    <s v="music/indie rock"/>
    <x v="7"/>
    <x v="12"/>
    <x v="740"/>
    <x v="749"/>
    <d v="2014-05-07T00:06:29"/>
    <x v="0"/>
  </r>
  <r>
    <n v="1376"/>
    <s v="Dead Pirates / HIGHMARE LP 2nd pressing"/>
    <s v="Dead Pirates are planning a second pressing of HIGHMARE LP, who wants one ?"/>
    <x v="154"/>
    <x v="740"/>
    <x v="0"/>
    <x v="1"/>
    <s v="GBP"/>
    <n v="1480784606"/>
    <x v="750"/>
    <b v="0"/>
    <n v="168"/>
    <b v="1"/>
    <s v="music/rock"/>
    <x v="7"/>
    <x v="15"/>
    <x v="741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x v="99"/>
    <x v="741"/>
    <x v="0"/>
    <x v="0"/>
    <s v="USD"/>
    <n v="1403301540"/>
    <x v="751"/>
    <b v="1"/>
    <n v="145"/>
    <b v="1"/>
    <s v="photography/photobooks"/>
    <x v="2"/>
    <x v="3"/>
    <x v="604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x v="103"/>
    <x v="742"/>
    <x v="0"/>
    <x v="0"/>
    <s v="USD"/>
    <n v="1489374000"/>
    <x v="752"/>
    <b v="0"/>
    <n v="2035"/>
    <b v="1"/>
    <s v="games/tabletop games"/>
    <x v="3"/>
    <x v="5"/>
    <x v="742"/>
    <x v="752"/>
    <d v="2017-03-13T03:00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x v="743"/>
    <x v="0"/>
    <x v="0"/>
    <s v="USD"/>
    <n v="1445363722"/>
    <x v="753"/>
    <b v="0"/>
    <n v="47"/>
    <b v="1"/>
    <s v="music/indie rock"/>
    <x v="7"/>
    <x v="12"/>
    <x v="743"/>
    <x v="753"/>
    <d v="2015-10-20T17:55:22"/>
    <x v="0"/>
  </r>
  <r>
    <n v="252"/>
    <s v="Good Grief: Making CARTOON COLLEGE - a documentary about comics"/>
    <s v="The definitive story of indie comics and the foremost institution of higher learning for those who draw them."/>
    <x v="1"/>
    <x v="743"/>
    <x v="0"/>
    <x v="0"/>
    <s v="USD"/>
    <n v="1275364740"/>
    <x v="754"/>
    <b v="1"/>
    <n v="108"/>
    <b v="1"/>
    <s v="film &amp; video/documentary"/>
    <x v="5"/>
    <x v="8"/>
    <x v="744"/>
    <x v="754"/>
    <d v="2010-06-01T03:59:00"/>
    <x v="0"/>
  </r>
  <r>
    <n v="2090"/>
    <s v="Insect Surfers 2013 Release !"/>
    <s v="Insect Surfers, Planet Earth's Longest-Running Modern Surf Band, come twanging back into 2013 with a new surfadelic musical release!"/>
    <x v="36"/>
    <x v="744"/>
    <x v="0"/>
    <x v="0"/>
    <s v="USD"/>
    <n v="1361696955"/>
    <x v="755"/>
    <b v="0"/>
    <n v="160"/>
    <b v="1"/>
    <s v="music/indie rock"/>
    <x v="7"/>
    <x v="12"/>
    <x v="745"/>
    <x v="755"/>
    <d v="2013-02-24T09:09:15"/>
    <x v="0"/>
  </r>
  <r>
    <n v="3041"/>
    <s v="Lend a Hand in Our Home"/>
    <s v="Privet! Hello! Bon Jour! We are the Arlekin Players Theatre and we need a home."/>
    <x v="156"/>
    <x v="745"/>
    <x v="0"/>
    <x v="0"/>
    <s v="USD"/>
    <n v="1453323048"/>
    <x v="756"/>
    <b v="0"/>
    <n v="95"/>
    <b v="1"/>
    <s v="theater/spaces"/>
    <x v="6"/>
    <x v="9"/>
    <x v="746"/>
    <x v="756"/>
    <d v="2016-01-20T20:50:48"/>
    <x v="0"/>
  </r>
  <r>
    <n v="1850"/>
    <s v="WILKES EP"/>
    <s v="WILKES is the solo venture of HighFlightSociety singer / Disciple bassist, Jason Wilkes. This project is to fund the debut 6 song EP."/>
    <x v="99"/>
    <x v="746"/>
    <x v="0"/>
    <x v="0"/>
    <s v="USD"/>
    <n v="1405033300"/>
    <x v="757"/>
    <b v="0"/>
    <n v="179"/>
    <b v="1"/>
    <s v="music/rock"/>
    <x v="7"/>
    <x v="15"/>
    <x v="747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x v="36"/>
    <x v="747"/>
    <x v="0"/>
    <x v="0"/>
    <s v="USD"/>
    <n v="1323742396"/>
    <x v="758"/>
    <b v="0"/>
    <n v="136"/>
    <b v="1"/>
    <s v="music/rock"/>
    <x v="7"/>
    <x v="15"/>
    <x v="748"/>
    <x v="758"/>
    <d v="2011-12-13T02:13:16"/>
    <x v="0"/>
  </r>
  <r>
    <n v="3360"/>
    <s v="Pretty Butch"/>
    <s v="World Premiere, an M1 Singapore Fringe Festival 2017 commission."/>
    <x v="99"/>
    <x v="748"/>
    <x v="0"/>
    <x v="18"/>
    <s v="SGD"/>
    <n v="1481731140"/>
    <x v="759"/>
    <b v="0"/>
    <n v="72"/>
    <b v="1"/>
    <s v="theater/plays"/>
    <x v="6"/>
    <x v="11"/>
    <x v="749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x v="113"/>
    <x v="749"/>
    <x v="0"/>
    <x v="0"/>
    <s v="USD"/>
    <n v="1451530800"/>
    <x v="760"/>
    <b v="0"/>
    <n v="167"/>
    <b v="1"/>
    <s v="photography/photobooks"/>
    <x v="2"/>
    <x v="3"/>
    <x v="750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x v="130"/>
    <x v="750"/>
    <x v="0"/>
    <x v="0"/>
    <s v="USD"/>
    <n v="1431885600"/>
    <x v="761"/>
    <b v="0"/>
    <n v="70"/>
    <b v="1"/>
    <s v="photography/photobooks"/>
    <x v="2"/>
    <x v="3"/>
    <x v="751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x v="99"/>
    <x v="751"/>
    <x v="0"/>
    <x v="0"/>
    <s v="USD"/>
    <n v="1467680867"/>
    <x v="762"/>
    <b v="0"/>
    <n v="57"/>
    <b v="1"/>
    <s v="film &amp; video/television"/>
    <x v="5"/>
    <x v="16"/>
    <x v="752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x v="752"/>
    <x v="0"/>
    <x v="0"/>
    <s v="USD"/>
    <n v="1272828120"/>
    <x v="763"/>
    <b v="0"/>
    <n v="26"/>
    <b v="1"/>
    <s v="film &amp; video/documentary"/>
    <x v="5"/>
    <x v="8"/>
    <x v="753"/>
    <x v="763"/>
    <d v="2010-05-02T19:22:00"/>
    <x v="0"/>
  </r>
  <r>
    <n v="2029"/>
    <s v="Lumin8 Pro"/>
    <s v="Lumin8 Pro is a fun and easy to use light controller that makes light dance to your favorite music."/>
    <x v="60"/>
    <x v="753"/>
    <x v="0"/>
    <x v="0"/>
    <s v="USD"/>
    <n v="1409099481"/>
    <x v="764"/>
    <b v="1"/>
    <n v="94"/>
    <b v="1"/>
    <s v="technology/hardware"/>
    <x v="0"/>
    <x v="0"/>
    <x v="754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x v="36"/>
    <x v="754"/>
    <x v="0"/>
    <x v="0"/>
    <s v="USD"/>
    <n v="1447862947"/>
    <x v="765"/>
    <b v="0"/>
    <n v="84"/>
    <b v="1"/>
    <s v="games/tabletop games"/>
    <x v="3"/>
    <x v="5"/>
    <x v="755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36"/>
    <x v="755"/>
    <x v="0"/>
    <x v="0"/>
    <s v="USD"/>
    <n v="1365973432"/>
    <x v="766"/>
    <b v="1"/>
    <n v="146"/>
    <b v="1"/>
    <s v="film &amp; video/documentary"/>
    <x v="5"/>
    <x v="8"/>
    <x v="756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x v="13"/>
    <x v="756"/>
    <x v="2"/>
    <x v="1"/>
    <s v="GBP"/>
    <n v="1410616600"/>
    <x v="767"/>
    <b v="0"/>
    <n v="369"/>
    <b v="0"/>
    <s v="technology/wearables"/>
    <x v="0"/>
    <x v="1"/>
    <x v="757"/>
    <x v="767"/>
    <d v="2014-09-13T13:56:40"/>
    <x v="0"/>
  </r>
  <r>
    <n v="1385"/>
    <s v="Chi Might Project"/>
    <s v="Musicians, singers &amp; songwriters from all over the world collaborate via YouTube in order to create an amazing album!"/>
    <x v="36"/>
    <x v="757"/>
    <x v="0"/>
    <x v="4"/>
    <s v="EUR"/>
    <n v="1461931860"/>
    <x v="768"/>
    <b v="0"/>
    <n v="134"/>
    <b v="1"/>
    <s v="music/rock"/>
    <x v="7"/>
    <x v="15"/>
    <x v="758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x v="158"/>
    <x v="758"/>
    <x v="2"/>
    <x v="0"/>
    <s v="USD"/>
    <n v="1472920909"/>
    <x v="769"/>
    <b v="0"/>
    <n v="94"/>
    <b v="0"/>
    <s v="technology/wearables"/>
    <x v="0"/>
    <x v="1"/>
    <x v="759"/>
    <x v="769"/>
    <d v="2016-09-03T16:41:49"/>
    <x v="0"/>
  </r>
  <r>
    <n v="219"/>
    <s v="True Colors"/>
    <s v="An hour-long pilot about a group of suburban LGBT teens coming of age in the early 90's."/>
    <x v="6"/>
    <x v="759"/>
    <x v="2"/>
    <x v="0"/>
    <s v="USD"/>
    <n v="1459493940"/>
    <x v="770"/>
    <b v="0"/>
    <n v="76"/>
    <b v="0"/>
    <s v="film &amp; video/drama"/>
    <x v="5"/>
    <x v="10"/>
    <x v="760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x v="159"/>
    <x v="760"/>
    <x v="0"/>
    <x v="0"/>
    <s v="USD"/>
    <n v="1486616400"/>
    <x v="771"/>
    <b v="0"/>
    <n v="279"/>
    <b v="1"/>
    <s v="games/tabletop games"/>
    <x v="3"/>
    <x v="5"/>
    <x v="761"/>
    <x v="771"/>
    <d v="2017-02-09T05:00:00"/>
    <x v="0"/>
  </r>
  <r>
    <n v="2313"/>
    <s v="A SUNNY DAY IN GLASGOW"/>
    <s v="A Sunny Day in Glasgow are recording a new album and we need your help!"/>
    <x v="1"/>
    <x v="761"/>
    <x v="0"/>
    <x v="0"/>
    <s v="USD"/>
    <n v="1336086026"/>
    <x v="772"/>
    <b v="1"/>
    <n v="157"/>
    <b v="1"/>
    <s v="music/indie rock"/>
    <x v="7"/>
    <x v="12"/>
    <x v="762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x v="141"/>
    <x v="762"/>
    <x v="0"/>
    <x v="0"/>
    <s v="USD"/>
    <n v="1485547530"/>
    <x v="773"/>
    <b v="0"/>
    <n v="93"/>
    <b v="1"/>
    <s v="theater/spaces"/>
    <x v="6"/>
    <x v="9"/>
    <x v="763"/>
    <x v="773"/>
    <d v="2017-01-27T20:05:30"/>
    <x v="0"/>
  </r>
  <r>
    <n v="46"/>
    <s v="New equipment for Joy's World!"/>
    <s v="The legendary community TV programme Joy's World is in dire need of new equipment! We are hoping you can help."/>
    <x v="160"/>
    <x v="763"/>
    <x v="0"/>
    <x v="8"/>
    <s v="AUD"/>
    <n v="1450220974"/>
    <x v="774"/>
    <b v="0"/>
    <n v="45"/>
    <b v="1"/>
    <s v="film &amp; video/television"/>
    <x v="5"/>
    <x v="16"/>
    <x v="764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x v="1"/>
    <x v="764"/>
    <x v="0"/>
    <x v="0"/>
    <s v="USD"/>
    <n v="1451620800"/>
    <x v="775"/>
    <b v="0"/>
    <n v="33"/>
    <b v="1"/>
    <s v="theater/plays"/>
    <x v="6"/>
    <x v="11"/>
    <x v="765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x v="82"/>
    <x v="765"/>
    <x v="0"/>
    <x v="0"/>
    <s v="USD"/>
    <n v="1323151140"/>
    <x v="776"/>
    <b v="0"/>
    <n v="145"/>
    <b v="1"/>
    <s v="music/indie rock"/>
    <x v="7"/>
    <x v="12"/>
    <x v="766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x v="141"/>
    <x v="766"/>
    <x v="0"/>
    <x v="0"/>
    <s v="USD"/>
    <n v="1431122400"/>
    <x v="777"/>
    <b v="1"/>
    <n v="80"/>
    <b v="1"/>
    <s v="film &amp; video/documentary"/>
    <x v="5"/>
    <x v="8"/>
    <x v="767"/>
    <x v="777"/>
    <d v="2015-05-08T22:00:00"/>
    <x v="0"/>
  </r>
  <r>
    <n v="1684"/>
    <s v="Goodness &amp; Mercy EP - Marty Mikles"/>
    <s v="New Music from Marty Mikles!  A new EP all about God's Goodness &amp; Mercy."/>
    <x v="36"/>
    <x v="767"/>
    <x v="3"/>
    <x v="0"/>
    <s v="USD"/>
    <n v="1489775641"/>
    <x v="778"/>
    <b v="0"/>
    <n v="101"/>
    <b v="0"/>
    <s v="music/faith"/>
    <x v="7"/>
    <x v="14"/>
    <x v="768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x v="161"/>
    <x v="768"/>
    <x v="2"/>
    <x v="0"/>
    <s v="USD"/>
    <n v="1411444740"/>
    <x v="779"/>
    <b v="0"/>
    <n v="59"/>
    <b v="0"/>
    <s v="theater/musical"/>
    <x v="6"/>
    <x v="19"/>
    <x v="769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x v="141"/>
    <x v="769"/>
    <x v="0"/>
    <x v="0"/>
    <s v="USD"/>
    <n v="1405688952"/>
    <x v="780"/>
    <b v="0"/>
    <n v="36"/>
    <b v="1"/>
    <s v="theater/spaces"/>
    <x v="6"/>
    <x v="9"/>
    <x v="770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x v="1"/>
    <x v="770"/>
    <x v="0"/>
    <x v="0"/>
    <s v="USD"/>
    <n v="1303675296"/>
    <x v="781"/>
    <b v="0"/>
    <n v="168"/>
    <b v="1"/>
    <s v="music/pop"/>
    <x v="7"/>
    <x v="22"/>
    <x v="771"/>
    <x v="781"/>
    <d v="2011-04-24T20:01:36"/>
    <x v="0"/>
  </r>
  <r>
    <n v="3302"/>
    <s v="El muro de BorÃ­s KiÃ©n"/>
    <s v="FilosofÃ­a de los anÃ³nimos"/>
    <x v="160"/>
    <x v="771"/>
    <x v="0"/>
    <x v="5"/>
    <s v="EUR"/>
    <n v="1481099176"/>
    <x v="782"/>
    <b v="0"/>
    <n v="50"/>
    <b v="1"/>
    <s v="theater/plays"/>
    <x v="6"/>
    <x v="11"/>
    <x v="772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x v="82"/>
    <x v="772"/>
    <x v="0"/>
    <x v="10"/>
    <s v="SEK"/>
    <n v="1422734313"/>
    <x v="783"/>
    <b v="0"/>
    <n v="60"/>
    <b v="1"/>
    <s v="games/tabletop games"/>
    <x v="3"/>
    <x v="5"/>
    <x v="773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x v="773"/>
    <x v="0"/>
    <x v="0"/>
    <s v="USD"/>
    <n v="1443242021"/>
    <x v="784"/>
    <b v="0"/>
    <n v="115"/>
    <b v="1"/>
    <s v="food/small batch"/>
    <x v="4"/>
    <x v="7"/>
    <x v="254"/>
    <x v="784"/>
    <d v="2015-09-26T04:33:41"/>
    <x v="0"/>
  </r>
  <r>
    <n v="324"/>
    <s v="KEEP MOVING FORWARD - Documentary Film"/>
    <s v="A documentary about a Vietnam veteran who finds peace from his PTSD through Disney, rather than medication."/>
    <x v="141"/>
    <x v="774"/>
    <x v="0"/>
    <x v="0"/>
    <s v="USD"/>
    <n v="1438441308"/>
    <x v="785"/>
    <b v="1"/>
    <n v="82"/>
    <b v="1"/>
    <s v="film &amp; video/documentary"/>
    <x v="5"/>
    <x v="8"/>
    <x v="774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x v="17"/>
    <x v="775"/>
    <x v="1"/>
    <x v="0"/>
    <s v="USD"/>
    <n v="1451419200"/>
    <x v="786"/>
    <b v="0"/>
    <n v="90"/>
    <b v="0"/>
    <s v="technology/wearables"/>
    <x v="0"/>
    <x v="1"/>
    <x v="775"/>
    <x v="786"/>
    <d v="2015-12-29T20:00:00"/>
    <x v="0"/>
  </r>
  <r>
    <n v="3006"/>
    <s v="ONTARIO STREET THEATRE in Port Hope."/>
    <s v="We're an affordable theatre and rental space that can be molded into anything by anyone."/>
    <x v="36"/>
    <x v="776"/>
    <x v="0"/>
    <x v="11"/>
    <s v="CAD"/>
    <n v="1418580591"/>
    <x v="787"/>
    <b v="0"/>
    <n v="97"/>
    <b v="1"/>
    <s v="theater/spaces"/>
    <x v="6"/>
    <x v="9"/>
    <x v="776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x v="28"/>
    <x v="777"/>
    <x v="2"/>
    <x v="0"/>
    <s v="USD"/>
    <n v="1433298676"/>
    <x v="788"/>
    <b v="0"/>
    <n v="118"/>
    <b v="0"/>
    <s v="food/food trucks"/>
    <x v="4"/>
    <x v="29"/>
    <x v="569"/>
    <x v="788"/>
    <d v="2015-06-03T02:31:16"/>
    <x v="0"/>
  </r>
  <r>
    <n v="56"/>
    <s v="Voxwomen Cycling Show"/>
    <s v="We want to see more women's cycling on TV - and we need your help to make it happen!"/>
    <x v="36"/>
    <x v="778"/>
    <x v="0"/>
    <x v="1"/>
    <s v="GBP"/>
    <n v="1433779200"/>
    <x v="789"/>
    <b v="0"/>
    <n v="174"/>
    <b v="1"/>
    <s v="film &amp; video/television"/>
    <x v="5"/>
    <x v="16"/>
    <x v="777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x v="141"/>
    <x v="779"/>
    <x v="0"/>
    <x v="0"/>
    <s v="USD"/>
    <n v="1483417020"/>
    <x v="790"/>
    <b v="0"/>
    <n v="68"/>
    <b v="1"/>
    <s v="food/small batch"/>
    <x v="4"/>
    <x v="7"/>
    <x v="778"/>
    <x v="790"/>
    <d v="2017-01-03T04:17:00"/>
    <x v="0"/>
  </r>
  <r>
    <n v="255"/>
    <s v="xoxosms: a documentary about love in the 21st century"/>
    <s v="xoxosms is a documentary about first love, long distance and Skype."/>
    <x v="36"/>
    <x v="780"/>
    <x v="0"/>
    <x v="0"/>
    <s v="USD"/>
    <n v="1300275482"/>
    <x v="791"/>
    <b v="1"/>
    <n v="188"/>
    <b v="1"/>
    <s v="film &amp; video/documentary"/>
    <x v="5"/>
    <x v="8"/>
    <x v="779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x v="4"/>
    <x v="781"/>
    <x v="1"/>
    <x v="0"/>
    <s v="USD"/>
    <n v="1432101855"/>
    <x v="792"/>
    <b v="0"/>
    <n v="292"/>
    <b v="0"/>
    <s v="journalism/audio"/>
    <x v="8"/>
    <x v="30"/>
    <x v="780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x v="781"/>
    <x v="0"/>
    <x v="0"/>
    <s v="USD"/>
    <n v="1406854800"/>
    <x v="793"/>
    <b v="0"/>
    <n v="94"/>
    <b v="1"/>
    <s v="theater/musical"/>
    <x v="6"/>
    <x v="19"/>
    <x v="781"/>
    <x v="793"/>
    <d v="2014-08-01T01:00:00"/>
    <x v="0"/>
  </r>
  <r>
    <n v="36"/>
    <s v="THE LISTENING BOX"/>
    <s v="A modern day priest makes an unusual discovery, setting off a chain of events."/>
    <x v="70"/>
    <x v="782"/>
    <x v="0"/>
    <x v="0"/>
    <s v="USD"/>
    <n v="1428128525"/>
    <x v="794"/>
    <b v="0"/>
    <n v="44"/>
    <b v="1"/>
    <s v="film &amp; video/television"/>
    <x v="5"/>
    <x v="16"/>
    <x v="782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x v="36"/>
    <x v="783"/>
    <x v="0"/>
    <x v="0"/>
    <s v="USD"/>
    <n v="1402710250"/>
    <x v="795"/>
    <b v="0"/>
    <n v="58"/>
    <b v="1"/>
    <s v="film &amp; video/television"/>
    <x v="5"/>
    <x v="16"/>
    <x v="783"/>
    <x v="795"/>
    <d v="2014-06-14T01:44:10"/>
    <x v="0"/>
  </r>
  <r>
    <n v="3064"/>
    <s v="Kickstart the Crossroads Community"/>
    <s v="An epicenter for connection, creation and expression of the community."/>
    <x v="35"/>
    <x v="784"/>
    <x v="2"/>
    <x v="0"/>
    <s v="USD"/>
    <n v="1448175540"/>
    <x v="796"/>
    <b v="0"/>
    <n v="72"/>
    <b v="0"/>
    <s v="theater/spaces"/>
    <x v="6"/>
    <x v="9"/>
    <x v="784"/>
    <x v="796"/>
    <d v="2015-11-22T06:59:00"/>
    <x v="0"/>
  </r>
  <r>
    <n v="1528"/>
    <s v="Don't Go Outside: Tokyo Street Photos"/>
    <s v="A book of street photos from around Shibuya that I've made between 2011-2016."/>
    <x v="121"/>
    <x v="785"/>
    <x v="0"/>
    <x v="0"/>
    <s v="USD"/>
    <n v="1485907200"/>
    <x v="797"/>
    <b v="1"/>
    <n v="160"/>
    <b v="1"/>
    <s v="photography/photobooks"/>
    <x v="2"/>
    <x v="3"/>
    <x v="785"/>
    <x v="797"/>
    <d v="2017-02-01T00:00:00"/>
    <x v="0"/>
  </r>
  <r>
    <n v="794"/>
    <s v="Begins Again"/>
    <s v="The Brian Davis Band is a group of friends that want to share their lives and experiences through music that connects with people."/>
    <x v="36"/>
    <x v="786"/>
    <x v="0"/>
    <x v="0"/>
    <s v="USD"/>
    <n v="1315242360"/>
    <x v="798"/>
    <b v="0"/>
    <n v="53"/>
    <b v="1"/>
    <s v="music/rock"/>
    <x v="7"/>
    <x v="15"/>
    <x v="786"/>
    <x v="798"/>
    <d v="2011-09-05T17:06:00"/>
    <x v="0"/>
  </r>
  <r>
    <n v="3028"/>
    <s v="A Home for Vegas Theatre Hub"/>
    <s v="We have a space! Help us fill it with a stage, chairs, gear and audiences' laughter!"/>
    <x v="1"/>
    <x v="787"/>
    <x v="0"/>
    <x v="0"/>
    <s v="USD"/>
    <n v="1471242025"/>
    <x v="799"/>
    <b v="0"/>
    <n v="99"/>
    <b v="1"/>
    <s v="theater/spaces"/>
    <x v="6"/>
    <x v="9"/>
    <x v="787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x v="1"/>
    <x v="788"/>
    <x v="0"/>
    <x v="0"/>
    <s v="USD"/>
    <n v="1480174071"/>
    <x v="800"/>
    <b v="0"/>
    <n v="111"/>
    <b v="1"/>
    <s v="food/small batch"/>
    <x v="4"/>
    <x v="7"/>
    <x v="788"/>
    <x v="800"/>
    <d v="2016-11-26T15:27:51"/>
    <x v="0"/>
  </r>
  <r>
    <n v="806"/>
    <s v="Golden Animals NEW Album!"/>
    <s v="Help Golden Animals finish their NEW Album!"/>
    <x v="36"/>
    <x v="789"/>
    <x v="0"/>
    <x v="0"/>
    <s v="USD"/>
    <n v="1315413339"/>
    <x v="801"/>
    <b v="0"/>
    <n v="71"/>
    <b v="1"/>
    <s v="music/rock"/>
    <x v="7"/>
    <x v="15"/>
    <x v="50"/>
    <x v="801"/>
    <d v="2011-09-07T16:35:39"/>
    <x v="0"/>
  </r>
  <r>
    <n v="1382"/>
    <s v="The Floorwalkers New Album!"/>
    <s v="We're making a new record -- independently! We've got some great new songs we're really excited to bring to you!"/>
    <x v="36"/>
    <x v="790"/>
    <x v="0"/>
    <x v="0"/>
    <s v="USD"/>
    <n v="1367867536"/>
    <x v="802"/>
    <b v="0"/>
    <n v="148"/>
    <b v="1"/>
    <s v="music/rock"/>
    <x v="7"/>
    <x v="15"/>
    <x v="201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x v="36"/>
    <x v="791"/>
    <x v="0"/>
    <x v="0"/>
    <s v="USD"/>
    <n v="1469721518"/>
    <x v="803"/>
    <b v="0"/>
    <n v="47"/>
    <b v="1"/>
    <s v="theater/plays"/>
    <x v="6"/>
    <x v="11"/>
    <x v="789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x v="1"/>
    <x v="792"/>
    <x v="0"/>
    <x v="0"/>
    <s v="USD"/>
    <n v="1420060920"/>
    <x v="804"/>
    <b v="0"/>
    <n v="47"/>
    <b v="1"/>
    <s v="theater/spaces"/>
    <x v="6"/>
    <x v="9"/>
    <x v="790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x v="162"/>
    <x v="793"/>
    <x v="2"/>
    <x v="1"/>
    <s v="GBP"/>
    <n v="1368792499"/>
    <x v="805"/>
    <b v="0"/>
    <n v="125"/>
    <b v="0"/>
    <s v="film &amp; video/animation"/>
    <x v="5"/>
    <x v="23"/>
    <x v="791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x v="70"/>
    <x v="794"/>
    <x v="0"/>
    <x v="0"/>
    <s v="USD"/>
    <n v="1309809140"/>
    <x v="806"/>
    <b v="1"/>
    <n v="95"/>
    <b v="1"/>
    <s v="technology/hardware"/>
    <x v="0"/>
    <x v="0"/>
    <x v="792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x v="60"/>
    <x v="795"/>
    <x v="0"/>
    <x v="1"/>
    <s v="GBP"/>
    <n v="1450051200"/>
    <x v="807"/>
    <b v="0"/>
    <n v="391"/>
    <b v="1"/>
    <s v="games/tabletop games"/>
    <x v="3"/>
    <x v="5"/>
    <x v="793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x v="82"/>
    <x v="796"/>
    <x v="0"/>
    <x v="0"/>
    <s v="USD"/>
    <n v="1362160868"/>
    <x v="808"/>
    <b v="0"/>
    <n v="136"/>
    <b v="1"/>
    <s v="music/classical music"/>
    <x v="7"/>
    <x v="25"/>
    <x v="794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x v="1"/>
    <x v="797"/>
    <x v="0"/>
    <x v="0"/>
    <s v="USD"/>
    <n v="1456416513"/>
    <x v="809"/>
    <b v="0"/>
    <n v="102"/>
    <b v="1"/>
    <s v="photography/photobooks"/>
    <x v="2"/>
    <x v="3"/>
    <x v="795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x v="23"/>
    <x v="798"/>
    <x v="2"/>
    <x v="11"/>
    <s v="CAD"/>
    <n v="1407427009"/>
    <x v="810"/>
    <b v="0"/>
    <n v="27"/>
    <b v="0"/>
    <s v="food/food trucks"/>
    <x v="4"/>
    <x v="29"/>
    <x v="796"/>
    <x v="810"/>
    <d v="2014-08-07T15:56:49"/>
    <x v="0"/>
  </r>
  <r>
    <n v="3169"/>
    <s v="The Window"/>
    <s v="We're bringing The Window to the Cherry Lane Theater in January 2014."/>
    <x v="36"/>
    <x v="799"/>
    <x v="0"/>
    <x v="0"/>
    <s v="USD"/>
    <n v="1386910740"/>
    <x v="811"/>
    <b v="1"/>
    <n v="82"/>
    <b v="1"/>
    <s v="theater/plays"/>
    <x v="6"/>
    <x v="11"/>
    <x v="797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x v="36"/>
    <x v="800"/>
    <x v="0"/>
    <x v="0"/>
    <s v="USD"/>
    <n v="1409187600"/>
    <x v="812"/>
    <b v="0"/>
    <n v="25"/>
    <b v="1"/>
    <s v="theater/musical"/>
    <x v="6"/>
    <x v="19"/>
    <x v="798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x v="36"/>
    <x v="801"/>
    <x v="0"/>
    <x v="0"/>
    <s v="USD"/>
    <n v="1444348800"/>
    <x v="813"/>
    <b v="1"/>
    <n v="71"/>
    <b v="1"/>
    <s v="theater/plays"/>
    <x v="6"/>
    <x v="11"/>
    <x v="799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x v="36"/>
    <x v="802"/>
    <x v="0"/>
    <x v="1"/>
    <s v="GBP"/>
    <n v="1404858840"/>
    <x v="814"/>
    <b v="0"/>
    <n v="94"/>
    <b v="1"/>
    <s v="theater/plays"/>
    <x v="6"/>
    <x v="11"/>
    <x v="800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x v="803"/>
    <x v="0"/>
    <x v="0"/>
    <s v="USD"/>
    <n v="1325310336"/>
    <x v="815"/>
    <b v="0"/>
    <n v="62"/>
    <b v="1"/>
    <s v="music/pop"/>
    <x v="7"/>
    <x v="22"/>
    <x v="801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x v="36"/>
    <x v="803"/>
    <x v="0"/>
    <x v="0"/>
    <s v="USD"/>
    <n v="1322454939"/>
    <x v="816"/>
    <b v="0"/>
    <n v="116"/>
    <b v="1"/>
    <s v="music/pop"/>
    <x v="7"/>
    <x v="22"/>
    <x v="802"/>
    <x v="816"/>
    <d v="2011-11-28T04:35:39"/>
    <x v="0"/>
  </r>
  <r>
    <n v="3586"/>
    <s v="Actors &amp; Musicians who are Blind or Autistic"/>
    <s v="See Theatre In A New Light"/>
    <x v="82"/>
    <x v="804"/>
    <x v="0"/>
    <x v="0"/>
    <s v="USD"/>
    <n v="1474649070"/>
    <x v="817"/>
    <b v="0"/>
    <n v="54"/>
    <b v="1"/>
    <s v="theater/plays"/>
    <x v="6"/>
    <x v="11"/>
    <x v="803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x v="163"/>
    <x v="805"/>
    <x v="2"/>
    <x v="4"/>
    <s v="EUR"/>
    <n v="1443808800"/>
    <x v="818"/>
    <b v="1"/>
    <n v="122"/>
    <b v="0"/>
    <s v="photography/photobooks"/>
    <x v="2"/>
    <x v="3"/>
    <x v="804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x v="164"/>
    <x v="806"/>
    <x v="2"/>
    <x v="9"/>
    <s v="DKK"/>
    <n v="1433775600"/>
    <x v="819"/>
    <b v="0"/>
    <n v="11"/>
    <b v="0"/>
    <s v="publishing/translations"/>
    <x v="1"/>
    <x v="31"/>
    <x v="805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x v="60"/>
    <x v="807"/>
    <x v="0"/>
    <x v="0"/>
    <s v="USD"/>
    <n v="1395876250"/>
    <x v="820"/>
    <b v="0"/>
    <n v="84"/>
    <b v="1"/>
    <s v="games/tabletop games"/>
    <x v="3"/>
    <x v="5"/>
    <x v="806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x v="36"/>
    <x v="808"/>
    <x v="0"/>
    <x v="0"/>
    <s v="USD"/>
    <n v="1401024758"/>
    <x v="821"/>
    <b v="0"/>
    <n v="32"/>
    <b v="1"/>
    <s v="theater/musical"/>
    <x v="6"/>
    <x v="19"/>
    <x v="807"/>
    <x v="821"/>
    <d v="2014-05-25T13:32:38"/>
    <x v="0"/>
  </r>
  <r>
    <n v="1464"/>
    <s v="Science Studio"/>
    <s v="The Best Science Media on the Web"/>
    <x v="1"/>
    <x v="809"/>
    <x v="0"/>
    <x v="0"/>
    <s v="USD"/>
    <n v="1361029958"/>
    <x v="822"/>
    <b v="1"/>
    <n v="234"/>
    <b v="1"/>
    <s v="publishing/radio &amp; podcasts"/>
    <x v="1"/>
    <x v="2"/>
    <x v="808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10"/>
    <x v="0"/>
    <x v="11"/>
    <s v="CAD"/>
    <n v="1392574692"/>
    <x v="823"/>
    <b v="1"/>
    <n v="105"/>
    <b v="1"/>
    <s v="music/rock"/>
    <x v="7"/>
    <x v="15"/>
    <x v="809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x v="165"/>
    <x v="811"/>
    <x v="0"/>
    <x v="0"/>
    <s v="USD"/>
    <n v="1315602163"/>
    <x v="824"/>
    <b v="1"/>
    <n v="162"/>
    <b v="1"/>
    <s v="technology/hardware"/>
    <x v="0"/>
    <x v="0"/>
    <x v="810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x v="36"/>
    <x v="812"/>
    <x v="0"/>
    <x v="1"/>
    <s v="GBP"/>
    <n v="1434452400"/>
    <x v="825"/>
    <b v="1"/>
    <n v="70"/>
    <b v="1"/>
    <s v="theater/plays"/>
    <x v="6"/>
    <x v="11"/>
    <x v="811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x v="36"/>
    <x v="813"/>
    <x v="0"/>
    <x v="11"/>
    <s v="CAD"/>
    <n v="1427775414"/>
    <x v="826"/>
    <b v="0"/>
    <n v="40"/>
    <b v="1"/>
    <s v="theater/plays"/>
    <x v="6"/>
    <x v="11"/>
    <x v="812"/>
    <x v="826"/>
    <d v="2015-03-31T04:16:54"/>
    <x v="0"/>
  </r>
  <r>
    <n v="3326"/>
    <s v="Me? A Caregiver?"/>
    <s v="An edgy, hilarious, compassionate and honest show to help caregivers find courage, trust their instincts and above all, to laugh."/>
    <x v="36"/>
    <x v="814"/>
    <x v="0"/>
    <x v="0"/>
    <s v="USD"/>
    <n v="1425830905"/>
    <x v="827"/>
    <b v="0"/>
    <n v="57"/>
    <b v="1"/>
    <s v="theater/plays"/>
    <x v="6"/>
    <x v="11"/>
    <x v="813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x v="82"/>
    <x v="815"/>
    <x v="0"/>
    <x v="0"/>
    <s v="USD"/>
    <n v="1461369600"/>
    <x v="828"/>
    <b v="0"/>
    <n v="218"/>
    <b v="1"/>
    <s v="games/tabletop games"/>
    <x v="3"/>
    <x v="5"/>
    <x v="814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x v="38"/>
    <x v="816"/>
    <x v="0"/>
    <x v="0"/>
    <s v="USD"/>
    <n v="1356976800"/>
    <x v="829"/>
    <b v="0"/>
    <n v="170"/>
    <b v="1"/>
    <s v="music/indie rock"/>
    <x v="7"/>
    <x v="12"/>
    <x v="815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x v="123"/>
    <x v="817"/>
    <x v="0"/>
    <x v="3"/>
    <s v="EUR"/>
    <n v="1453064400"/>
    <x v="830"/>
    <b v="0"/>
    <n v="101"/>
    <b v="1"/>
    <s v="music/pop"/>
    <x v="7"/>
    <x v="22"/>
    <x v="816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x v="36"/>
    <x v="818"/>
    <x v="0"/>
    <x v="0"/>
    <s v="USD"/>
    <n v="1385932867"/>
    <x v="831"/>
    <b v="0"/>
    <n v="108"/>
    <b v="1"/>
    <s v="music/rock"/>
    <x v="7"/>
    <x v="15"/>
    <x v="817"/>
    <x v="831"/>
    <d v="2013-12-01T21:21:07"/>
    <x v="0"/>
  </r>
  <r>
    <n v="2441"/>
    <s v="Bring Alchemy Pops to the People!"/>
    <s v="YOU can help Alchemy Pops POP up on a street near you!"/>
    <x v="82"/>
    <x v="819"/>
    <x v="0"/>
    <x v="0"/>
    <s v="USD"/>
    <n v="1437627540"/>
    <x v="832"/>
    <b v="0"/>
    <n v="109"/>
    <b v="1"/>
    <s v="food/small batch"/>
    <x v="4"/>
    <x v="7"/>
    <x v="818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x v="36"/>
    <x v="820"/>
    <x v="0"/>
    <x v="1"/>
    <s v="GBP"/>
    <n v="1426870560"/>
    <x v="833"/>
    <b v="0"/>
    <n v="77"/>
    <b v="1"/>
    <s v="theater/plays"/>
    <x v="6"/>
    <x v="11"/>
    <x v="189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x v="36"/>
    <x v="821"/>
    <x v="0"/>
    <x v="0"/>
    <s v="USD"/>
    <n v="1300930838"/>
    <x v="834"/>
    <b v="0"/>
    <n v="92"/>
    <b v="1"/>
    <s v="music/rock"/>
    <x v="7"/>
    <x v="15"/>
    <x v="819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x v="94"/>
    <x v="822"/>
    <x v="2"/>
    <x v="0"/>
    <s v="USD"/>
    <n v="1373174903"/>
    <x v="835"/>
    <b v="0"/>
    <n v="123"/>
    <b v="0"/>
    <s v="games/video games"/>
    <x v="3"/>
    <x v="18"/>
    <x v="820"/>
    <x v="835"/>
    <d v="2013-07-07T05:28:23"/>
    <x v="0"/>
  </r>
  <r>
    <n v="2127"/>
    <s v="Three Monkeys - Part 1: Into the Abyss"/>
    <s v="Three Monkeys is an audio adventure game for PC."/>
    <x v="88"/>
    <x v="823"/>
    <x v="2"/>
    <x v="1"/>
    <s v="GBP"/>
    <n v="1426158463"/>
    <x v="836"/>
    <b v="0"/>
    <n v="236"/>
    <b v="0"/>
    <s v="games/video games"/>
    <x v="3"/>
    <x v="18"/>
    <x v="821"/>
    <x v="836"/>
    <d v="2015-03-12T11:07:43"/>
    <x v="0"/>
  </r>
  <r>
    <n v="2120"/>
    <s v="Hearty Har Full Length Album"/>
    <s v="&lt;3_x000a_Coming in from outer space. Help Hearty Har record their 1st album!!"/>
    <x v="36"/>
    <x v="824"/>
    <x v="0"/>
    <x v="0"/>
    <s v="USD"/>
    <n v="1388617736"/>
    <x v="837"/>
    <b v="0"/>
    <n v="69"/>
    <b v="1"/>
    <s v="music/indie rock"/>
    <x v="7"/>
    <x v="12"/>
    <x v="822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x v="114"/>
    <x v="825"/>
    <x v="0"/>
    <x v="1"/>
    <s v="GBP"/>
    <n v="1488484300"/>
    <x v="838"/>
    <b v="0"/>
    <n v="163"/>
    <b v="1"/>
    <s v="games/tabletop games"/>
    <x v="3"/>
    <x v="5"/>
    <x v="823"/>
    <x v="838"/>
    <d v="2017-03-02T19:51:40"/>
    <x v="0"/>
  </r>
  <r>
    <n v="816"/>
    <s v="Help Friends and Family Release Their Debut Album"/>
    <s v="Friends and Family have an album for you. They need your help to release it to the world."/>
    <x v="40"/>
    <x v="826"/>
    <x v="0"/>
    <x v="0"/>
    <s v="USD"/>
    <n v="1365489000"/>
    <x v="839"/>
    <b v="0"/>
    <n v="205"/>
    <b v="1"/>
    <s v="music/rock"/>
    <x v="7"/>
    <x v="15"/>
    <x v="824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36"/>
    <x v="827"/>
    <x v="0"/>
    <x v="0"/>
    <s v="USD"/>
    <n v="1299138561"/>
    <x v="840"/>
    <b v="0"/>
    <n v="96"/>
    <b v="1"/>
    <s v="music/rock"/>
    <x v="7"/>
    <x v="15"/>
    <x v="825"/>
    <x v="840"/>
    <d v="2011-03-03T07:49:21"/>
    <x v="0"/>
  </r>
  <r>
    <n v="419"/>
    <s v="BEYOND LOCAL"/>
    <s v="Beyond Local is a personal journey through an art-centric and musically talented community that fosters creativity."/>
    <x v="36"/>
    <x v="828"/>
    <x v="0"/>
    <x v="0"/>
    <s v="USD"/>
    <n v="1372536787"/>
    <x v="841"/>
    <b v="0"/>
    <n v="73"/>
    <b v="1"/>
    <s v="film &amp; video/documentary"/>
    <x v="5"/>
    <x v="8"/>
    <x v="826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x v="36"/>
    <x v="829"/>
    <x v="0"/>
    <x v="0"/>
    <s v="USD"/>
    <n v="1340914571"/>
    <x v="842"/>
    <b v="0"/>
    <n v="80"/>
    <b v="1"/>
    <s v="music/classical music"/>
    <x v="7"/>
    <x v="25"/>
    <x v="827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x v="121"/>
    <x v="830"/>
    <x v="0"/>
    <x v="0"/>
    <s v="USD"/>
    <n v="1481184000"/>
    <x v="843"/>
    <b v="0"/>
    <n v="127"/>
    <b v="1"/>
    <s v="music/metal"/>
    <x v="7"/>
    <x v="20"/>
    <x v="828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x v="36"/>
    <x v="831"/>
    <x v="0"/>
    <x v="0"/>
    <s v="USD"/>
    <n v="1417057200"/>
    <x v="844"/>
    <b v="0"/>
    <n v="113"/>
    <b v="1"/>
    <s v="theater/plays"/>
    <x v="6"/>
    <x v="11"/>
    <x v="829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x v="832"/>
    <x v="0"/>
    <x v="1"/>
    <s v="GBP"/>
    <n v="1433198520"/>
    <x v="845"/>
    <b v="0"/>
    <n v="123"/>
    <b v="1"/>
    <s v="photography/photobooks"/>
    <x v="2"/>
    <x v="3"/>
    <x v="830"/>
    <x v="845"/>
    <d v="2015-06-01T22:42:00"/>
    <x v="0"/>
  </r>
  <r>
    <n v="3376"/>
    <s v="The Tutors"/>
    <s v="3 college grads struggling to fund their social network. 1 bratty blackmailing student. 1 dreamy Asian business man. 1 awesome play."/>
    <x v="36"/>
    <x v="833"/>
    <x v="0"/>
    <x v="0"/>
    <s v="USD"/>
    <n v="1429976994"/>
    <x v="846"/>
    <b v="0"/>
    <n v="19"/>
    <b v="1"/>
    <s v="theater/plays"/>
    <x v="6"/>
    <x v="11"/>
    <x v="831"/>
    <x v="846"/>
    <d v="2015-04-25T15:49:54"/>
    <x v="0"/>
  </r>
  <r>
    <n v="373"/>
    <s v="The Boing Heard 'Round the World"/>
    <s v="A feature documentary about UPA Pictures, the little studio that changed the course of animation around the world"/>
    <x v="82"/>
    <x v="834"/>
    <x v="0"/>
    <x v="0"/>
    <s v="USD"/>
    <n v="1342648398"/>
    <x v="847"/>
    <b v="0"/>
    <n v="89"/>
    <b v="1"/>
    <s v="film &amp; video/documentary"/>
    <x v="5"/>
    <x v="8"/>
    <x v="832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x v="40"/>
    <x v="835"/>
    <x v="0"/>
    <x v="0"/>
    <s v="USD"/>
    <n v="1482372000"/>
    <x v="848"/>
    <b v="0"/>
    <n v="89"/>
    <b v="1"/>
    <s v="photography/photobooks"/>
    <x v="2"/>
    <x v="3"/>
    <x v="833"/>
    <x v="848"/>
    <d v="2016-12-22T02:00:00"/>
    <x v="0"/>
  </r>
  <r>
    <n v="3765"/>
    <s v="Before and After"/>
    <s v="An new musical from Laura Grill &amp; Misha Chowdhury about relationships, Relationships, and the moments that change everything."/>
    <x v="40"/>
    <x v="836"/>
    <x v="0"/>
    <x v="0"/>
    <s v="USD"/>
    <n v="1406745482"/>
    <x v="849"/>
    <b v="0"/>
    <n v="107"/>
    <b v="1"/>
    <s v="theater/musical"/>
    <x v="6"/>
    <x v="19"/>
    <x v="834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x v="70"/>
    <x v="837"/>
    <x v="0"/>
    <x v="0"/>
    <s v="USD"/>
    <n v="1355840400"/>
    <x v="850"/>
    <b v="0"/>
    <n v="107"/>
    <b v="1"/>
    <s v="music/pop"/>
    <x v="7"/>
    <x v="22"/>
    <x v="835"/>
    <x v="850"/>
    <d v="2012-12-18T14:20:00"/>
    <x v="0"/>
  </r>
  <r>
    <n v="728"/>
    <s v="The Age of the Platform: My Fourth Book"/>
    <s v="A big idea non-fiction book by an impatient three-time author and insomniac willing to bet on himself."/>
    <x v="82"/>
    <x v="838"/>
    <x v="0"/>
    <x v="0"/>
    <s v="USD"/>
    <n v="1313957157"/>
    <x v="851"/>
    <b v="0"/>
    <n v="130"/>
    <b v="1"/>
    <s v="publishing/nonfiction"/>
    <x v="1"/>
    <x v="17"/>
    <x v="836"/>
    <x v="851"/>
    <d v="2011-08-21T20:05:57"/>
    <x v="0"/>
  </r>
  <r>
    <n v="3107"/>
    <s v="Creating Cabaret"/>
    <s v="When opportunity knocks, we answer!  Help expand the ravishingly talented troupe into a new and exciting market and venue!"/>
    <x v="13"/>
    <x v="839"/>
    <x v="2"/>
    <x v="0"/>
    <s v="USD"/>
    <n v="1431372751"/>
    <x v="852"/>
    <b v="0"/>
    <n v="29"/>
    <b v="0"/>
    <s v="theater/spaces"/>
    <x v="6"/>
    <x v="9"/>
    <x v="837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x v="40"/>
    <x v="839"/>
    <x v="0"/>
    <x v="0"/>
    <s v="USD"/>
    <n v="1333310458"/>
    <x v="853"/>
    <b v="1"/>
    <n v="123"/>
    <b v="1"/>
    <s v="theater/plays"/>
    <x v="6"/>
    <x v="11"/>
    <x v="838"/>
    <x v="853"/>
    <d v="2012-04-01T20:00:58"/>
    <x v="0"/>
  </r>
  <r>
    <n v="3266"/>
    <s v="Macbeth"/>
    <s v="An original version of Shakespeare's masterpiece that emphasizes family and explores the destruction of blood ties"/>
    <x v="70"/>
    <x v="840"/>
    <x v="0"/>
    <x v="0"/>
    <s v="USD"/>
    <n v="1434142800"/>
    <x v="854"/>
    <b v="1"/>
    <n v="163"/>
    <b v="1"/>
    <s v="theater/plays"/>
    <x v="6"/>
    <x v="11"/>
    <x v="839"/>
    <x v="854"/>
    <d v="2015-06-12T21:00:00"/>
    <x v="0"/>
  </r>
  <r>
    <n v="304"/>
    <s v="Beyond Iconic: Distribution for film on Dennis Stock"/>
    <s v="A portrait of a life fully realized and a look at what it takes to make great photography."/>
    <x v="166"/>
    <x v="841"/>
    <x v="0"/>
    <x v="0"/>
    <s v="USD"/>
    <n v="1346464800"/>
    <x v="855"/>
    <b v="1"/>
    <n v="74"/>
    <b v="1"/>
    <s v="film &amp; video/documentary"/>
    <x v="5"/>
    <x v="8"/>
    <x v="840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x v="23"/>
    <x v="842"/>
    <x v="1"/>
    <x v="0"/>
    <s v="USD"/>
    <n v="1467432000"/>
    <x v="856"/>
    <b v="0"/>
    <n v="50"/>
    <b v="0"/>
    <s v="technology/wearables"/>
    <x v="0"/>
    <x v="1"/>
    <x v="841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x v="167"/>
    <x v="843"/>
    <x v="0"/>
    <x v="0"/>
    <s v="USD"/>
    <n v="1408464000"/>
    <x v="857"/>
    <b v="0"/>
    <n v="26"/>
    <b v="1"/>
    <s v="theater/plays"/>
    <x v="6"/>
    <x v="11"/>
    <x v="842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x v="70"/>
    <x v="844"/>
    <x v="0"/>
    <x v="0"/>
    <s v="USD"/>
    <n v="1316208031"/>
    <x v="858"/>
    <b v="0"/>
    <n v="174"/>
    <b v="1"/>
    <s v="film &amp; video/documentary"/>
    <x v="5"/>
    <x v="8"/>
    <x v="843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x v="16"/>
    <x v="845"/>
    <x v="2"/>
    <x v="0"/>
    <s v="USD"/>
    <n v="1465169610"/>
    <x v="859"/>
    <b v="0"/>
    <n v="53"/>
    <b v="0"/>
    <s v="music/indie rock"/>
    <x v="7"/>
    <x v="12"/>
    <x v="844"/>
    <x v="859"/>
    <d v="2016-06-05T23:33:30"/>
    <x v="0"/>
  </r>
  <r>
    <n v="2729"/>
    <s v="McChi Luggage: It's a Luggage, USB Charger and a Table Top"/>
    <s v="A luggage that is more than a luggage! It is what you want it to be."/>
    <x v="82"/>
    <x v="846"/>
    <x v="0"/>
    <x v="0"/>
    <s v="USD"/>
    <n v="1430459197"/>
    <x v="860"/>
    <b v="0"/>
    <n v="23"/>
    <b v="1"/>
    <s v="technology/hardware"/>
    <x v="0"/>
    <x v="0"/>
    <x v="845"/>
    <x v="860"/>
    <d v="2015-05-01T05:46:37"/>
    <x v="0"/>
  </r>
  <r>
    <n v="3534"/>
    <s v="Night of Ashes"/>
    <s v="A Theatrical Prequel to Hell's Rebels, the current Pathfinder Adventure Path from Paizo Publishing"/>
    <x v="1"/>
    <x v="847"/>
    <x v="0"/>
    <x v="0"/>
    <s v="USD"/>
    <n v="1443711623"/>
    <x v="861"/>
    <b v="0"/>
    <n v="204"/>
    <b v="1"/>
    <s v="theater/plays"/>
    <x v="6"/>
    <x v="11"/>
    <x v="846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x v="114"/>
    <x v="848"/>
    <x v="0"/>
    <x v="8"/>
    <s v="AUD"/>
    <n v="1487093020"/>
    <x v="862"/>
    <b v="0"/>
    <n v="210"/>
    <b v="1"/>
    <s v="games/tabletop games"/>
    <x v="3"/>
    <x v="5"/>
    <x v="847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x v="0"/>
    <x v="849"/>
    <x v="1"/>
    <x v="0"/>
    <s v="USD"/>
    <n v="1469122200"/>
    <x v="863"/>
    <b v="0"/>
    <n v="86"/>
    <b v="0"/>
    <s v="technology/wearables"/>
    <x v="0"/>
    <x v="1"/>
    <x v="433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x v="850"/>
    <x v="0"/>
    <x v="0"/>
    <s v="USD"/>
    <n v="1384322340"/>
    <x v="864"/>
    <b v="0"/>
    <n v="128"/>
    <b v="1"/>
    <s v="music/rock"/>
    <x v="7"/>
    <x v="15"/>
    <x v="848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x v="82"/>
    <x v="851"/>
    <x v="0"/>
    <x v="0"/>
    <s v="USD"/>
    <n v="1317438000"/>
    <x v="865"/>
    <b v="0"/>
    <n v="86"/>
    <b v="1"/>
    <s v="music/indie rock"/>
    <x v="7"/>
    <x v="12"/>
    <x v="849"/>
    <x v="865"/>
    <d v="2011-10-01T03:00:00"/>
    <x v="0"/>
  </r>
  <r>
    <n v="480"/>
    <s v="The CafÃ©"/>
    <s v="To court his muse, an artist must first outsmart her dog.  A short animated film collaboration by Dana and Terrence Masson."/>
    <x v="13"/>
    <x v="852"/>
    <x v="2"/>
    <x v="0"/>
    <s v="USD"/>
    <n v="1376049615"/>
    <x v="866"/>
    <b v="0"/>
    <n v="140"/>
    <b v="0"/>
    <s v="film &amp; video/animation"/>
    <x v="5"/>
    <x v="23"/>
    <x v="850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x v="40"/>
    <x v="853"/>
    <x v="0"/>
    <x v="0"/>
    <s v="USD"/>
    <n v="1375033836"/>
    <x v="867"/>
    <b v="1"/>
    <n v="74"/>
    <b v="1"/>
    <s v="music/rock"/>
    <x v="7"/>
    <x v="15"/>
    <x v="851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x v="168"/>
    <x v="854"/>
    <x v="0"/>
    <x v="0"/>
    <s v="USD"/>
    <n v="1414025347"/>
    <x v="868"/>
    <b v="1"/>
    <n v="111"/>
    <b v="1"/>
    <s v="music/electronic music"/>
    <x v="7"/>
    <x v="13"/>
    <x v="852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x v="40"/>
    <x v="855"/>
    <x v="0"/>
    <x v="0"/>
    <s v="USD"/>
    <n v="1403323140"/>
    <x v="869"/>
    <b v="0"/>
    <n v="113"/>
    <b v="1"/>
    <s v="film &amp; video/documentary"/>
    <x v="5"/>
    <x v="8"/>
    <x v="853"/>
    <x v="869"/>
    <d v="2014-06-21T03:59:00"/>
    <x v="0"/>
  </r>
  <r>
    <n v="356"/>
    <s v="43 and 80"/>
    <s v="A documentary about halibut conservation and how it impacts communities of Southeast Alaska."/>
    <x v="82"/>
    <x v="856"/>
    <x v="0"/>
    <x v="0"/>
    <s v="USD"/>
    <n v="1458152193"/>
    <x v="870"/>
    <b v="1"/>
    <n v="97"/>
    <b v="1"/>
    <s v="film &amp; video/documentary"/>
    <x v="5"/>
    <x v="8"/>
    <x v="854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x v="82"/>
    <x v="857"/>
    <x v="0"/>
    <x v="0"/>
    <s v="USD"/>
    <n v="1303688087"/>
    <x v="871"/>
    <b v="0"/>
    <n v="69"/>
    <b v="1"/>
    <s v="film &amp; video/shorts"/>
    <x v="5"/>
    <x v="27"/>
    <x v="855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x v="169"/>
    <x v="858"/>
    <x v="0"/>
    <x v="15"/>
    <s v="NZD"/>
    <n v="1488622352"/>
    <x v="872"/>
    <b v="0"/>
    <n v="91"/>
    <b v="1"/>
    <s v="theater/plays"/>
    <x v="6"/>
    <x v="11"/>
    <x v="856"/>
    <x v="872"/>
    <d v="2017-03-04T10:12:32"/>
    <x v="0"/>
  </r>
  <r>
    <n v="102"/>
    <s v="Dear God No!"/>
    <s v="A gang of outlaw bikers pull a home invasion on a disgraced Anthropologist hiding a secret locked in his cabin basement."/>
    <x v="70"/>
    <x v="859"/>
    <x v="0"/>
    <x v="0"/>
    <s v="USD"/>
    <n v="1293073733"/>
    <x v="873"/>
    <b v="0"/>
    <n v="65"/>
    <b v="1"/>
    <s v="film &amp; video/shorts"/>
    <x v="5"/>
    <x v="27"/>
    <x v="857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x v="28"/>
    <x v="860"/>
    <x v="1"/>
    <x v="0"/>
    <s v="USD"/>
    <n v="1415392207"/>
    <x v="874"/>
    <b v="0"/>
    <n v="81"/>
    <b v="0"/>
    <s v="film &amp; video/science fiction"/>
    <x v="5"/>
    <x v="21"/>
    <x v="858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x v="82"/>
    <x v="861"/>
    <x v="0"/>
    <x v="0"/>
    <s v="USD"/>
    <n v="1384363459"/>
    <x v="875"/>
    <b v="1"/>
    <n v="31"/>
    <b v="1"/>
    <s v="music/rock"/>
    <x v="7"/>
    <x v="15"/>
    <x v="859"/>
    <x v="875"/>
    <d v="2013-11-13T17:24:19"/>
    <x v="0"/>
  </r>
  <r>
    <n v="2524"/>
    <s v="Les Bostonades' First CD"/>
    <s v="We're bringing some of our favorite music from the past 10 years to disc for the first time ever."/>
    <x v="82"/>
    <x v="862"/>
    <x v="0"/>
    <x v="0"/>
    <s v="USD"/>
    <n v="1419136200"/>
    <x v="876"/>
    <b v="0"/>
    <n v="43"/>
    <b v="1"/>
    <s v="music/classical music"/>
    <x v="7"/>
    <x v="25"/>
    <x v="860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x v="40"/>
    <x v="863"/>
    <x v="0"/>
    <x v="1"/>
    <s v="GBP"/>
    <n v="1462545358"/>
    <x v="877"/>
    <b v="1"/>
    <n v="117"/>
    <b v="1"/>
    <s v="theater/plays"/>
    <x v="6"/>
    <x v="11"/>
    <x v="861"/>
    <x v="877"/>
    <d v="2016-05-06T14:35:58"/>
    <x v="0"/>
  </r>
  <r>
    <n v="3002"/>
    <s v="Help Fund the &quot;Back Room&quot; Arts Space at Jimmy's No 43!"/>
    <s v="Make the workshop/ small stage space at Jimmy's No 43 even better than before!"/>
    <x v="40"/>
    <x v="864"/>
    <x v="0"/>
    <x v="0"/>
    <s v="USD"/>
    <n v="1356552252"/>
    <x v="878"/>
    <b v="0"/>
    <n v="104"/>
    <b v="1"/>
    <s v="theater/spaces"/>
    <x v="6"/>
    <x v="9"/>
    <x v="862"/>
    <x v="878"/>
    <d v="2012-12-26T20:04:12"/>
    <x v="0"/>
  </r>
  <r>
    <n v="2613"/>
    <s v="Earth 360"/>
    <s v="Re-inventing the way we look at our planet by sending 5 cameras to near space to create the first 360 panoramic view of the earth."/>
    <x v="82"/>
    <x v="865"/>
    <x v="0"/>
    <x v="0"/>
    <s v="USD"/>
    <n v="1348256294"/>
    <x v="879"/>
    <b v="1"/>
    <n v="28"/>
    <b v="1"/>
    <s v="technology/space exploration"/>
    <x v="0"/>
    <x v="4"/>
    <x v="863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x v="70"/>
    <x v="866"/>
    <x v="0"/>
    <x v="1"/>
    <s v="GBP"/>
    <n v="1403370772"/>
    <x v="880"/>
    <b v="0"/>
    <n v="264"/>
    <b v="1"/>
    <s v="publishing/nonfiction"/>
    <x v="1"/>
    <x v="17"/>
    <x v="864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x v="60"/>
    <x v="867"/>
    <x v="0"/>
    <x v="1"/>
    <s v="GBP"/>
    <n v="1401465600"/>
    <x v="881"/>
    <b v="0"/>
    <n v="145"/>
    <b v="1"/>
    <s v="theater/spaces"/>
    <x v="6"/>
    <x v="9"/>
    <x v="865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x v="26"/>
    <x v="868"/>
    <x v="3"/>
    <x v="0"/>
    <s v="USD"/>
    <n v="1489903200"/>
    <x v="882"/>
    <b v="0"/>
    <n v="30"/>
    <b v="0"/>
    <s v="theater/plays"/>
    <x v="6"/>
    <x v="11"/>
    <x v="866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x v="51"/>
    <x v="869"/>
    <x v="2"/>
    <x v="1"/>
    <s v="GBP"/>
    <n v="1359434672"/>
    <x v="883"/>
    <b v="0"/>
    <n v="147"/>
    <b v="0"/>
    <s v="film &amp; video/animation"/>
    <x v="5"/>
    <x v="23"/>
    <x v="867"/>
    <x v="883"/>
    <d v="2013-01-29T04:44:32"/>
    <x v="0"/>
  </r>
  <r>
    <n v="65"/>
    <s v="Hello World - Post Production Funds"/>
    <s v="Help finish the short film Hello World. The story of an android in the broken home of a father &amp; son."/>
    <x v="40"/>
    <x v="870"/>
    <x v="0"/>
    <x v="11"/>
    <s v="CAD"/>
    <n v="1407736740"/>
    <x v="884"/>
    <b v="0"/>
    <n v="57"/>
    <b v="1"/>
    <s v="film &amp; video/shorts"/>
    <x v="5"/>
    <x v="27"/>
    <x v="868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x v="82"/>
    <x v="871"/>
    <x v="0"/>
    <x v="0"/>
    <s v="USD"/>
    <n v="1355437052"/>
    <x v="885"/>
    <b v="0"/>
    <n v="48"/>
    <b v="1"/>
    <s v="music/pop"/>
    <x v="7"/>
    <x v="22"/>
    <x v="869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82"/>
    <x v="872"/>
    <x v="0"/>
    <x v="0"/>
    <s v="USD"/>
    <n v="1426523752"/>
    <x v="886"/>
    <b v="0"/>
    <n v="92"/>
    <b v="1"/>
    <s v="music/rock"/>
    <x v="7"/>
    <x v="15"/>
    <x v="870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x v="40"/>
    <x v="873"/>
    <x v="0"/>
    <x v="1"/>
    <s v="GBP"/>
    <n v="1481749278"/>
    <x v="887"/>
    <b v="0"/>
    <n v="128"/>
    <b v="1"/>
    <s v="games/tabletop games"/>
    <x v="3"/>
    <x v="5"/>
    <x v="871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x v="46"/>
    <x v="874"/>
    <x v="2"/>
    <x v="14"/>
    <s v="MXN"/>
    <n v="1487613600"/>
    <x v="888"/>
    <b v="0"/>
    <n v="15"/>
    <b v="0"/>
    <s v="theater/plays"/>
    <x v="6"/>
    <x v="11"/>
    <x v="872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x v="170"/>
    <x v="875"/>
    <x v="0"/>
    <x v="0"/>
    <s v="USD"/>
    <n v="1431022342"/>
    <x v="889"/>
    <b v="0"/>
    <n v="70"/>
    <b v="1"/>
    <s v="music/rock"/>
    <x v="7"/>
    <x v="15"/>
    <x v="873"/>
    <x v="889"/>
    <d v="2015-05-07T18:12:22"/>
    <x v="0"/>
  </r>
  <r>
    <n v="2040"/>
    <s v="Programmable Capacitor"/>
    <s v="4.29 Billion+ Capacitor Combinations._x000a_No Coding Required."/>
    <x v="121"/>
    <x v="876"/>
    <x v="0"/>
    <x v="0"/>
    <s v="USD"/>
    <n v="1384557303"/>
    <x v="890"/>
    <b v="1"/>
    <n v="271"/>
    <b v="1"/>
    <s v="technology/hardware"/>
    <x v="0"/>
    <x v="0"/>
    <x v="874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x v="66"/>
    <x v="877"/>
    <x v="2"/>
    <x v="0"/>
    <s v="USD"/>
    <n v="1407972712"/>
    <x v="891"/>
    <b v="1"/>
    <n v="103"/>
    <b v="0"/>
    <s v="photography/photobooks"/>
    <x v="2"/>
    <x v="3"/>
    <x v="875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x v="1"/>
    <x v="878"/>
    <x v="0"/>
    <x v="0"/>
    <s v="USD"/>
    <n v="1370547157"/>
    <x v="892"/>
    <b v="0"/>
    <n v="23"/>
    <b v="1"/>
    <s v="film &amp; video/shorts"/>
    <x v="5"/>
    <x v="27"/>
    <x v="876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x v="70"/>
    <x v="879"/>
    <x v="0"/>
    <x v="0"/>
    <s v="USD"/>
    <n v="1342382587"/>
    <x v="893"/>
    <b v="0"/>
    <n v="83"/>
    <b v="1"/>
    <s v="music/indie rock"/>
    <x v="7"/>
    <x v="12"/>
    <x v="877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x v="1"/>
    <x v="880"/>
    <x v="0"/>
    <x v="0"/>
    <s v="USD"/>
    <n v="1478402804"/>
    <x v="894"/>
    <b v="0"/>
    <n v="15"/>
    <b v="1"/>
    <s v="technology/hardware"/>
    <x v="0"/>
    <x v="0"/>
    <x v="878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x v="40"/>
    <x v="881"/>
    <x v="0"/>
    <x v="0"/>
    <s v="USD"/>
    <n v="1309447163"/>
    <x v="895"/>
    <b v="0"/>
    <n v="143"/>
    <b v="1"/>
    <s v="publishing/nonfiction"/>
    <x v="1"/>
    <x v="17"/>
    <x v="879"/>
    <x v="895"/>
    <d v="2011-06-30T15:19:23"/>
    <x v="0"/>
  </r>
  <r>
    <n v="3258"/>
    <s v="Bluebirds by Joe Brondo"/>
    <s v="A guy named Walt steals a book and plans to sell it to get his life on track... until his wife finds out."/>
    <x v="40"/>
    <x v="882"/>
    <x v="0"/>
    <x v="0"/>
    <s v="USD"/>
    <n v="1420751861"/>
    <x v="896"/>
    <b v="1"/>
    <n v="75"/>
    <b v="1"/>
    <s v="theater/plays"/>
    <x v="6"/>
    <x v="11"/>
    <x v="880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x v="17"/>
    <x v="883"/>
    <x v="2"/>
    <x v="0"/>
    <s v="USD"/>
    <n v="1452744011"/>
    <x v="897"/>
    <b v="0"/>
    <n v="167"/>
    <b v="0"/>
    <s v="games/video games"/>
    <x v="3"/>
    <x v="18"/>
    <x v="881"/>
    <x v="897"/>
    <d v="2016-01-14T04:00:11"/>
    <x v="0"/>
  </r>
  <r>
    <n v="2113"/>
    <s v="Summer Underground // Honeycomb LP"/>
    <s v="Help us fund our second full-length album Honeycomb!"/>
    <x v="40"/>
    <x v="884"/>
    <x v="0"/>
    <x v="0"/>
    <s v="USD"/>
    <n v="1411505176"/>
    <x v="898"/>
    <b v="0"/>
    <n v="107"/>
    <b v="1"/>
    <s v="music/indie rock"/>
    <x v="7"/>
    <x v="12"/>
    <x v="882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x v="150"/>
    <x v="885"/>
    <x v="0"/>
    <x v="1"/>
    <s v="GBP"/>
    <n v="1363204800"/>
    <x v="899"/>
    <b v="0"/>
    <n v="339"/>
    <b v="1"/>
    <s v="technology/hardware"/>
    <x v="0"/>
    <x v="0"/>
    <x v="883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x v="171"/>
    <x v="886"/>
    <x v="0"/>
    <x v="1"/>
    <s v="GBP"/>
    <n v="1439625059"/>
    <x v="900"/>
    <b v="0"/>
    <n v="1019"/>
    <b v="1"/>
    <s v="technology/hardware"/>
    <x v="0"/>
    <x v="0"/>
    <x v="884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x v="887"/>
    <x v="0"/>
    <x v="0"/>
    <s v="USD"/>
    <n v="1358702480"/>
    <x v="901"/>
    <b v="0"/>
    <n v="112"/>
    <b v="1"/>
    <s v="music/rock"/>
    <x v="7"/>
    <x v="15"/>
    <x v="885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x v="120"/>
    <x v="888"/>
    <x v="0"/>
    <x v="0"/>
    <s v="USD"/>
    <n v="1373738400"/>
    <x v="902"/>
    <b v="1"/>
    <n v="143"/>
    <b v="1"/>
    <s v="theater/spaces"/>
    <x v="6"/>
    <x v="9"/>
    <x v="886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x v="1"/>
    <x v="889"/>
    <x v="0"/>
    <x v="11"/>
    <s v="CAD"/>
    <n v="1402334811"/>
    <x v="903"/>
    <b v="0"/>
    <n v="57"/>
    <b v="1"/>
    <s v="theater/plays"/>
    <x v="6"/>
    <x v="11"/>
    <x v="887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x v="67"/>
    <x v="890"/>
    <x v="0"/>
    <x v="0"/>
    <s v="USD"/>
    <n v="1372297751"/>
    <x v="904"/>
    <b v="0"/>
    <n v="149"/>
    <b v="1"/>
    <s v="publishing/nonfiction"/>
    <x v="1"/>
    <x v="17"/>
    <x v="888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x v="120"/>
    <x v="891"/>
    <x v="0"/>
    <x v="0"/>
    <s v="USD"/>
    <n v="1372651140"/>
    <x v="905"/>
    <b v="0"/>
    <n v="75"/>
    <b v="1"/>
    <s v="music/rock"/>
    <x v="7"/>
    <x v="15"/>
    <x v="889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x v="40"/>
    <x v="892"/>
    <x v="0"/>
    <x v="0"/>
    <s v="USD"/>
    <n v="1421952370"/>
    <x v="906"/>
    <b v="1"/>
    <n v="46"/>
    <b v="1"/>
    <s v="photography/photobooks"/>
    <x v="2"/>
    <x v="3"/>
    <x v="890"/>
    <x v="906"/>
    <d v="2015-01-22T18:46:10"/>
    <x v="0"/>
  </r>
  <r>
    <n v="3071"/>
    <s v="The Echo Theatre 2015"/>
    <s v="Anyone can create. They just need a place and an opportunity. The Echo Theatre (Provo) provides that opportunity."/>
    <x v="32"/>
    <x v="893"/>
    <x v="2"/>
    <x v="0"/>
    <s v="USD"/>
    <n v="1429595940"/>
    <x v="907"/>
    <b v="0"/>
    <n v="117"/>
    <b v="0"/>
    <s v="theater/spaces"/>
    <x v="6"/>
    <x v="9"/>
    <x v="891"/>
    <x v="907"/>
    <d v="2015-04-21T05:59:00"/>
    <x v="0"/>
  </r>
  <r>
    <n v="3228"/>
    <s v="Hear Me Roar: A Season of Powerful Women"/>
    <s v="A Season of Powerful Women. A Season of Defiance."/>
    <x v="40"/>
    <x v="894"/>
    <x v="0"/>
    <x v="0"/>
    <s v="USD"/>
    <n v="1450328340"/>
    <x v="908"/>
    <b v="1"/>
    <n v="37"/>
    <b v="1"/>
    <s v="theater/plays"/>
    <x v="6"/>
    <x v="11"/>
    <x v="892"/>
    <x v="908"/>
    <d v="2015-12-17T04:59:00"/>
    <x v="0"/>
  </r>
  <r>
    <n v="369"/>
    <s v="Alpine Zone"/>
    <s v="A documentary of one woman's attempt at solo hiking 2,000 miles, in an effort to understand herself and societal expectations."/>
    <x v="115"/>
    <x v="895"/>
    <x v="0"/>
    <x v="0"/>
    <s v="USD"/>
    <n v="1326633269"/>
    <x v="909"/>
    <b v="0"/>
    <n v="167"/>
    <b v="1"/>
    <s v="film &amp; video/documentary"/>
    <x v="5"/>
    <x v="8"/>
    <x v="893"/>
    <x v="909"/>
    <d v="2012-01-15T13:14:29"/>
    <x v="0"/>
  </r>
  <r>
    <n v="2784"/>
    <s v="&quot;The Santaland Diaries&quot; by David Sedaris in Los Angeles 2014"/>
    <s v="David Sedaris' &quot;The Santaland Diaries&quot; starring Matt Crabtree at The Working Stage Theatre in Hollywood!"/>
    <x v="70"/>
    <x v="896"/>
    <x v="0"/>
    <x v="0"/>
    <s v="USD"/>
    <n v="1414608843"/>
    <x v="910"/>
    <b v="0"/>
    <n v="108"/>
    <b v="1"/>
    <s v="theater/plays"/>
    <x v="6"/>
    <x v="11"/>
    <x v="894"/>
    <x v="910"/>
    <d v="2014-10-29T18:54:03"/>
    <x v="0"/>
  </r>
  <r>
    <n v="786"/>
    <s v="New Album: BRICK AND MORTAR. New Book: HITLESS WONDER."/>
    <s v="In June, Columbus rock veterans, Watershed, will release and tour behind a new album, BRICK AND MORTAR."/>
    <x v="1"/>
    <x v="896"/>
    <x v="0"/>
    <x v="0"/>
    <s v="USD"/>
    <n v="1336751220"/>
    <x v="911"/>
    <b v="0"/>
    <n v="44"/>
    <b v="1"/>
    <s v="music/rock"/>
    <x v="7"/>
    <x v="15"/>
    <x v="895"/>
    <x v="911"/>
    <d v="2012-05-11T15:47:00"/>
    <x v="0"/>
  </r>
  <r>
    <n v="3182"/>
    <s v="A Thought in Three Parts"/>
    <s v="FRANK, a newborn company, presents Wallace Shawn's famously unproduced,&quot;A Thought in Three Parts.&quot;_x000a_Be FRANK with us!"/>
    <x v="40"/>
    <x v="897"/>
    <x v="0"/>
    <x v="0"/>
    <s v="USD"/>
    <n v="1328029200"/>
    <x v="912"/>
    <b v="1"/>
    <n v="151"/>
    <b v="1"/>
    <s v="theater/plays"/>
    <x v="6"/>
    <x v="11"/>
    <x v="896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x v="172"/>
    <x v="898"/>
    <x v="0"/>
    <x v="0"/>
    <s v="USD"/>
    <n v="1323747596"/>
    <x v="913"/>
    <b v="1"/>
    <n v="103"/>
    <b v="1"/>
    <s v="music/indie rock"/>
    <x v="7"/>
    <x v="12"/>
    <x v="897"/>
    <x v="913"/>
    <d v="2011-12-13T03:39:56"/>
    <x v="0"/>
  </r>
  <r>
    <n v="113"/>
    <s v="&quot;The First Day&quot; by Julia Othmer- Music Video"/>
    <s v="A living memorial for all those dealing with trauma, grief and loss."/>
    <x v="1"/>
    <x v="899"/>
    <x v="0"/>
    <x v="0"/>
    <s v="USD"/>
    <n v="1312642800"/>
    <x v="914"/>
    <b v="0"/>
    <n v="78"/>
    <b v="1"/>
    <s v="film &amp; video/shorts"/>
    <x v="5"/>
    <x v="27"/>
    <x v="898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x v="40"/>
    <x v="900"/>
    <x v="0"/>
    <x v="0"/>
    <s v="USD"/>
    <n v="1439583533"/>
    <x v="915"/>
    <b v="0"/>
    <n v="30"/>
    <b v="1"/>
    <s v="theater/spaces"/>
    <x v="6"/>
    <x v="9"/>
    <x v="899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x v="173"/>
    <x v="901"/>
    <x v="0"/>
    <x v="0"/>
    <s v="USD"/>
    <n v="1418803140"/>
    <x v="916"/>
    <b v="0"/>
    <n v="65"/>
    <b v="1"/>
    <s v="music/rock"/>
    <x v="7"/>
    <x v="15"/>
    <x v="900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x v="902"/>
    <x v="0"/>
    <x v="0"/>
    <s v="USD"/>
    <n v="1436587140"/>
    <x v="917"/>
    <b v="0"/>
    <n v="86"/>
    <b v="1"/>
    <s v="theater/plays"/>
    <x v="6"/>
    <x v="11"/>
    <x v="901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x v="174"/>
    <x v="903"/>
    <x v="0"/>
    <x v="0"/>
    <s v="USD"/>
    <n v="1481432340"/>
    <x v="918"/>
    <b v="0"/>
    <n v="193"/>
    <b v="1"/>
    <s v="technology/hardware"/>
    <x v="0"/>
    <x v="0"/>
    <x v="902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x v="40"/>
    <x v="904"/>
    <x v="0"/>
    <x v="13"/>
    <s v="EUR"/>
    <n v="1421319240"/>
    <x v="919"/>
    <b v="0"/>
    <n v="55"/>
    <b v="1"/>
    <s v="publishing/nonfiction"/>
    <x v="1"/>
    <x v="17"/>
    <x v="903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x v="40"/>
    <x v="905"/>
    <x v="0"/>
    <x v="1"/>
    <s v="GBP"/>
    <n v="1459414016"/>
    <x v="920"/>
    <b v="1"/>
    <n v="122"/>
    <b v="1"/>
    <s v="music/electronic music"/>
    <x v="7"/>
    <x v="13"/>
    <x v="904"/>
    <x v="920"/>
    <d v="2016-03-31T08:46:56"/>
    <x v="0"/>
  </r>
  <r>
    <n v="513"/>
    <s v="Paradigm Spiral - The Animated Series"/>
    <s v="A sci-fi fantasy 2.5D anime styled series about some guys trying to save the world, probably..."/>
    <x v="6"/>
    <x v="906"/>
    <x v="2"/>
    <x v="0"/>
    <s v="USD"/>
    <n v="1471244400"/>
    <x v="921"/>
    <b v="0"/>
    <n v="68"/>
    <b v="0"/>
    <s v="film &amp; video/animation"/>
    <x v="5"/>
    <x v="23"/>
    <x v="905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x v="16"/>
    <x v="907"/>
    <x v="2"/>
    <x v="0"/>
    <s v="USD"/>
    <n v="1409813940"/>
    <x v="922"/>
    <b v="0"/>
    <n v="45"/>
    <b v="0"/>
    <s v="technology/wearables"/>
    <x v="0"/>
    <x v="1"/>
    <x v="906"/>
    <x v="922"/>
    <d v="2014-09-04T06:59:00"/>
    <x v="0"/>
  </r>
  <r>
    <n v="89"/>
    <s v="The Southwest Chronicles"/>
    <s v="A chronicle of four very different stories concerning racism to the power of love, all set in the beauty of the Southwest."/>
    <x v="70"/>
    <x v="908"/>
    <x v="0"/>
    <x v="0"/>
    <s v="USD"/>
    <n v="1370196192"/>
    <x v="923"/>
    <b v="0"/>
    <n v="56"/>
    <b v="1"/>
    <s v="film &amp; video/shorts"/>
    <x v="5"/>
    <x v="27"/>
    <x v="907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x v="70"/>
    <x v="909"/>
    <x v="0"/>
    <x v="0"/>
    <s v="USD"/>
    <n v="1383526800"/>
    <x v="924"/>
    <b v="0"/>
    <n v="123"/>
    <b v="1"/>
    <s v="music/electronic music"/>
    <x v="7"/>
    <x v="13"/>
    <x v="908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38"/>
    <x v="910"/>
    <x v="0"/>
    <x v="16"/>
    <s v="EUR"/>
    <n v="1484444119"/>
    <x v="925"/>
    <b v="0"/>
    <n v="109"/>
    <b v="1"/>
    <s v="music/rock"/>
    <x v="7"/>
    <x v="15"/>
    <x v="909"/>
    <x v="925"/>
    <d v="2017-01-15T01:35:19"/>
    <x v="0"/>
  </r>
  <r>
    <n v="1030"/>
    <s v="The Gothsicles - I FEEL SICLE"/>
    <s v="Help fund the latest Gothsicles mega-album, I FEEL SICLE!"/>
    <x v="151"/>
    <x v="911"/>
    <x v="0"/>
    <x v="0"/>
    <s v="USD"/>
    <n v="1473680149"/>
    <x v="926"/>
    <b v="0"/>
    <n v="159"/>
    <b v="1"/>
    <s v="music/electronic music"/>
    <x v="7"/>
    <x v="13"/>
    <x v="910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x v="20"/>
    <x v="912"/>
    <x v="2"/>
    <x v="10"/>
    <s v="SEK"/>
    <n v="1432455532"/>
    <x v="927"/>
    <b v="0"/>
    <n v="19"/>
    <b v="0"/>
    <s v="theater/musical"/>
    <x v="6"/>
    <x v="19"/>
    <x v="911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x v="26"/>
    <x v="913"/>
    <x v="2"/>
    <x v="0"/>
    <s v="USD"/>
    <n v="1481809189"/>
    <x v="928"/>
    <b v="1"/>
    <n v="140"/>
    <b v="0"/>
    <s v="photography/photobooks"/>
    <x v="2"/>
    <x v="3"/>
    <x v="912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x v="1"/>
    <x v="914"/>
    <x v="0"/>
    <x v="0"/>
    <s v="USD"/>
    <n v="1476720840"/>
    <x v="929"/>
    <b v="0"/>
    <n v="112"/>
    <b v="1"/>
    <s v="music/rock"/>
    <x v="7"/>
    <x v="15"/>
    <x v="913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x v="1"/>
    <x v="915"/>
    <x v="0"/>
    <x v="0"/>
    <s v="USD"/>
    <n v="1287200340"/>
    <x v="930"/>
    <b v="1"/>
    <n v="62"/>
    <b v="1"/>
    <s v="film &amp; video/documentary"/>
    <x v="5"/>
    <x v="8"/>
    <x v="914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x v="70"/>
    <x v="916"/>
    <x v="0"/>
    <x v="5"/>
    <s v="EUR"/>
    <n v="1460786340"/>
    <x v="931"/>
    <b v="0"/>
    <n v="42"/>
    <b v="1"/>
    <s v="music/pop"/>
    <x v="7"/>
    <x v="22"/>
    <x v="915"/>
    <x v="931"/>
    <d v="2016-04-16T05:59:00"/>
    <x v="0"/>
  </r>
  <r>
    <n v="442"/>
    <s v="The Paranormal Idiot"/>
    <s v="Doomsday is here"/>
    <x v="92"/>
    <x v="917"/>
    <x v="2"/>
    <x v="0"/>
    <s v="USD"/>
    <n v="1424380783"/>
    <x v="932"/>
    <b v="0"/>
    <n v="17"/>
    <b v="0"/>
    <s v="film &amp; video/animation"/>
    <x v="5"/>
    <x v="23"/>
    <x v="916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x v="26"/>
    <x v="918"/>
    <x v="2"/>
    <x v="0"/>
    <s v="USD"/>
    <n v="1443636000"/>
    <x v="933"/>
    <b v="0"/>
    <n v="67"/>
    <b v="0"/>
    <s v="theater/spaces"/>
    <x v="6"/>
    <x v="9"/>
    <x v="917"/>
    <x v="933"/>
    <d v="2015-09-30T18:00:00"/>
    <x v="0"/>
  </r>
  <r>
    <n v="2301"/>
    <s v="Time Crash"/>
    <s v="We are America's first trock band, and we're ready to bring you our first album!"/>
    <x v="1"/>
    <x v="919"/>
    <x v="0"/>
    <x v="0"/>
    <s v="USD"/>
    <n v="1371785496"/>
    <x v="934"/>
    <b v="1"/>
    <n v="211"/>
    <b v="1"/>
    <s v="music/indie rock"/>
    <x v="7"/>
    <x v="12"/>
    <x v="252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x v="6"/>
    <x v="920"/>
    <x v="2"/>
    <x v="0"/>
    <s v="USD"/>
    <n v="1460988000"/>
    <x v="935"/>
    <b v="0"/>
    <n v="96"/>
    <b v="0"/>
    <s v="technology/wearables"/>
    <x v="0"/>
    <x v="1"/>
    <x v="918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x v="70"/>
    <x v="921"/>
    <x v="0"/>
    <x v="0"/>
    <s v="USD"/>
    <n v="1464310475"/>
    <x v="936"/>
    <b v="0"/>
    <n v="71"/>
    <b v="1"/>
    <s v="theater/musical"/>
    <x v="6"/>
    <x v="19"/>
    <x v="919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x v="175"/>
    <x v="922"/>
    <x v="0"/>
    <x v="0"/>
    <s v="USD"/>
    <n v="1482307140"/>
    <x v="937"/>
    <b v="1"/>
    <n v="58"/>
    <b v="1"/>
    <s v="film &amp; video/documentary"/>
    <x v="5"/>
    <x v="8"/>
    <x v="920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x v="923"/>
    <x v="0"/>
    <x v="1"/>
    <s v="GBP"/>
    <n v="1485886100"/>
    <x v="938"/>
    <b v="0"/>
    <n v="108"/>
    <b v="1"/>
    <s v="photography/photobooks"/>
    <x v="2"/>
    <x v="3"/>
    <x v="921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x v="91"/>
    <x v="924"/>
    <x v="2"/>
    <x v="0"/>
    <s v="USD"/>
    <n v="1409194810"/>
    <x v="939"/>
    <b v="0"/>
    <n v="114"/>
    <b v="0"/>
    <s v="theater/spaces"/>
    <x v="6"/>
    <x v="9"/>
    <x v="922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x v="120"/>
    <x v="925"/>
    <x v="0"/>
    <x v="0"/>
    <s v="USD"/>
    <n v="1249932360"/>
    <x v="940"/>
    <b v="1"/>
    <n v="79"/>
    <b v="1"/>
    <s v="film &amp; video/documentary"/>
    <x v="5"/>
    <x v="8"/>
    <x v="923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x v="176"/>
    <x v="926"/>
    <x v="0"/>
    <x v="0"/>
    <s v="USD"/>
    <n v="1459474059"/>
    <x v="941"/>
    <b v="0"/>
    <n v="63"/>
    <b v="1"/>
    <s v="theater/plays"/>
    <x v="6"/>
    <x v="11"/>
    <x v="924"/>
    <x v="941"/>
    <d v="2016-04-01T01:27:39"/>
    <x v="0"/>
  </r>
  <r>
    <n v="987"/>
    <s v="Kidswatcher"/>
    <s v="Always know where your precious children are. Let them explore the world freely and in a secure way by using the Kidswatcher."/>
    <x v="6"/>
    <x v="927"/>
    <x v="2"/>
    <x v="13"/>
    <s v="EUR"/>
    <n v="1403507050"/>
    <x v="942"/>
    <b v="0"/>
    <n v="41"/>
    <b v="0"/>
    <s v="technology/wearables"/>
    <x v="0"/>
    <x v="1"/>
    <x v="925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x v="120"/>
    <x v="928"/>
    <x v="0"/>
    <x v="0"/>
    <s v="USD"/>
    <n v="1333560803"/>
    <x v="943"/>
    <b v="0"/>
    <n v="134"/>
    <b v="1"/>
    <s v="music/classical music"/>
    <x v="7"/>
    <x v="25"/>
    <x v="926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x v="6"/>
    <x v="929"/>
    <x v="1"/>
    <x v="0"/>
    <s v="USD"/>
    <n v="1466346646"/>
    <x v="944"/>
    <b v="0"/>
    <n v="101"/>
    <b v="0"/>
    <s v="technology/wearables"/>
    <x v="0"/>
    <x v="1"/>
    <x v="431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930"/>
    <x v="0"/>
    <x v="0"/>
    <s v="USD"/>
    <n v="1444276740"/>
    <x v="945"/>
    <b v="0"/>
    <n v="150"/>
    <b v="1"/>
    <s v="music/classical music"/>
    <x v="7"/>
    <x v="25"/>
    <x v="927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x v="20"/>
    <x v="931"/>
    <x v="2"/>
    <x v="0"/>
    <s v="USD"/>
    <n v="1397924379"/>
    <x v="946"/>
    <b v="0"/>
    <n v="170"/>
    <b v="0"/>
    <s v="film &amp; video/animation"/>
    <x v="5"/>
    <x v="23"/>
    <x v="928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x v="70"/>
    <x v="932"/>
    <x v="0"/>
    <x v="0"/>
    <s v="USD"/>
    <n v="1460936694"/>
    <x v="947"/>
    <b v="0"/>
    <n v="69"/>
    <b v="1"/>
    <s v="theater/spaces"/>
    <x v="6"/>
    <x v="9"/>
    <x v="929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x v="120"/>
    <x v="933"/>
    <x v="0"/>
    <x v="1"/>
    <s v="GBP"/>
    <n v="1425821477"/>
    <x v="948"/>
    <b v="0"/>
    <n v="70"/>
    <b v="1"/>
    <s v="photography/photobooks"/>
    <x v="2"/>
    <x v="3"/>
    <x v="930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x v="51"/>
    <x v="934"/>
    <x v="2"/>
    <x v="0"/>
    <s v="USD"/>
    <n v="1440100839"/>
    <x v="949"/>
    <b v="0"/>
    <n v="73"/>
    <b v="0"/>
    <s v="technology/wearables"/>
    <x v="0"/>
    <x v="1"/>
    <x v="931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x v="177"/>
    <x v="935"/>
    <x v="0"/>
    <x v="0"/>
    <s v="USD"/>
    <n v="1393966800"/>
    <x v="950"/>
    <b v="0"/>
    <n v="183"/>
    <b v="1"/>
    <s v="music/indie rock"/>
    <x v="7"/>
    <x v="12"/>
    <x v="932"/>
    <x v="950"/>
    <d v="2014-03-04T21:00:00"/>
    <x v="0"/>
  </r>
  <r>
    <n v="3310"/>
    <s v="The Island Boys: A New Play"/>
    <s v="A new play about coming coming home, recovery, and trying to find God in the process."/>
    <x v="115"/>
    <x v="936"/>
    <x v="0"/>
    <x v="0"/>
    <s v="USD"/>
    <n v="1444169825"/>
    <x v="951"/>
    <b v="0"/>
    <n v="31"/>
    <b v="1"/>
    <s v="theater/plays"/>
    <x v="6"/>
    <x v="11"/>
    <x v="933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x v="1"/>
    <x v="937"/>
    <x v="0"/>
    <x v="0"/>
    <s v="USD"/>
    <n v="1470369540"/>
    <x v="952"/>
    <b v="0"/>
    <n v="166"/>
    <b v="1"/>
    <s v="music/electronic music"/>
    <x v="7"/>
    <x v="13"/>
    <x v="934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x v="115"/>
    <x v="938"/>
    <x v="0"/>
    <x v="0"/>
    <s v="USD"/>
    <n v="1429505400"/>
    <x v="953"/>
    <b v="0"/>
    <n v="48"/>
    <b v="1"/>
    <s v="music/classical music"/>
    <x v="7"/>
    <x v="25"/>
    <x v="935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x v="70"/>
    <x v="939"/>
    <x v="0"/>
    <x v="0"/>
    <s v="USD"/>
    <n v="1430331268"/>
    <x v="954"/>
    <b v="1"/>
    <n v="89"/>
    <b v="1"/>
    <s v="film &amp; video/documentary"/>
    <x v="5"/>
    <x v="8"/>
    <x v="936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x v="940"/>
    <x v="0"/>
    <x v="0"/>
    <s v="USD"/>
    <n v="1423871882"/>
    <x v="955"/>
    <b v="0"/>
    <n v="73"/>
    <b v="1"/>
    <s v="music/rock"/>
    <x v="7"/>
    <x v="15"/>
    <x v="937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x v="70"/>
    <x v="941"/>
    <x v="0"/>
    <x v="0"/>
    <s v="USD"/>
    <n v="1362872537"/>
    <x v="956"/>
    <b v="1"/>
    <n v="107"/>
    <b v="1"/>
    <s v="music/indie rock"/>
    <x v="7"/>
    <x v="12"/>
    <x v="938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x v="70"/>
    <x v="942"/>
    <x v="0"/>
    <x v="16"/>
    <s v="EUR"/>
    <n v="1451226045"/>
    <x v="957"/>
    <b v="0"/>
    <n v="17"/>
    <b v="1"/>
    <s v="film &amp; video/shorts"/>
    <x v="5"/>
    <x v="27"/>
    <x v="939"/>
    <x v="957"/>
    <d v="2015-12-27T14:20:45"/>
    <x v="0"/>
  </r>
  <r>
    <n v="2629"/>
    <s v="Project Dragonfly - Sail to the Stars"/>
    <s v="The first international contest to let students shape the future of interstellar travel."/>
    <x v="1"/>
    <x v="943"/>
    <x v="0"/>
    <x v="1"/>
    <s v="GBP"/>
    <n v="1431608122"/>
    <x v="958"/>
    <b v="0"/>
    <n v="100"/>
    <b v="1"/>
    <s v="technology/space exploration"/>
    <x v="0"/>
    <x v="4"/>
    <x v="940"/>
    <x v="958"/>
    <d v="2015-05-14T12:55:22"/>
    <x v="0"/>
  </r>
  <r>
    <n v="1088"/>
    <s v="Still Alive"/>
    <s v="A fresh twist on survival games. Intense, high-stakes 30 minute rounds for up to 10 players."/>
    <x v="52"/>
    <x v="944"/>
    <x v="2"/>
    <x v="0"/>
    <s v="USD"/>
    <n v="1398366667"/>
    <x v="959"/>
    <b v="0"/>
    <n v="147"/>
    <b v="0"/>
    <s v="games/video games"/>
    <x v="3"/>
    <x v="18"/>
    <x v="941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x v="0"/>
    <x v="945"/>
    <x v="1"/>
    <x v="0"/>
    <s v="USD"/>
    <n v="1469656800"/>
    <x v="960"/>
    <b v="0"/>
    <n v="59"/>
    <b v="0"/>
    <s v="publishing/art books"/>
    <x v="1"/>
    <x v="32"/>
    <x v="942"/>
    <x v="960"/>
    <d v="2016-07-27T22:00:00"/>
    <x v="0"/>
  </r>
  <r>
    <n v="2284"/>
    <s v="Make a record, write a song, take the Vinyl Skyway. "/>
    <s v="The Vinyl Skyway reunite to make a third album. "/>
    <x v="70"/>
    <x v="946"/>
    <x v="0"/>
    <x v="0"/>
    <s v="USD"/>
    <n v="1299902400"/>
    <x v="961"/>
    <b v="0"/>
    <n v="59"/>
    <b v="1"/>
    <s v="music/rock"/>
    <x v="7"/>
    <x v="15"/>
    <x v="943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x v="70"/>
    <x v="947"/>
    <x v="0"/>
    <x v="0"/>
    <s v="USD"/>
    <n v="1488053905"/>
    <x v="962"/>
    <b v="0"/>
    <n v="46"/>
    <b v="1"/>
    <s v="photography/photobooks"/>
    <x v="2"/>
    <x v="3"/>
    <x v="944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x v="70"/>
    <x v="947"/>
    <x v="0"/>
    <x v="0"/>
    <s v="USD"/>
    <n v="1405699451"/>
    <x v="963"/>
    <b v="0"/>
    <n v="91"/>
    <b v="1"/>
    <s v="theater/plays"/>
    <x v="6"/>
    <x v="11"/>
    <x v="945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x v="1"/>
    <x v="948"/>
    <x v="0"/>
    <x v="0"/>
    <s v="USD"/>
    <n v="1469670580"/>
    <x v="964"/>
    <b v="0"/>
    <n v="71"/>
    <b v="1"/>
    <s v="film &amp; video/documentary"/>
    <x v="5"/>
    <x v="8"/>
    <x v="946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x v="51"/>
    <x v="949"/>
    <x v="2"/>
    <x v="0"/>
    <s v="USD"/>
    <n v="1475697054"/>
    <x v="965"/>
    <b v="0"/>
    <n v="60"/>
    <b v="0"/>
    <s v="theater/plays"/>
    <x v="6"/>
    <x v="11"/>
    <x v="947"/>
    <x v="965"/>
    <d v="2016-10-05T19:50:54"/>
    <x v="0"/>
  </r>
  <r>
    <n v="2176"/>
    <s v="Mike Farley Band - New Album!"/>
    <s v="The Mike Farley Band has re-assembled its original line up and needs your help to make a new full-length album!"/>
    <x v="1"/>
    <x v="950"/>
    <x v="0"/>
    <x v="0"/>
    <s v="USD"/>
    <n v="1430579509"/>
    <x v="966"/>
    <b v="0"/>
    <n v="71"/>
    <b v="1"/>
    <s v="music/rock"/>
    <x v="7"/>
    <x v="15"/>
    <x v="948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x v="1"/>
    <x v="951"/>
    <x v="0"/>
    <x v="0"/>
    <s v="USD"/>
    <n v="1327212000"/>
    <x v="967"/>
    <b v="0"/>
    <n v="71"/>
    <b v="1"/>
    <s v="publishing/nonfiction"/>
    <x v="1"/>
    <x v="17"/>
    <x v="949"/>
    <x v="967"/>
    <d v="2012-01-22T06:00:00"/>
    <x v="0"/>
  </r>
  <r>
    <n v="2807"/>
    <s v="The Commission Theatre Co."/>
    <s v="Bringing Shakespeare back to the Playwrights"/>
    <x v="1"/>
    <x v="951"/>
    <x v="0"/>
    <x v="0"/>
    <s v="USD"/>
    <n v="1435611438"/>
    <x v="968"/>
    <b v="0"/>
    <n v="93"/>
    <b v="1"/>
    <s v="theater/plays"/>
    <x v="6"/>
    <x v="11"/>
    <x v="950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x v="76"/>
    <x v="952"/>
    <x v="2"/>
    <x v="1"/>
    <s v="GBP"/>
    <n v="1471939818"/>
    <x v="969"/>
    <b v="0"/>
    <n v="90"/>
    <b v="0"/>
    <s v="theater/spaces"/>
    <x v="6"/>
    <x v="9"/>
    <x v="951"/>
    <x v="969"/>
    <d v="2016-08-23T08:10:18"/>
    <x v="0"/>
  </r>
  <r>
    <n v="2529"/>
    <s v="UrbanArias is DC's Contemporary Opera Company"/>
    <s v="Opera. Short. New."/>
    <x v="70"/>
    <x v="953"/>
    <x v="0"/>
    <x v="0"/>
    <s v="USD"/>
    <n v="1332636975"/>
    <x v="970"/>
    <b v="0"/>
    <n v="76"/>
    <b v="1"/>
    <s v="music/classical music"/>
    <x v="7"/>
    <x v="25"/>
    <x v="952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x v="38"/>
    <x v="954"/>
    <x v="0"/>
    <x v="0"/>
    <s v="USD"/>
    <n v="1333609140"/>
    <x v="971"/>
    <b v="1"/>
    <n v="113"/>
    <b v="1"/>
    <s v="film &amp; video/documentary"/>
    <x v="5"/>
    <x v="8"/>
    <x v="953"/>
    <x v="971"/>
    <d v="2012-04-05T06:59:00"/>
    <x v="0"/>
  </r>
  <r>
    <n v="1643"/>
    <s v="This Is All Now's Brand New Album!!"/>
    <s v="This Is All Now is putting out a brand new record, and we need YOUR help to do it!"/>
    <x v="1"/>
    <x v="955"/>
    <x v="0"/>
    <x v="0"/>
    <s v="USD"/>
    <n v="1348516012"/>
    <x v="972"/>
    <b v="0"/>
    <n v="37"/>
    <b v="1"/>
    <s v="music/pop"/>
    <x v="7"/>
    <x v="22"/>
    <x v="954"/>
    <x v="972"/>
    <d v="2012-09-24T19:46:52"/>
    <x v="0"/>
  </r>
  <r>
    <n v="1629"/>
    <s v="Off The Turnpike | A Loud New Way to Release Loud New Music"/>
    <s v="Help Off The Turnpike release new music, and set fire to everything!"/>
    <x v="70"/>
    <x v="956"/>
    <x v="0"/>
    <x v="0"/>
    <s v="USD"/>
    <n v="1392929333"/>
    <x v="973"/>
    <b v="0"/>
    <n v="82"/>
    <b v="1"/>
    <s v="music/rock"/>
    <x v="7"/>
    <x v="15"/>
    <x v="955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x v="166"/>
    <x v="957"/>
    <x v="0"/>
    <x v="0"/>
    <s v="USD"/>
    <n v="1372985760"/>
    <x v="974"/>
    <b v="0"/>
    <n v="87"/>
    <b v="1"/>
    <s v="publishing/nonfiction"/>
    <x v="1"/>
    <x v="17"/>
    <x v="956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70"/>
    <x v="958"/>
    <x v="0"/>
    <x v="0"/>
    <s v="USD"/>
    <n v="1423119540"/>
    <x v="975"/>
    <b v="0"/>
    <n v="76"/>
    <b v="1"/>
    <s v="theater/plays"/>
    <x v="6"/>
    <x v="11"/>
    <x v="957"/>
    <x v="975"/>
    <d v="2015-02-05T06:59:00"/>
    <x v="0"/>
  </r>
  <r>
    <n v="1524"/>
    <s v="Heath - Limited Edition Split Zine - Make 100"/>
    <s v="Limited edition split zine by photographers AdeY and Kersti K. 100 signed and hand numbered copies!"/>
    <x v="121"/>
    <x v="959"/>
    <x v="0"/>
    <x v="10"/>
    <s v="SEK"/>
    <n v="1487592090"/>
    <x v="976"/>
    <b v="1"/>
    <n v="28"/>
    <b v="1"/>
    <s v="photography/photobooks"/>
    <x v="2"/>
    <x v="3"/>
    <x v="958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x v="178"/>
    <x v="960"/>
    <x v="0"/>
    <x v="1"/>
    <s v="GBP"/>
    <n v="1445817540"/>
    <x v="977"/>
    <b v="1"/>
    <n v="104"/>
    <b v="1"/>
    <s v="theater/plays"/>
    <x v="6"/>
    <x v="11"/>
    <x v="959"/>
    <x v="977"/>
    <d v="2015-10-25T23:59:00"/>
    <x v="0"/>
  </r>
  <r>
    <n v="850"/>
    <s v="Yet Further: Sioum's Second Full-Length Album"/>
    <s v="Help Chicago-based instrumental group Sioum complete the production of their 2nd full-length album."/>
    <x v="38"/>
    <x v="961"/>
    <x v="0"/>
    <x v="0"/>
    <s v="USD"/>
    <n v="1461560340"/>
    <x v="978"/>
    <b v="0"/>
    <n v="133"/>
    <b v="1"/>
    <s v="music/metal"/>
    <x v="7"/>
    <x v="20"/>
    <x v="960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x v="1"/>
    <x v="962"/>
    <x v="0"/>
    <x v="0"/>
    <s v="USD"/>
    <n v="1324789200"/>
    <x v="979"/>
    <b v="0"/>
    <n v="77"/>
    <b v="1"/>
    <s v="music/indie rock"/>
    <x v="7"/>
    <x v="12"/>
    <x v="961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x v="176"/>
    <x v="963"/>
    <x v="0"/>
    <x v="0"/>
    <s v="USD"/>
    <n v="1415921848"/>
    <x v="980"/>
    <b v="0"/>
    <n v="45"/>
    <b v="1"/>
    <s v="theater/plays"/>
    <x v="6"/>
    <x v="11"/>
    <x v="962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x v="70"/>
    <x v="964"/>
    <x v="0"/>
    <x v="1"/>
    <s v="GBP"/>
    <n v="1468593246"/>
    <x v="981"/>
    <b v="0"/>
    <n v="111"/>
    <b v="1"/>
    <s v="photography/photobooks"/>
    <x v="2"/>
    <x v="3"/>
    <x v="963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x v="179"/>
    <x v="965"/>
    <x v="2"/>
    <x v="1"/>
    <s v="GBP"/>
    <n v="1475398800"/>
    <x v="982"/>
    <b v="0"/>
    <n v="94"/>
    <b v="0"/>
    <s v="theater/plays"/>
    <x v="6"/>
    <x v="11"/>
    <x v="964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x v="13"/>
    <x v="966"/>
    <x v="1"/>
    <x v="0"/>
    <s v="USD"/>
    <n v="1420938172"/>
    <x v="983"/>
    <b v="0"/>
    <n v="135"/>
    <b v="0"/>
    <s v="technology/wearables"/>
    <x v="0"/>
    <x v="1"/>
    <x v="965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x v="1"/>
    <x v="967"/>
    <x v="0"/>
    <x v="0"/>
    <s v="USD"/>
    <n v="1392408000"/>
    <x v="984"/>
    <b v="0"/>
    <n v="108"/>
    <b v="1"/>
    <s v="publishing/nonfiction"/>
    <x v="1"/>
    <x v="17"/>
    <x v="966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x v="90"/>
    <x v="968"/>
    <x v="2"/>
    <x v="1"/>
    <s v="GBP"/>
    <n v="1406130880"/>
    <x v="985"/>
    <b v="0"/>
    <n v="21"/>
    <b v="0"/>
    <s v="technology/wearables"/>
    <x v="0"/>
    <x v="1"/>
    <x v="967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x v="70"/>
    <x v="969"/>
    <x v="0"/>
    <x v="16"/>
    <s v="EUR"/>
    <n v="1475209620"/>
    <x v="986"/>
    <b v="0"/>
    <n v="37"/>
    <b v="1"/>
    <s v="music/classical music"/>
    <x v="7"/>
    <x v="25"/>
    <x v="968"/>
    <x v="986"/>
    <d v="2016-09-30T04:27:00"/>
    <x v="0"/>
  </r>
  <r>
    <n v="1251"/>
    <s v="Jack Oblivian Harlan t Bobo Limes european tour"/>
    <s v="A tour of europe with 3 memphis artist, Jack Oblivian, Harlan T Bobo and Shawn Cripps."/>
    <x v="70"/>
    <x v="970"/>
    <x v="0"/>
    <x v="0"/>
    <s v="USD"/>
    <n v="1316979167"/>
    <x v="987"/>
    <b v="1"/>
    <n v="74"/>
    <b v="1"/>
    <s v="music/rock"/>
    <x v="7"/>
    <x v="15"/>
    <x v="969"/>
    <x v="987"/>
    <d v="2011-09-25T19:32:47"/>
    <x v="0"/>
  </r>
  <r>
    <n v="833"/>
    <s v="Ragman Rolls"/>
    <s v="This is an American rock album."/>
    <x v="70"/>
    <x v="971"/>
    <x v="0"/>
    <x v="0"/>
    <s v="USD"/>
    <n v="1397941475"/>
    <x v="988"/>
    <b v="0"/>
    <n v="41"/>
    <b v="1"/>
    <s v="music/rock"/>
    <x v="7"/>
    <x v="15"/>
    <x v="970"/>
    <x v="988"/>
    <d v="2014-04-19T21:04:35"/>
    <x v="0"/>
  </r>
  <r>
    <n v="3342"/>
    <s v="Uprising Theatre Company's First Production"/>
    <s v="We believe in the power of stories to change the world. Theatre that inspires transformation."/>
    <x v="70"/>
    <x v="971"/>
    <x v="0"/>
    <x v="0"/>
    <s v="USD"/>
    <n v="1427864340"/>
    <x v="989"/>
    <b v="0"/>
    <n v="78"/>
    <b v="1"/>
    <s v="theater/plays"/>
    <x v="6"/>
    <x v="11"/>
    <x v="971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x v="70"/>
    <x v="972"/>
    <x v="0"/>
    <x v="0"/>
    <s v="USD"/>
    <n v="1383676790"/>
    <x v="990"/>
    <b v="0"/>
    <n v="38"/>
    <b v="1"/>
    <s v="film &amp; video/documentary"/>
    <x v="5"/>
    <x v="8"/>
    <x v="972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x v="70"/>
    <x v="973"/>
    <x v="0"/>
    <x v="0"/>
    <s v="USD"/>
    <n v="1347854700"/>
    <x v="991"/>
    <b v="0"/>
    <n v="75"/>
    <b v="1"/>
    <s v="music/rock"/>
    <x v="7"/>
    <x v="15"/>
    <x v="973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x v="1"/>
    <x v="973"/>
    <x v="0"/>
    <x v="0"/>
    <s v="USD"/>
    <n v="1441153705"/>
    <x v="992"/>
    <b v="0"/>
    <n v="47"/>
    <b v="1"/>
    <s v="theater/plays"/>
    <x v="6"/>
    <x v="11"/>
    <x v="974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x v="70"/>
    <x v="974"/>
    <x v="0"/>
    <x v="0"/>
    <s v="USD"/>
    <n v="1318006732"/>
    <x v="993"/>
    <b v="0"/>
    <n v="55"/>
    <b v="1"/>
    <s v="music/indie rock"/>
    <x v="7"/>
    <x v="12"/>
    <x v="975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x v="121"/>
    <x v="975"/>
    <x v="0"/>
    <x v="0"/>
    <s v="USD"/>
    <n v="1385932652"/>
    <x v="994"/>
    <b v="1"/>
    <n v="109"/>
    <b v="1"/>
    <s v="music/rock"/>
    <x v="7"/>
    <x v="15"/>
    <x v="976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x v="90"/>
    <x v="976"/>
    <x v="2"/>
    <x v="0"/>
    <s v="USD"/>
    <n v="1438552800"/>
    <x v="995"/>
    <b v="0"/>
    <n v="52"/>
    <b v="0"/>
    <s v="food/food trucks"/>
    <x v="4"/>
    <x v="29"/>
    <x v="977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x v="1"/>
    <x v="977"/>
    <x v="0"/>
    <x v="0"/>
    <s v="USD"/>
    <n v="1338177540"/>
    <x v="996"/>
    <b v="0"/>
    <n v="37"/>
    <b v="1"/>
    <s v="music/rock"/>
    <x v="7"/>
    <x v="15"/>
    <x v="978"/>
    <x v="996"/>
    <d v="2012-05-28T03:59:00"/>
    <x v="0"/>
  </r>
  <r>
    <n v="14"/>
    <s v="3010 | Sci-fi Series"/>
    <s v="A highly charged post apocalyptic sci fi series that pulls no punches!"/>
    <x v="70"/>
    <x v="978"/>
    <x v="0"/>
    <x v="8"/>
    <s v="AUD"/>
    <n v="1405259940"/>
    <x v="997"/>
    <b v="0"/>
    <n v="41"/>
    <b v="1"/>
    <s v="film &amp; video/television"/>
    <x v="5"/>
    <x v="16"/>
    <x v="979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x v="1"/>
    <x v="979"/>
    <x v="0"/>
    <x v="0"/>
    <s v="USD"/>
    <n v="1253937540"/>
    <x v="998"/>
    <b v="1"/>
    <n v="163"/>
    <b v="1"/>
    <s v="music/indie rock"/>
    <x v="7"/>
    <x v="12"/>
    <x v="980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x v="70"/>
    <x v="980"/>
    <x v="0"/>
    <x v="0"/>
    <s v="USD"/>
    <n v="1293857940"/>
    <x v="999"/>
    <b v="1"/>
    <n v="113"/>
    <b v="1"/>
    <s v="music/indie rock"/>
    <x v="7"/>
    <x v="12"/>
    <x v="981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x v="70"/>
    <x v="981"/>
    <x v="0"/>
    <x v="0"/>
    <s v="USD"/>
    <n v="1312182000"/>
    <x v="1000"/>
    <b v="0"/>
    <n v="44"/>
    <b v="1"/>
    <s v="music/rock"/>
    <x v="7"/>
    <x v="15"/>
    <x v="982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x v="180"/>
    <x v="982"/>
    <x v="0"/>
    <x v="0"/>
    <s v="USD"/>
    <n v="1324014521"/>
    <x v="1001"/>
    <b v="0"/>
    <n v="149"/>
    <b v="1"/>
    <s v="music/rock"/>
    <x v="7"/>
    <x v="15"/>
    <x v="983"/>
    <x v="1001"/>
    <d v="2011-12-16T05:48:41"/>
    <x v="0"/>
  </r>
  <r>
    <n v="2189"/>
    <s v="Odyssey: ARGONAUTS"/>
    <s v="Help me fund the Argonauts! Sculpted by Dave Kidd, based on concept art from Roberto Cirillo, created by Fet Milner and myself!"/>
    <x v="181"/>
    <x v="983"/>
    <x v="0"/>
    <x v="1"/>
    <s v="GBP"/>
    <n v="1461276000"/>
    <x v="1002"/>
    <b v="0"/>
    <n v="88"/>
    <b v="1"/>
    <s v="games/tabletop games"/>
    <x v="3"/>
    <x v="5"/>
    <x v="984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x v="984"/>
    <x v="0"/>
    <x v="0"/>
    <s v="USD"/>
    <n v="1442805076"/>
    <x v="1003"/>
    <b v="0"/>
    <n v="84"/>
    <b v="1"/>
    <s v="theater/plays"/>
    <x v="6"/>
    <x v="11"/>
    <x v="985"/>
    <x v="1003"/>
    <d v="2015-09-21T03:11:16"/>
    <x v="0"/>
  </r>
  <r>
    <n v="1200"/>
    <s v="Modern Nomads"/>
    <s v="Modern Nomads Journal is an 88 page magazine style publication containing photo stories about Somalis in the Horn of Africa."/>
    <x v="182"/>
    <x v="985"/>
    <x v="0"/>
    <x v="0"/>
    <s v="USD"/>
    <n v="1429183656"/>
    <x v="1004"/>
    <b v="0"/>
    <n v="103"/>
    <b v="1"/>
    <s v="photography/photobooks"/>
    <x v="2"/>
    <x v="3"/>
    <x v="986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x v="70"/>
    <x v="986"/>
    <x v="0"/>
    <x v="0"/>
    <s v="USD"/>
    <n v="1423555140"/>
    <x v="1005"/>
    <b v="0"/>
    <n v="28"/>
    <b v="1"/>
    <s v="theater/musical"/>
    <x v="6"/>
    <x v="19"/>
    <x v="987"/>
    <x v="1005"/>
    <d v="2015-02-10T07:59:00"/>
    <x v="0"/>
  </r>
  <r>
    <n v="1743"/>
    <s v="The Fringes Project: Photobook of a Dying Language"/>
    <s v="Visual documentation of the endangered IÃ±upiat language, captured in the form of a printed photography book."/>
    <x v="70"/>
    <x v="987"/>
    <x v="0"/>
    <x v="0"/>
    <s v="USD"/>
    <n v="1472270340"/>
    <x v="1006"/>
    <b v="0"/>
    <n v="67"/>
    <b v="1"/>
    <s v="photography/photobooks"/>
    <x v="2"/>
    <x v="3"/>
    <x v="988"/>
    <x v="1006"/>
    <d v="2016-08-27T03:59:00"/>
    <x v="0"/>
  </r>
  <r>
    <n v="11"/>
    <s v="2016 TAPR DCC Video on HamRadioNow"/>
    <s v="HamRadioNow will produce YouTube video of the complete 2016 ARRL &amp; TAPR Amateur Radio (Ham Radio) Digital Communications Conference"/>
    <x v="1"/>
    <x v="987"/>
    <x v="0"/>
    <x v="0"/>
    <s v="USD"/>
    <n v="1471834800"/>
    <x v="1007"/>
    <b v="0"/>
    <n v="75"/>
    <b v="1"/>
    <s v="film &amp; video/television"/>
    <x v="5"/>
    <x v="16"/>
    <x v="989"/>
    <x v="1007"/>
    <d v="2016-08-22T03:00:00"/>
    <x v="0"/>
  </r>
  <r>
    <n v="2098"/>
    <s v="The Christopher Battles EP"/>
    <s v="The Christopher Battles EP Project will fund professional recording, publicity, and release for this original singer-songwriter."/>
    <x v="70"/>
    <x v="988"/>
    <x v="0"/>
    <x v="0"/>
    <s v="USD"/>
    <n v="1331174635"/>
    <x v="1008"/>
    <b v="0"/>
    <n v="32"/>
    <b v="1"/>
    <s v="music/indie rock"/>
    <x v="7"/>
    <x v="12"/>
    <x v="990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x v="1"/>
    <x v="989"/>
    <x v="0"/>
    <x v="0"/>
    <s v="USD"/>
    <n v="1473047940"/>
    <x v="1009"/>
    <b v="0"/>
    <n v="177"/>
    <b v="1"/>
    <s v="music/metal"/>
    <x v="7"/>
    <x v="20"/>
    <x v="991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183"/>
    <x v="990"/>
    <x v="1"/>
    <x v="10"/>
    <s v="SEK"/>
    <n v="1482515937"/>
    <x v="1010"/>
    <b v="0"/>
    <n v="7"/>
    <b v="0"/>
    <s v="technology/wearables"/>
    <x v="0"/>
    <x v="1"/>
    <x v="992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x v="70"/>
    <x v="991"/>
    <x v="0"/>
    <x v="1"/>
    <s v="GBP"/>
    <n v="1437934759"/>
    <x v="1011"/>
    <b v="1"/>
    <n v="47"/>
    <b v="1"/>
    <s v="theater/plays"/>
    <x v="6"/>
    <x v="11"/>
    <x v="993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x v="1"/>
    <x v="992"/>
    <x v="0"/>
    <x v="0"/>
    <s v="USD"/>
    <n v="1367366460"/>
    <x v="1012"/>
    <b v="1"/>
    <n v="128"/>
    <b v="1"/>
    <s v="film &amp; video/documentary"/>
    <x v="5"/>
    <x v="8"/>
    <x v="994"/>
    <x v="1012"/>
    <d v="2013-05-01T00:01:00"/>
    <x v="0"/>
  </r>
  <r>
    <n v="3384"/>
    <s v="The Hat"/>
    <s v="Six gay men, emotional baggage, and online dating: what could go wrong? A play about looking for love and finding something better."/>
    <x v="70"/>
    <x v="993"/>
    <x v="0"/>
    <x v="0"/>
    <s v="USD"/>
    <n v="1448074800"/>
    <x v="1013"/>
    <b v="0"/>
    <n v="64"/>
    <b v="1"/>
    <s v="theater/plays"/>
    <x v="6"/>
    <x v="11"/>
    <x v="995"/>
    <x v="1013"/>
    <d v="2015-11-21T03:00:00"/>
    <x v="0"/>
  </r>
  <r>
    <n v="2496"/>
    <s v="Lynn Haven - The First Album, &quot;Fair Weather Friends&quot;"/>
    <s v="Be a part of making the first Lynn Haven album, &quot;Fair Weather Friends.&quot;"/>
    <x v="70"/>
    <x v="994"/>
    <x v="0"/>
    <x v="0"/>
    <s v="USD"/>
    <n v="1364597692"/>
    <x v="1014"/>
    <b v="0"/>
    <n v="10"/>
    <b v="1"/>
    <s v="music/indie rock"/>
    <x v="7"/>
    <x v="12"/>
    <x v="996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x v="70"/>
    <x v="994"/>
    <x v="0"/>
    <x v="0"/>
    <s v="USD"/>
    <n v="1427469892"/>
    <x v="1015"/>
    <b v="0"/>
    <n v="94"/>
    <b v="1"/>
    <s v="theater/plays"/>
    <x v="6"/>
    <x v="11"/>
    <x v="705"/>
    <x v="1015"/>
    <d v="2015-03-27T15:24:52"/>
    <x v="0"/>
  </r>
  <r>
    <n v="3332"/>
    <s v="Cortez"/>
    <s v="Two marine biologists are at odds during an important expedition. When a stranded shark refuses to die, things get weird."/>
    <x v="70"/>
    <x v="994"/>
    <x v="0"/>
    <x v="0"/>
    <s v="USD"/>
    <n v="1405802330"/>
    <x v="1016"/>
    <b v="0"/>
    <n v="83"/>
    <b v="1"/>
    <s v="theater/plays"/>
    <x v="6"/>
    <x v="11"/>
    <x v="997"/>
    <x v="1016"/>
    <d v="2014-07-19T20:38:50"/>
    <x v="0"/>
  </r>
  <r>
    <n v="45"/>
    <s v="The Art of the Lift"/>
    <s v="The Art of the Lift is a crime drama that follows an expert crew of pick-pockets and their attempt at breaking in a new recruit."/>
    <x v="1"/>
    <x v="994"/>
    <x v="0"/>
    <x v="0"/>
    <s v="USD"/>
    <n v="1461769107"/>
    <x v="1017"/>
    <b v="0"/>
    <n v="61"/>
    <b v="1"/>
    <s v="film &amp; video/television"/>
    <x v="5"/>
    <x v="16"/>
    <x v="998"/>
    <x v="1017"/>
    <d v="2016-04-27T14:58:27"/>
    <x v="0"/>
  </r>
  <r>
    <n v="262"/>
    <s v="The Last Cosmonaut"/>
    <s v="He can never die. He will live forever. He is the last cosmonaut, and this is his story."/>
    <x v="60"/>
    <x v="994"/>
    <x v="0"/>
    <x v="0"/>
    <s v="USD"/>
    <n v="1298699828"/>
    <x v="1018"/>
    <b v="1"/>
    <n v="145"/>
    <b v="1"/>
    <s v="film &amp; video/documentary"/>
    <x v="5"/>
    <x v="8"/>
    <x v="999"/>
    <x v="1018"/>
    <d v="2011-02-26T05:57:08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x v="995"/>
    <x v="0"/>
    <x v="0"/>
    <s v="USD"/>
    <n v="1418904533"/>
    <x v="1019"/>
    <b v="0"/>
    <n v="26"/>
    <b v="1"/>
    <s v="publishing/nonfiction"/>
    <x v="1"/>
    <x v="17"/>
    <x v="1000"/>
    <x v="1019"/>
    <d v="2014-12-18T12:08:53"/>
    <x v="0"/>
  </r>
  <r>
    <n v="3233"/>
    <s v="64 Squares"/>
    <s v="64 Squares is an autobiographical one-man exploration of the internal chess game played to reconcile relationships."/>
    <x v="1"/>
    <x v="996"/>
    <x v="0"/>
    <x v="0"/>
    <s v="USD"/>
    <n v="1488482355"/>
    <x v="1020"/>
    <b v="0"/>
    <n v="61"/>
    <b v="1"/>
    <s v="theater/plays"/>
    <x v="6"/>
    <x v="11"/>
    <x v="1001"/>
    <x v="1020"/>
    <d v="2017-03-02T19:19:15"/>
    <x v="0"/>
  </r>
  <r>
    <n v="2063"/>
    <s v="Up to 4 axis Beaglebone black based CNC control"/>
    <s v="Build a professional grade Linux CNC control with Beaglebone black and our CNC cape."/>
    <x v="38"/>
    <x v="997"/>
    <x v="0"/>
    <x v="4"/>
    <s v="EUR"/>
    <n v="1463333701"/>
    <x v="1021"/>
    <b v="0"/>
    <n v="49"/>
    <b v="1"/>
    <s v="technology/hardware"/>
    <x v="0"/>
    <x v="0"/>
    <x v="1002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x v="1"/>
    <x v="998"/>
    <x v="0"/>
    <x v="0"/>
    <s v="USD"/>
    <n v="1336747995"/>
    <x v="1022"/>
    <b v="1"/>
    <n v="91"/>
    <b v="1"/>
    <s v="film &amp; video/documentary"/>
    <x v="5"/>
    <x v="8"/>
    <x v="1003"/>
    <x v="1022"/>
    <d v="2012-05-11T14:53:15"/>
    <x v="0"/>
  </r>
  <r>
    <n v="2249"/>
    <s v="Centurion: Legionaries of Rome"/>
    <s v="March with the legions against the enemies of Rome in this role-playing game of military adventures."/>
    <x v="113"/>
    <x v="999"/>
    <x v="0"/>
    <x v="0"/>
    <s v="USD"/>
    <n v="1364917965"/>
    <x v="1023"/>
    <b v="0"/>
    <n v="180"/>
    <b v="1"/>
    <s v="games/tabletop games"/>
    <x v="3"/>
    <x v="5"/>
    <x v="1004"/>
    <x v="1023"/>
    <d v="2013-04-02T15:52:45"/>
    <x v="0"/>
  </r>
  <r>
    <n v="276"/>
    <s v="Abalimi"/>
    <s v="A film about Xhosa women in townships of South Africa micro-farming to fight extreme poverty, gain health, and create food security."/>
    <x v="38"/>
    <x v="1000"/>
    <x v="0"/>
    <x v="0"/>
    <s v="USD"/>
    <n v="1335574674"/>
    <x v="1024"/>
    <b v="1"/>
    <n v="62"/>
    <b v="1"/>
    <s v="film &amp; video/documentary"/>
    <x v="5"/>
    <x v="8"/>
    <x v="1005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x v="32"/>
    <x v="1001"/>
    <x v="2"/>
    <x v="1"/>
    <s v="GBP"/>
    <n v="1425108736"/>
    <x v="1025"/>
    <b v="0"/>
    <n v="140"/>
    <b v="0"/>
    <s v="photography/photobooks"/>
    <x v="2"/>
    <x v="3"/>
    <x v="1006"/>
    <x v="1025"/>
    <d v="2015-02-28T07:32:16"/>
    <x v="0"/>
  </r>
  <r>
    <n v="2653"/>
    <s v="Dream Rocket Project (Canceled)"/>
    <s v="DREAM BIG. Explore the universe through STEAM education. (Science, Technology, Engineering, Art, Mathematics)"/>
    <x v="185"/>
    <x v="1002"/>
    <x v="1"/>
    <x v="0"/>
    <s v="USD"/>
    <n v="1402632000"/>
    <x v="1026"/>
    <b v="0"/>
    <n v="70"/>
    <b v="0"/>
    <s v="technology/space exploration"/>
    <x v="0"/>
    <x v="4"/>
    <x v="1007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x v="6"/>
    <x v="1003"/>
    <x v="2"/>
    <x v="0"/>
    <s v="USD"/>
    <n v="1403983314"/>
    <x v="1027"/>
    <b v="0"/>
    <n v="85"/>
    <b v="0"/>
    <s v="food/food trucks"/>
    <x v="4"/>
    <x v="29"/>
    <x v="1008"/>
    <x v="1027"/>
    <d v="2014-06-28T19:21:54"/>
    <x v="0"/>
  </r>
  <r>
    <n v="1032"/>
    <s v="Phantom Ship / Coastal (Album Preorder)"/>
    <s v="Ideal for living rooms and open spaces."/>
    <x v="175"/>
    <x v="1004"/>
    <x v="0"/>
    <x v="0"/>
    <s v="USD"/>
    <n v="1466697625"/>
    <x v="1028"/>
    <b v="0"/>
    <n v="96"/>
    <b v="1"/>
    <s v="music/electronic music"/>
    <x v="7"/>
    <x v="13"/>
    <x v="794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x v="17"/>
    <x v="1005"/>
    <x v="2"/>
    <x v="0"/>
    <s v="USD"/>
    <n v="1468029540"/>
    <x v="1029"/>
    <b v="0"/>
    <n v="45"/>
    <b v="0"/>
    <s v="theater/spaces"/>
    <x v="6"/>
    <x v="9"/>
    <x v="1009"/>
    <x v="1029"/>
    <d v="2016-07-09T01:59:00"/>
    <x v="0"/>
  </r>
  <r>
    <n v="3553"/>
    <s v="Coming Home"/>
    <s v="Professional actors bring to life the true stories of 5 African-Americans struggling with mental health and their search for healing."/>
    <x v="120"/>
    <x v="1006"/>
    <x v="0"/>
    <x v="0"/>
    <s v="USD"/>
    <n v="1439337600"/>
    <x v="1030"/>
    <b v="0"/>
    <n v="104"/>
    <b v="1"/>
    <s v="theater/plays"/>
    <x v="6"/>
    <x v="11"/>
    <x v="149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x v="1"/>
    <x v="1007"/>
    <x v="0"/>
    <x v="1"/>
    <s v="GBP"/>
    <n v="1466179200"/>
    <x v="1031"/>
    <b v="0"/>
    <n v="130"/>
    <b v="1"/>
    <s v="theater/plays"/>
    <x v="6"/>
    <x v="11"/>
    <x v="1010"/>
    <x v="1031"/>
    <d v="2016-06-17T16:00:00"/>
    <x v="0"/>
  </r>
  <r>
    <n v="839"/>
    <s v="The Waffle Stompers - We'll Never Die"/>
    <s v="The Waffle Stompers need your support to keep doing what we love--go on tour, make music and music videos."/>
    <x v="1"/>
    <x v="1008"/>
    <x v="0"/>
    <x v="0"/>
    <s v="USD"/>
    <n v="1348337956"/>
    <x v="1032"/>
    <b v="0"/>
    <n v="96"/>
    <b v="1"/>
    <s v="music/rock"/>
    <x v="7"/>
    <x v="15"/>
    <x v="1011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x v="121"/>
    <x v="1009"/>
    <x v="0"/>
    <x v="0"/>
    <s v="USD"/>
    <n v="1414817940"/>
    <x v="1033"/>
    <b v="1"/>
    <n v="159"/>
    <b v="1"/>
    <s v="music/metal"/>
    <x v="7"/>
    <x v="20"/>
    <x v="1012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x v="1"/>
    <x v="1010"/>
    <x v="0"/>
    <x v="0"/>
    <s v="USD"/>
    <n v="1437202740"/>
    <x v="1034"/>
    <b v="0"/>
    <n v="79"/>
    <b v="1"/>
    <s v="theater/plays"/>
    <x v="6"/>
    <x v="11"/>
    <x v="1013"/>
    <x v="1034"/>
    <d v="2015-07-18T06:59:00"/>
    <x v="0"/>
  </r>
  <r>
    <n v="1757"/>
    <s v="The Resurgence of Femininity Photo Thesis"/>
    <s v="I want to create a self published photo art book on the topic of the resurgence of femininity."/>
    <x v="1"/>
    <x v="1011"/>
    <x v="0"/>
    <x v="0"/>
    <s v="USD"/>
    <n v="1485631740"/>
    <x v="1035"/>
    <b v="0"/>
    <n v="14"/>
    <b v="1"/>
    <s v="photography/photobooks"/>
    <x v="2"/>
    <x v="3"/>
    <x v="1014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x v="120"/>
    <x v="1012"/>
    <x v="0"/>
    <x v="0"/>
    <s v="USD"/>
    <n v="1434822914"/>
    <x v="1036"/>
    <b v="1"/>
    <n v="88"/>
    <b v="1"/>
    <s v="theater/plays"/>
    <x v="6"/>
    <x v="11"/>
    <x v="1015"/>
    <x v="1036"/>
    <d v="2015-06-20T17:55:14"/>
    <x v="0"/>
  </r>
  <r>
    <n v="1307"/>
    <s v="VR Card - Customized Virtual Reality Viewer (Canceled)"/>
    <s v="Get VR to Everyone with Mailable, Ready to Use Viewers"/>
    <x v="6"/>
    <x v="1013"/>
    <x v="1"/>
    <x v="0"/>
    <s v="USD"/>
    <n v="1455710679"/>
    <x v="1037"/>
    <b v="0"/>
    <n v="45"/>
    <b v="0"/>
    <s v="technology/wearables"/>
    <x v="0"/>
    <x v="1"/>
    <x v="1016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x v="121"/>
    <x v="1014"/>
    <x v="0"/>
    <x v="0"/>
    <s v="USD"/>
    <n v="1406876340"/>
    <x v="1038"/>
    <b v="0"/>
    <n v="16"/>
    <b v="1"/>
    <s v="theater/plays"/>
    <x v="6"/>
    <x v="11"/>
    <x v="1017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x v="1"/>
    <x v="1015"/>
    <x v="0"/>
    <x v="0"/>
    <s v="USD"/>
    <n v="1447463050"/>
    <x v="1039"/>
    <b v="0"/>
    <n v="90"/>
    <b v="1"/>
    <s v="music/rock"/>
    <x v="7"/>
    <x v="15"/>
    <x v="1018"/>
    <x v="1039"/>
    <d v="2015-11-14T01:04:10"/>
    <x v="0"/>
  </r>
  <r>
    <n v="3158"/>
    <s v="Nursery Crimes"/>
    <s v="A 40s crime-noir play using nursery rhyme characters."/>
    <x v="1"/>
    <x v="1016"/>
    <x v="0"/>
    <x v="0"/>
    <s v="USD"/>
    <n v="1374523752"/>
    <x v="1040"/>
    <b v="1"/>
    <n v="69"/>
    <b v="1"/>
    <s v="theater/plays"/>
    <x v="6"/>
    <x v="11"/>
    <x v="1019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x v="1"/>
    <x v="1017"/>
    <x v="0"/>
    <x v="0"/>
    <s v="USD"/>
    <n v="1425872692"/>
    <x v="1041"/>
    <b v="0"/>
    <n v="71"/>
    <b v="1"/>
    <s v="theater/plays"/>
    <x v="6"/>
    <x v="11"/>
    <x v="1020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x v="59"/>
    <x v="1018"/>
    <x v="2"/>
    <x v="0"/>
    <s v="USD"/>
    <n v="1412167393"/>
    <x v="1042"/>
    <b v="0"/>
    <n v="30"/>
    <b v="0"/>
    <s v="music/jazz"/>
    <x v="7"/>
    <x v="33"/>
    <x v="1021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x v="1"/>
    <x v="1019"/>
    <x v="0"/>
    <x v="0"/>
    <s v="USD"/>
    <n v="1409587140"/>
    <x v="1043"/>
    <b v="0"/>
    <n v="68"/>
    <b v="1"/>
    <s v="theater/plays"/>
    <x v="6"/>
    <x v="11"/>
    <x v="1022"/>
    <x v="1043"/>
    <d v="2014-09-01T15:59:00"/>
    <x v="0"/>
  </r>
  <r>
    <n v="3554"/>
    <s v="MASKS: Off-Broadway Debut"/>
    <s v="MASKS is a dramedy dealing with what it means to be alive, the reliability of identity, and what it means to suffer."/>
    <x v="1"/>
    <x v="1020"/>
    <x v="0"/>
    <x v="0"/>
    <s v="USD"/>
    <n v="1423674000"/>
    <x v="1044"/>
    <b v="0"/>
    <n v="53"/>
    <b v="1"/>
    <s v="theater/plays"/>
    <x v="6"/>
    <x v="11"/>
    <x v="1023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x v="186"/>
    <x v="1021"/>
    <x v="0"/>
    <x v="11"/>
    <s v="CAD"/>
    <n v="1467313039"/>
    <x v="1045"/>
    <b v="0"/>
    <n v="139"/>
    <b v="1"/>
    <s v="publishing/nonfiction"/>
    <x v="1"/>
    <x v="17"/>
    <x v="617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x v="1"/>
    <x v="1022"/>
    <x v="0"/>
    <x v="11"/>
    <s v="CAD"/>
    <n v="1428292800"/>
    <x v="1046"/>
    <b v="0"/>
    <n v="83"/>
    <b v="1"/>
    <s v="theater/plays"/>
    <x v="6"/>
    <x v="11"/>
    <x v="576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x v="38"/>
    <x v="1023"/>
    <x v="0"/>
    <x v="0"/>
    <s v="USD"/>
    <n v="1453569392"/>
    <x v="1047"/>
    <b v="0"/>
    <n v="49"/>
    <b v="1"/>
    <s v="film &amp; video/documentary"/>
    <x v="5"/>
    <x v="8"/>
    <x v="1024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x v="120"/>
    <x v="1024"/>
    <x v="0"/>
    <x v="0"/>
    <s v="USD"/>
    <n v="1472443269"/>
    <x v="1048"/>
    <b v="0"/>
    <n v="120"/>
    <b v="1"/>
    <s v="photography/photobooks"/>
    <x v="2"/>
    <x v="3"/>
    <x v="1025"/>
    <x v="1048"/>
    <d v="2016-08-29T04:01:09"/>
    <x v="0"/>
  </r>
  <r>
    <n v="118"/>
    <s v="DENOUNCED - A Short Film"/>
    <s v="When a ruthless hit-man is 'denounced' from the mafia, his old enemies declare war."/>
    <x v="1"/>
    <x v="1025"/>
    <x v="0"/>
    <x v="0"/>
    <s v="USD"/>
    <n v="1311902236"/>
    <x v="1049"/>
    <b v="0"/>
    <n v="39"/>
    <b v="1"/>
    <s v="film &amp; video/shorts"/>
    <x v="5"/>
    <x v="27"/>
    <x v="1026"/>
    <x v="1049"/>
    <d v="2011-07-29T01:17:16"/>
    <x v="0"/>
  </r>
  <r>
    <n v="2164"/>
    <s v="Rosaline debut record"/>
    <s v="South Florida roots country/rock outfit's long awaited debut record"/>
    <x v="120"/>
    <x v="1026"/>
    <x v="0"/>
    <x v="0"/>
    <s v="USD"/>
    <n v="1466827140"/>
    <x v="1050"/>
    <b v="0"/>
    <n v="83"/>
    <b v="1"/>
    <s v="music/rock"/>
    <x v="7"/>
    <x v="15"/>
    <x v="1027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"/>
    <x v="1027"/>
    <x v="0"/>
    <x v="1"/>
    <s v="GBP"/>
    <n v="1400965200"/>
    <x v="1051"/>
    <b v="0"/>
    <n v="72"/>
    <b v="1"/>
    <s v="theater/plays"/>
    <x v="6"/>
    <x v="11"/>
    <x v="1028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x v="1"/>
    <x v="1028"/>
    <x v="0"/>
    <x v="0"/>
    <s v="USD"/>
    <n v="1265097540"/>
    <x v="1052"/>
    <b v="1"/>
    <n v="51"/>
    <b v="1"/>
    <s v="film &amp; video/documentary"/>
    <x v="5"/>
    <x v="8"/>
    <x v="1029"/>
    <x v="1052"/>
    <d v="2010-02-02T07:59:00"/>
    <x v="0"/>
  </r>
  <r>
    <n v="3542"/>
    <s v="Gifts of War"/>
    <s v="Ancient Greece. Giddy, champagne soaked debauchery celebrating the Trojan War's end leads to a shocking and deadly surprise."/>
    <x v="120"/>
    <x v="1029"/>
    <x v="0"/>
    <x v="0"/>
    <s v="USD"/>
    <n v="1410099822"/>
    <x v="1053"/>
    <b v="0"/>
    <n v="85"/>
    <b v="1"/>
    <s v="theater/plays"/>
    <x v="6"/>
    <x v="11"/>
    <x v="1030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x v="0"/>
    <x v="1030"/>
    <x v="1"/>
    <x v="0"/>
    <s v="USD"/>
    <n v="1470187800"/>
    <x v="1054"/>
    <b v="0"/>
    <n v="59"/>
    <b v="0"/>
    <s v="technology/space exploration"/>
    <x v="0"/>
    <x v="4"/>
    <x v="1031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x v="1031"/>
    <x v="0"/>
    <x v="0"/>
    <s v="USD"/>
    <n v="1327433173"/>
    <x v="1055"/>
    <b v="0"/>
    <n v="80"/>
    <b v="1"/>
    <s v="music/indie rock"/>
    <x v="7"/>
    <x v="12"/>
    <x v="1032"/>
    <x v="1055"/>
    <d v="2012-01-24T19:26:13"/>
    <x v="0"/>
  </r>
  <r>
    <n v="3285"/>
    <s v="By Morning"/>
    <s v="A new play by Matthew Gasda"/>
    <x v="188"/>
    <x v="1032"/>
    <x v="0"/>
    <x v="0"/>
    <s v="USD"/>
    <n v="1488258000"/>
    <x v="1056"/>
    <b v="0"/>
    <n v="81"/>
    <b v="1"/>
    <s v="theater/plays"/>
    <x v="6"/>
    <x v="11"/>
    <x v="1033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x v="120"/>
    <x v="1033"/>
    <x v="0"/>
    <x v="0"/>
    <s v="USD"/>
    <n v="1338591144"/>
    <x v="1057"/>
    <b v="1"/>
    <n v="89"/>
    <b v="1"/>
    <s v="theater/plays"/>
    <x v="6"/>
    <x v="11"/>
    <x v="1034"/>
    <x v="1057"/>
    <d v="2012-06-01T22:52:24"/>
    <x v="0"/>
  </r>
  <r>
    <n v="13"/>
    <s v="Can't Go Home"/>
    <s v="A travel series hosted by touring musicians that profiles a different American city in each episode."/>
    <x v="113"/>
    <x v="1034"/>
    <x v="0"/>
    <x v="0"/>
    <s v="USD"/>
    <n v="1466713620"/>
    <x v="1058"/>
    <b v="0"/>
    <n v="51"/>
    <b v="1"/>
    <s v="film &amp; video/television"/>
    <x v="5"/>
    <x v="16"/>
    <x v="1035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1"/>
    <x v="1035"/>
    <x v="0"/>
    <x v="8"/>
    <s v="AUD"/>
    <n v="1476615600"/>
    <x v="1059"/>
    <b v="0"/>
    <n v="105"/>
    <b v="1"/>
    <s v="publishing/nonfiction"/>
    <x v="1"/>
    <x v="17"/>
    <x v="1036"/>
    <x v="1059"/>
    <d v="2016-10-16T11:00:00"/>
    <x v="0"/>
  </r>
  <r>
    <n v="826"/>
    <s v="Protect The Dream Debut Album"/>
    <s v="Protect The Dream is preparing to record their debut album 8 years in the making. Lets make it happen Kickstarter!"/>
    <x v="120"/>
    <x v="1036"/>
    <x v="0"/>
    <x v="0"/>
    <s v="USD"/>
    <n v="1332719730"/>
    <x v="1060"/>
    <b v="0"/>
    <n v="49"/>
    <b v="1"/>
    <s v="music/rock"/>
    <x v="7"/>
    <x v="15"/>
    <x v="1037"/>
    <x v="1060"/>
    <d v="2012-03-25T23:55:30"/>
    <x v="0"/>
  </r>
  <r>
    <n v="645"/>
    <s v="Carbon Fiber Collar Stays"/>
    <s v="Ever wanted to own something made out of carbon fiber? Now you can!"/>
    <x v="151"/>
    <x v="1037"/>
    <x v="0"/>
    <x v="0"/>
    <s v="USD"/>
    <n v="1470962274"/>
    <x v="1061"/>
    <b v="0"/>
    <n v="237"/>
    <b v="1"/>
    <s v="technology/wearables"/>
    <x v="0"/>
    <x v="1"/>
    <x v="1038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x v="1"/>
    <x v="1038"/>
    <x v="0"/>
    <x v="0"/>
    <s v="USD"/>
    <n v="1320640778"/>
    <x v="1062"/>
    <b v="1"/>
    <n v="111"/>
    <b v="1"/>
    <s v="film &amp; video/documentary"/>
    <x v="5"/>
    <x v="8"/>
    <x v="1039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x v="65"/>
    <x v="1039"/>
    <x v="2"/>
    <x v="0"/>
    <s v="USD"/>
    <n v="1428732000"/>
    <x v="1063"/>
    <b v="0"/>
    <n v="33"/>
    <b v="0"/>
    <s v="food/food trucks"/>
    <x v="4"/>
    <x v="29"/>
    <x v="1040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x v="1"/>
    <x v="1040"/>
    <x v="0"/>
    <x v="0"/>
    <s v="USD"/>
    <n v="1273522560"/>
    <x v="1064"/>
    <b v="1"/>
    <n v="58"/>
    <b v="1"/>
    <s v="film &amp; video/documentary"/>
    <x v="5"/>
    <x v="8"/>
    <x v="1041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x v="1"/>
    <x v="1041"/>
    <x v="0"/>
    <x v="0"/>
    <s v="USD"/>
    <n v="1379515740"/>
    <x v="1065"/>
    <b v="0"/>
    <n v="10"/>
    <b v="1"/>
    <s v="music/pop"/>
    <x v="7"/>
    <x v="22"/>
    <x v="1042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x v="1"/>
    <x v="1042"/>
    <x v="0"/>
    <x v="0"/>
    <s v="USD"/>
    <n v="1434342894"/>
    <x v="1066"/>
    <b v="0"/>
    <n v="87"/>
    <b v="1"/>
    <s v="music/rock"/>
    <x v="7"/>
    <x v="15"/>
    <x v="1043"/>
    <x v="1066"/>
    <d v="2015-06-15T04:34:54"/>
    <x v="0"/>
  </r>
  <r>
    <n v="2195"/>
    <s v="Purgatoria: City of Angels"/>
    <s v="A gritty, noir tabletop RPG with a fast-paced combo-based battle system."/>
    <x v="189"/>
    <x v="1042"/>
    <x v="0"/>
    <x v="0"/>
    <s v="USD"/>
    <n v="1439317900"/>
    <x v="1067"/>
    <b v="0"/>
    <n v="115"/>
    <b v="1"/>
    <s v="games/tabletop games"/>
    <x v="3"/>
    <x v="5"/>
    <x v="1044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x v="1"/>
    <x v="1043"/>
    <x v="0"/>
    <x v="0"/>
    <s v="USD"/>
    <n v="1456946487"/>
    <x v="1068"/>
    <b v="0"/>
    <n v="136"/>
    <b v="1"/>
    <s v="theater/plays"/>
    <x v="6"/>
    <x v="11"/>
    <x v="1045"/>
    <x v="1068"/>
    <d v="2016-03-02T19:21:27"/>
    <x v="0"/>
  </r>
  <r>
    <n v="3348"/>
    <s v="Macbeth"/>
    <s v="Old Hat's new production explores the bleak culture of war and the cosmic powers of guilt and imagination in Shakespeare's tragedy."/>
    <x v="120"/>
    <x v="1044"/>
    <x v="0"/>
    <x v="0"/>
    <s v="USD"/>
    <n v="1461988740"/>
    <x v="1069"/>
    <b v="0"/>
    <n v="79"/>
    <b v="1"/>
    <s v="theater/plays"/>
    <x v="6"/>
    <x v="11"/>
    <x v="1046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x v="1"/>
    <x v="1045"/>
    <x v="0"/>
    <x v="0"/>
    <s v="USD"/>
    <n v="1480399200"/>
    <x v="1070"/>
    <b v="0"/>
    <n v="33"/>
    <b v="1"/>
    <s v="theater/musical"/>
    <x v="6"/>
    <x v="19"/>
    <x v="1047"/>
    <x v="1070"/>
    <d v="2016-11-29T06:00:00"/>
    <x v="0"/>
  </r>
  <r>
    <n v="2458"/>
    <s v="Smoke, Loaf &amp; Saucer"/>
    <s v="Three ladies starting a small bakery/toast bar concept @SmorgasburgLA.  House made pastries and bread using local and fun ingredients."/>
    <x v="1"/>
    <x v="1046"/>
    <x v="0"/>
    <x v="0"/>
    <s v="USD"/>
    <n v="1465498800"/>
    <x v="1071"/>
    <b v="0"/>
    <n v="80"/>
    <b v="1"/>
    <s v="food/small batch"/>
    <x v="4"/>
    <x v="7"/>
    <x v="1048"/>
    <x v="1071"/>
    <d v="2016-06-09T19:00:00"/>
    <x v="0"/>
  </r>
  <r>
    <n v="2273"/>
    <s v="Get Adler! Premium Edition"/>
    <s v="London, 1937. Top-Secret docs are missing. So, too, is Agent Adler! Intelligence has 7 hrs to find him. Deduction, Deception &amp; Action!"/>
    <x v="60"/>
    <x v="1046"/>
    <x v="0"/>
    <x v="11"/>
    <s v="CAD"/>
    <n v="1489320642"/>
    <x v="1072"/>
    <b v="0"/>
    <n v="147"/>
    <b v="1"/>
    <s v="games/tabletop games"/>
    <x v="3"/>
    <x v="5"/>
    <x v="1049"/>
    <x v="1072"/>
    <d v="2017-03-12T12:10:42"/>
    <x v="0"/>
  </r>
  <r>
    <n v="3297"/>
    <s v="MY EYES WENT DARK"/>
    <s v="A father loses his family in a freak plane crash and goes on to murder the air traffic controller he holds responsible."/>
    <x v="120"/>
    <x v="1047"/>
    <x v="0"/>
    <x v="1"/>
    <s v="GBP"/>
    <n v="1438037940"/>
    <x v="1073"/>
    <b v="0"/>
    <n v="44"/>
    <b v="1"/>
    <s v="theater/plays"/>
    <x v="6"/>
    <x v="11"/>
    <x v="1050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x v="1"/>
    <x v="1048"/>
    <x v="0"/>
    <x v="4"/>
    <s v="EUR"/>
    <n v="1453244340"/>
    <x v="1074"/>
    <b v="0"/>
    <n v="76"/>
    <b v="1"/>
    <s v="theater/plays"/>
    <x v="6"/>
    <x v="11"/>
    <x v="1051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x v="120"/>
    <x v="1049"/>
    <x v="0"/>
    <x v="0"/>
    <s v="USD"/>
    <n v="1311393540"/>
    <x v="1075"/>
    <b v="0"/>
    <n v="18"/>
    <b v="1"/>
    <s v="music/rock"/>
    <x v="7"/>
    <x v="15"/>
    <x v="1052"/>
    <x v="1075"/>
    <d v="2011-07-23T03:59:00"/>
    <x v="0"/>
  </r>
  <r>
    <n v="2238"/>
    <s v="28mm Fantasy Miniature range Feral Orcs!"/>
    <s v="28mm Fantasy Miniature Range in leadfree white metal: Orcs, wolves and more."/>
    <x v="38"/>
    <x v="1050"/>
    <x v="0"/>
    <x v="4"/>
    <s v="EUR"/>
    <n v="1489157716"/>
    <x v="1076"/>
    <b v="0"/>
    <n v="79"/>
    <b v="1"/>
    <s v="games/tabletop games"/>
    <x v="3"/>
    <x v="5"/>
    <x v="574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x v="1"/>
    <x v="1051"/>
    <x v="0"/>
    <x v="0"/>
    <s v="USD"/>
    <n v="1427342400"/>
    <x v="1077"/>
    <b v="0"/>
    <n v="108"/>
    <b v="1"/>
    <s v="theater/plays"/>
    <x v="6"/>
    <x v="11"/>
    <x v="1053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x v="1"/>
    <x v="1052"/>
    <x v="0"/>
    <x v="0"/>
    <s v="USD"/>
    <n v="1297977427"/>
    <x v="1078"/>
    <b v="1"/>
    <n v="60"/>
    <b v="1"/>
    <s v="theater/plays"/>
    <x v="6"/>
    <x v="11"/>
    <x v="1054"/>
    <x v="1078"/>
    <d v="2011-02-17T21:17:07"/>
    <x v="0"/>
  </r>
  <r>
    <n v="723"/>
    <s v="The 2015 Pro Football Beast Book"/>
    <s v="The Definitive (and Slightly Ridiculous) Guide to Enjoying the 2015 Pro Football Season"/>
    <x v="1"/>
    <x v="1053"/>
    <x v="0"/>
    <x v="0"/>
    <s v="USD"/>
    <n v="1438228740"/>
    <x v="1079"/>
    <b v="0"/>
    <n v="100"/>
    <b v="1"/>
    <s v="publishing/nonfiction"/>
    <x v="1"/>
    <x v="17"/>
    <x v="1055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x v="38"/>
    <x v="1054"/>
    <x v="0"/>
    <x v="0"/>
    <s v="USD"/>
    <n v="1433305800"/>
    <x v="1080"/>
    <b v="0"/>
    <n v="78"/>
    <b v="1"/>
    <s v="music/rock"/>
    <x v="7"/>
    <x v="15"/>
    <x v="1056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x v="1"/>
    <x v="1055"/>
    <x v="0"/>
    <x v="0"/>
    <s v="USD"/>
    <n v="1448903318"/>
    <x v="1081"/>
    <b v="1"/>
    <n v="73"/>
    <b v="1"/>
    <s v="theater/plays"/>
    <x v="6"/>
    <x v="11"/>
    <x v="1057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x v="38"/>
    <x v="1056"/>
    <x v="0"/>
    <x v="0"/>
    <s v="USD"/>
    <n v="1427011200"/>
    <x v="1082"/>
    <b v="1"/>
    <n v="34"/>
    <b v="1"/>
    <s v="film &amp; video/documentary"/>
    <x v="5"/>
    <x v="8"/>
    <x v="1058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x v="122"/>
    <x v="1057"/>
    <x v="2"/>
    <x v="0"/>
    <s v="USD"/>
    <n v="1447521404"/>
    <x v="1083"/>
    <b v="1"/>
    <n v="52"/>
    <b v="0"/>
    <s v="photography/photobooks"/>
    <x v="2"/>
    <x v="3"/>
    <x v="1059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x v="113"/>
    <x v="1058"/>
    <x v="0"/>
    <x v="0"/>
    <s v="USD"/>
    <n v="1358198400"/>
    <x v="1084"/>
    <b v="0"/>
    <n v="149"/>
    <b v="1"/>
    <s v="publishing/nonfiction"/>
    <x v="1"/>
    <x v="17"/>
    <x v="1060"/>
    <x v="1084"/>
    <d v="2013-01-14T21:20:00"/>
    <x v="0"/>
  </r>
  <r>
    <n v="1610"/>
    <s v="So The Story Goes: The New Album by &quot;Just Joe&quot; Altier"/>
    <s v="So The Story Goes is the upcoming album from &quot;Just Joe&quot; Altier."/>
    <x v="151"/>
    <x v="1059"/>
    <x v="0"/>
    <x v="0"/>
    <s v="USD"/>
    <n v="1355609510"/>
    <x v="1085"/>
    <b v="0"/>
    <n v="112"/>
    <b v="1"/>
    <s v="music/rock"/>
    <x v="7"/>
    <x v="15"/>
    <x v="1061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x v="1"/>
    <x v="1060"/>
    <x v="0"/>
    <x v="0"/>
    <s v="USD"/>
    <n v="1396463800"/>
    <x v="1086"/>
    <b v="1"/>
    <n v="89"/>
    <b v="1"/>
    <s v="music/indie rock"/>
    <x v="7"/>
    <x v="12"/>
    <x v="1062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x v="92"/>
    <x v="1061"/>
    <x v="2"/>
    <x v="0"/>
    <s v="USD"/>
    <n v="1448517816"/>
    <x v="1087"/>
    <b v="0"/>
    <n v="47"/>
    <b v="0"/>
    <s v="publishing/translations"/>
    <x v="1"/>
    <x v="31"/>
    <x v="1063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x v="1"/>
    <x v="1062"/>
    <x v="0"/>
    <x v="1"/>
    <s v="GBP"/>
    <n v="1416331406"/>
    <x v="1088"/>
    <b v="1"/>
    <n v="100"/>
    <b v="1"/>
    <s v="theater/plays"/>
    <x v="6"/>
    <x v="11"/>
    <x v="1064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x v="23"/>
    <x v="1063"/>
    <x v="2"/>
    <x v="0"/>
    <s v="USD"/>
    <n v="1456062489"/>
    <x v="1089"/>
    <b v="1"/>
    <n v="76"/>
    <b v="0"/>
    <s v="photography/photobooks"/>
    <x v="2"/>
    <x v="3"/>
    <x v="1065"/>
    <x v="1089"/>
    <d v="2016-02-21T13:48:09"/>
    <x v="0"/>
  </r>
  <r>
    <n v="2278"/>
    <s v="Eternity Dice - Regular and D6 Charms Edition"/>
    <s v="Dice forged from stone one by one entirely by hand for demanding Gamers and Collectors."/>
    <x v="151"/>
    <x v="1064"/>
    <x v="0"/>
    <x v="6"/>
    <s v="EUR"/>
    <n v="1451861940"/>
    <x v="1090"/>
    <b v="0"/>
    <n v="102"/>
    <b v="1"/>
    <s v="games/tabletop games"/>
    <x v="3"/>
    <x v="5"/>
    <x v="1066"/>
    <x v="1090"/>
    <d v="2016-01-03T22:59:00"/>
    <x v="0"/>
  </r>
  <r>
    <n v="3773"/>
    <s v="Dundee: A Hip-Hopera"/>
    <s v="A dramatic hip-hopera, inspired from monologues written by the performers."/>
    <x v="1"/>
    <x v="1065"/>
    <x v="0"/>
    <x v="0"/>
    <s v="USD"/>
    <n v="1479175680"/>
    <x v="1091"/>
    <b v="0"/>
    <n v="57"/>
    <b v="1"/>
    <s v="theater/musical"/>
    <x v="6"/>
    <x v="19"/>
    <x v="1067"/>
    <x v="1091"/>
    <d v="2016-11-15T02:08:00"/>
    <x v="0"/>
  </r>
  <r>
    <n v="111"/>
    <s v="Judi Dench is Cool in Person"/>
    <s v="Two actors, one bookie and a very bad day.  Judi Dench is Cool in Person is fast, funny and only a little bit nasty."/>
    <x v="113"/>
    <x v="1065"/>
    <x v="0"/>
    <x v="8"/>
    <s v="AUD"/>
    <n v="1433059187"/>
    <x v="1092"/>
    <b v="0"/>
    <n v="53"/>
    <b v="1"/>
    <s v="film &amp; video/shorts"/>
    <x v="5"/>
    <x v="27"/>
    <x v="1068"/>
    <x v="1092"/>
    <d v="2015-05-31T07:59:47"/>
    <x v="0"/>
  </r>
  <r>
    <n v="2287"/>
    <s v="Crushed Out - TEETH - album pre-order / 12&quot; vinyl LP debut"/>
    <s v="Pre-order Crushed Out's new album TEETH &amp; support the pressing of 12&quot; vinyl records. Release date; Sept. 16, 2014."/>
    <x v="169"/>
    <x v="1066"/>
    <x v="0"/>
    <x v="0"/>
    <s v="USD"/>
    <n v="1403539260"/>
    <x v="1093"/>
    <b v="0"/>
    <n v="106"/>
    <b v="1"/>
    <s v="music/rock"/>
    <x v="7"/>
    <x v="15"/>
    <x v="1069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x v="1"/>
    <x v="1067"/>
    <x v="0"/>
    <x v="0"/>
    <s v="USD"/>
    <n v="1483208454"/>
    <x v="1094"/>
    <b v="0"/>
    <n v="35"/>
    <b v="1"/>
    <s v="technology/hardware"/>
    <x v="0"/>
    <x v="0"/>
    <x v="1070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x v="106"/>
    <x v="1068"/>
    <x v="2"/>
    <x v="0"/>
    <s v="USD"/>
    <n v="1423878182"/>
    <x v="1095"/>
    <b v="1"/>
    <n v="75"/>
    <b v="0"/>
    <s v="photography/photobooks"/>
    <x v="2"/>
    <x v="3"/>
    <x v="1071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x v="1"/>
    <x v="1069"/>
    <x v="0"/>
    <x v="0"/>
    <s v="USD"/>
    <n v="1309694266"/>
    <x v="1096"/>
    <b v="1"/>
    <n v="118"/>
    <b v="1"/>
    <s v="film &amp; video/documentary"/>
    <x v="5"/>
    <x v="8"/>
    <x v="1072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x v="1"/>
    <x v="1070"/>
    <x v="0"/>
    <x v="0"/>
    <s v="USD"/>
    <n v="1419021607"/>
    <x v="1097"/>
    <b v="0"/>
    <n v="70"/>
    <b v="1"/>
    <s v="film &amp; video/television"/>
    <x v="5"/>
    <x v="16"/>
    <x v="1073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x v="70"/>
    <x v="1071"/>
    <x v="2"/>
    <x v="0"/>
    <s v="USD"/>
    <n v="1429564165"/>
    <x v="1098"/>
    <b v="0"/>
    <n v="37"/>
    <b v="0"/>
    <s v="theater/musical"/>
    <x v="6"/>
    <x v="19"/>
    <x v="1074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x v="1"/>
    <x v="1072"/>
    <x v="0"/>
    <x v="1"/>
    <s v="GBP"/>
    <n v="1467414000"/>
    <x v="1099"/>
    <b v="0"/>
    <n v="70"/>
    <b v="1"/>
    <s v="theater/plays"/>
    <x v="6"/>
    <x v="11"/>
    <x v="1075"/>
    <x v="1099"/>
    <d v="2016-07-01T23:00:00"/>
    <x v="0"/>
  </r>
  <r>
    <n v="3334"/>
    <s v="The Saltbox Theatre Collective Seed Money Project"/>
    <s v="The Saltbox Theatre Collective is a brand new not-for-profit theatre company in Illinois."/>
    <x v="190"/>
    <x v="1073"/>
    <x v="0"/>
    <x v="0"/>
    <s v="USD"/>
    <n v="1438259422"/>
    <x v="1100"/>
    <b v="0"/>
    <n v="46"/>
    <b v="1"/>
    <s v="theater/plays"/>
    <x v="6"/>
    <x v="11"/>
    <x v="1076"/>
    <x v="1100"/>
    <d v="2015-07-30T12:30:22"/>
    <x v="0"/>
  </r>
  <r>
    <n v="33"/>
    <s v="Imaginary Problems"/>
    <s v="3 best friends balance their work, personal and private lives while finding time for their imaginary friends (who are 3 puppets)."/>
    <x v="187"/>
    <x v="1074"/>
    <x v="0"/>
    <x v="0"/>
    <s v="USD"/>
    <n v="1447001501"/>
    <x v="1101"/>
    <b v="0"/>
    <n v="64"/>
    <b v="1"/>
    <s v="film &amp; video/television"/>
    <x v="5"/>
    <x v="16"/>
    <x v="1077"/>
    <x v="1101"/>
    <d v="2015-11-08T16:51:41"/>
    <x v="0"/>
  </r>
  <r>
    <n v="2180"/>
    <s v="FOUR STAR MARY &quot;PIECES&quot;"/>
    <s v="Help fund the new record by independent alternative rockers FOUR STAR MARY &quot;PIECES&quot;"/>
    <x v="1"/>
    <x v="1075"/>
    <x v="0"/>
    <x v="0"/>
    <s v="USD"/>
    <n v="1447434268"/>
    <x v="1102"/>
    <b v="0"/>
    <n v="78"/>
    <b v="1"/>
    <s v="music/rock"/>
    <x v="7"/>
    <x v="15"/>
    <x v="1078"/>
    <x v="1102"/>
    <d v="2015-11-13T17:04:28"/>
    <x v="0"/>
  </r>
  <r>
    <n v="3483"/>
    <s v="The Faculty Lounge"/>
    <s v="Join 5 high school teachers in the lounge of every high school in America.  Hear what they never say in the classroom."/>
    <x v="191"/>
    <x v="1076"/>
    <x v="0"/>
    <x v="0"/>
    <s v="USD"/>
    <n v="1404403381"/>
    <x v="1103"/>
    <b v="0"/>
    <n v="133"/>
    <b v="1"/>
    <s v="theater/plays"/>
    <x v="6"/>
    <x v="11"/>
    <x v="1079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x v="1077"/>
    <x v="0"/>
    <x v="0"/>
    <s v="USD"/>
    <n v="1482988125"/>
    <x v="1104"/>
    <b v="0"/>
    <n v="73"/>
    <b v="1"/>
    <s v="music/rock"/>
    <x v="7"/>
    <x v="15"/>
    <x v="539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x v="1"/>
    <x v="1078"/>
    <x v="0"/>
    <x v="11"/>
    <s v="CAD"/>
    <n v="1414862280"/>
    <x v="1105"/>
    <b v="0"/>
    <n v="72"/>
    <b v="1"/>
    <s v="theater/plays"/>
    <x v="6"/>
    <x v="11"/>
    <x v="1080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x v="192"/>
    <x v="1079"/>
    <x v="0"/>
    <x v="0"/>
    <s v="USD"/>
    <n v="1378785540"/>
    <x v="1106"/>
    <b v="0"/>
    <n v="90"/>
    <b v="1"/>
    <s v="music/rock"/>
    <x v="7"/>
    <x v="15"/>
    <x v="1081"/>
    <x v="1106"/>
    <d v="2013-09-10T03:59:00"/>
    <x v="0"/>
  </r>
  <r>
    <n v="1759"/>
    <s v="Death Valley"/>
    <s v="Death Valley will be the first photo book of Andi State"/>
    <x v="1"/>
    <x v="1080"/>
    <x v="0"/>
    <x v="0"/>
    <s v="USD"/>
    <n v="1427309629"/>
    <x v="1107"/>
    <b v="0"/>
    <n v="49"/>
    <b v="1"/>
    <s v="photography/photobooks"/>
    <x v="2"/>
    <x v="3"/>
    <x v="270"/>
    <x v="1107"/>
    <d v="2015-03-25T18:53:49"/>
    <x v="0"/>
  </r>
  <r>
    <n v="3111"/>
    <s v="All Puppet Players Need a Home"/>
    <s v="Help All Puppet Players perform it's 2015 season in a beautiful 200 seat theater for an entire year."/>
    <x v="16"/>
    <x v="1081"/>
    <x v="2"/>
    <x v="0"/>
    <s v="USD"/>
    <n v="1412432220"/>
    <x v="1108"/>
    <b v="0"/>
    <n v="76"/>
    <b v="0"/>
    <s v="theater/spaces"/>
    <x v="6"/>
    <x v="9"/>
    <x v="1082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x v="1082"/>
    <x v="0"/>
    <x v="0"/>
    <s v="USD"/>
    <n v="1272480540"/>
    <x v="1109"/>
    <b v="1"/>
    <n v="65"/>
    <b v="1"/>
    <s v="film &amp; video/documentary"/>
    <x v="5"/>
    <x v="8"/>
    <x v="1083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x v="193"/>
    <x v="1083"/>
    <x v="0"/>
    <x v="0"/>
    <s v="USD"/>
    <n v="1344636000"/>
    <x v="1110"/>
    <b v="0"/>
    <n v="105"/>
    <b v="1"/>
    <s v="music/indie rock"/>
    <x v="7"/>
    <x v="12"/>
    <x v="1084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x v="38"/>
    <x v="1084"/>
    <x v="0"/>
    <x v="0"/>
    <s v="USD"/>
    <n v="1408679055"/>
    <x v="1111"/>
    <b v="0"/>
    <n v="64"/>
    <b v="1"/>
    <s v="theater/spaces"/>
    <x v="6"/>
    <x v="9"/>
    <x v="1085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x v="1"/>
    <x v="1085"/>
    <x v="0"/>
    <x v="0"/>
    <s v="USD"/>
    <n v="1276574400"/>
    <x v="1112"/>
    <b v="1"/>
    <n v="28"/>
    <b v="1"/>
    <s v="music/rock"/>
    <x v="7"/>
    <x v="15"/>
    <x v="1086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x v="38"/>
    <x v="1086"/>
    <x v="0"/>
    <x v="0"/>
    <s v="USD"/>
    <n v="1464040800"/>
    <x v="1113"/>
    <b v="1"/>
    <n v="110"/>
    <b v="1"/>
    <s v="photography/photobooks"/>
    <x v="2"/>
    <x v="3"/>
    <x v="1087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x v="1"/>
    <x v="1087"/>
    <x v="0"/>
    <x v="0"/>
    <s v="USD"/>
    <n v="1408638480"/>
    <x v="1114"/>
    <b v="0"/>
    <n v="37"/>
    <b v="1"/>
    <s v="theater/plays"/>
    <x v="6"/>
    <x v="11"/>
    <x v="1088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x v="1"/>
    <x v="1088"/>
    <x v="0"/>
    <x v="19"/>
    <s v="CHF"/>
    <n v="1485989940"/>
    <x v="1115"/>
    <b v="0"/>
    <n v="46"/>
    <b v="1"/>
    <s v="theater/plays"/>
    <x v="6"/>
    <x v="11"/>
    <x v="1089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x v="1"/>
    <x v="1089"/>
    <x v="0"/>
    <x v="0"/>
    <s v="USD"/>
    <n v="1400533200"/>
    <x v="1116"/>
    <b v="0"/>
    <n v="126"/>
    <b v="1"/>
    <s v="theater/plays"/>
    <x v="6"/>
    <x v="11"/>
    <x v="1090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x v="1"/>
    <x v="1090"/>
    <x v="0"/>
    <x v="0"/>
    <s v="USD"/>
    <n v="1434505214"/>
    <x v="1117"/>
    <b v="0"/>
    <n v="49"/>
    <b v="1"/>
    <s v="theater/plays"/>
    <x v="6"/>
    <x v="11"/>
    <x v="1091"/>
    <x v="1117"/>
    <d v="2015-06-17T01:40:14"/>
    <x v="0"/>
  </r>
  <r>
    <n v="403"/>
    <s v="MONDO BANANA"/>
    <s v="A documentary adventure about bananas - and people. Your round-trip ticket into the heart of banana-cultures!!"/>
    <x v="1"/>
    <x v="1091"/>
    <x v="0"/>
    <x v="0"/>
    <s v="USD"/>
    <n v="1312960080"/>
    <x v="1118"/>
    <b v="0"/>
    <n v="70"/>
    <b v="1"/>
    <s v="film &amp; video/documentary"/>
    <x v="5"/>
    <x v="8"/>
    <x v="1092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x v="1"/>
    <x v="1092"/>
    <x v="0"/>
    <x v="0"/>
    <s v="USD"/>
    <n v="1405095300"/>
    <x v="1119"/>
    <b v="0"/>
    <n v="82"/>
    <b v="1"/>
    <s v="theater/plays"/>
    <x v="6"/>
    <x v="11"/>
    <x v="604"/>
    <x v="1119"/>
    <d v="2014-07-11T16:15:00"/>
    <x v="0"/>
  </r>
  <r>
    <n v="92"/>
    <s v="Euphoria"/>
    <s v="Euphoria is an adventure film that follows adrenaline filled athletes on their hunt for the sublime while balancing family and careers."/>
    <x v="1"/>
    <x v="1093"/>
    <x v="0"/>
    <x v="11"/>
    <s v="CAD"/>
    <n v="1485936000"/>
    <x v="1120"/>
    <b v="0"/>
    <n v="43"/>
    <b v="1"/>
    <s v="film &amp; video/shorts"/>
    <x v="5"/>
    <x v="27"/>
    <x v="1093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x v="194"/>
    <x v="1094"/>
    <x v="0"/>
    <x v="5"/>
    <s v="EUR"/>
    <n v="1460918282"/>
    <x v="1121"/>
    <b v="0"/>
    <n v="50"/>
    <b v="1"/>
    <s v="film &amp; video/documentary"/>
    <x v="5"/>
    <x v="8"/>
    <x v="1094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x v="169"/>
    <x v="1095"/>
    <x v="0"/>
    <x v="11"/>
    <s v="CAD"/>
    <n v="1459483140"/>
    <x v="1122"/>
    <b v="1"/>
    <n v="100"/>
    <b v="1"/>
    <s v="theater/plays"/>
    <x v="6"/>
    <x v="11"/>
    <x v="1095"/>
    <x v="1122"/>
    <d v="2016-04-01T03:59:00"/>
    <x v="0"/>
  </r>
  <r>
    <n v="3146"/>
    <s v="SoÃ±Ã© una ciudad amurallada"/>
    <s v="Somos... Podemos... Amamos... Nuestra muralla, nuestra utopÃ­a. Que el amor sea el lÃ­mite"/>
    <x v="6"/>
    <x v="1096"/>
    <x v="3"/>
    <x v="14"/>
    <s v="MXN"/>
    <n v="1492356166"/>
    <x v="1123"/>
    <b v="0"/>
    <n v="12"/>
    <b v="0"/>
    <s v="theater/plays"/>
    <x v="6"/>
    <x v="11"/>
    <x v="1096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x v="1"/>
    <x v="1097"/>
    <x v="0"/>
    <x v="1"/>
    <s v="GBP"/>
    <n v="1434285409"/>
    <x v="1124"/>
    <b v="0"/>
    <n v="104"/>
    <b v="1"/>
    <s v="theater/plays"/>
    <x v="6"/>
    <x v="11"/>
    <x v="1097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x v="1"/>
    <x v="1098"/>
    <x v="0"/>
    <x v="0"/>
    <s v="USD"/>
    <n v="1339235377"/>
    <x v="1125"/>
    <b v="0"/>
    <n v="46"/>
    <b v="1"/>
    <s v="music/pop"/>
    <x v="7"/>
    <x v="22"/>
    <x v="1098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x v="1"/>
    <x v="1099"/>
    <x v="0"/>
    <x v="0"/>
    <s v="USD"/>
    <n v="1291870740"/>
    <x v="1126"/>
    <b v="0"/>
    <n v="147"/>
    <b v="1"/>
    <s v="music/indie rock"/>
    <x v="7"/>
    <x v="12"/>
    <x v="1099"/>
    <x v="1126"/>
    <d v="2010-12-09T04:59:00"/>
    <x v="0"/>
  </r>
  <r>
    <n v="2785"/>
    <s v="Henry VI: The War of the Roses"/>
    <s v="Bare Theatre and Raleigh Little Theatre present Shakespeare's epic, set in a post-apocalyptic dystopia."/>
    <x v="1"/>
    <x v="1100"/>
    <x v="0"/>
    <x v="0"/>
    <s v="USD"/>
    <n v="1470430800"/>
    <x v="1127"/>
    <b v="0"/>
    <n v="142"/>
    <b v="1"/>
    <s v="theater/plays"/>
    <x v="6"/>
    <x v="11"/>
    <x v="1100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x v="195"/>
    <x v="1101"/>
    <x v="1"/>
    <x v="0"/>
    <s v="USD"/>
    <n v="1450380009"/>
    <x v="1128"/>
    <b v="0"/>
    <n v="17"/>
    <b v="0"/>
    <s v="technology/space exploration"/>
    <x v="0"/>
    <x v="4"/>
    <x v="1101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x v="1102"/>
    <x v="0"/>
    <x v="0"/>
    <s v="USD"/>
    <n v="1477976340"/>
    <x v="1129"/>
    <b v="0"/>
    <n v="56"/>
    <b v="1"/>
    <s v="theater/plays"/>
    <x v="6"/>
    <x v="11"/>
    <x v="1102"/>
    <x v="1129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x v="1103"/>
    <x v="0"/>
    <x v="0"/>
    <s v="USD"/>
    <n v="1444149886"/>
    <x v="1130"/>
    <b v="0"/>
    <n v="65"/>
    <b v="1"/>
    <s v="theater/plays"/>
    <x v="6"/>
    <x v="11"/>
    <x v="1103"/>
    <x v="1130"/>
    <d v="2015-10-06T16:44:46"/>
    <x v="0"/>
  </r>
  <r>
    <n v="729"/>
    <s v="The Malformation of Health Care"/>
    <s v="A true David vs.Goliath story about a young adult battling the U.S. health care system to survive and become an advocate for change."/>
    <x v="38"/>
    <x v="1103"/>
    <x v="0"/>
    <x v="0"/>
    <s v="USD"/>
    <n v="1348028861"/>
    <x v="1131"/>
    <b v="0"/>
    <n v="120"/>
    <b v="1"/>
    <s v="publishing/nonfiction"/>
    <x v="1"/>
    <x v="17"/>
    <x v="1104"/>
    <x v="1131"/>
    <d v="2012-09-19T04:27:41"/>
    <x v="0"/>
  </r>
  <r>
    <n v="1249"/>
    <s v="Matt Stansberry &amp; The Romance - Debut EP"/>
    <s v="&quot;Let's Brighten It Up&quot; will be a seven song EP of originals heavily inspired by music from the 50s and 60s"/>
    <x v="1"/>
    <x v="1104"/>
    <x v="0"/>
    <x v="0"/>
    <s v="USD"/>
    <n v="1341683211"/>
    <x v="1132"/>
    <b v="1"/>
    <n v="81"/>
    <b v="1"/>
    <s v="music/rock"/>
    <x v="7"/>
    <x v="15"/>
    <x v="1105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x v="169"/>
    <x v="1105"/>
    <x v="0"/>
    <x v="0"/>
    <s v="USD"/>
    <n v="1479794340"/>
    <x v="1133"/>
    <b v="0"/>
    <n v="103"/>
    <b v="1"/>
    <s v="theater/spaces"/>
    <x v="6"/>
    <x v="9"/>
    <x v="1084"/>
    <x v="1133"/>
    <d v="2016-11-22T05:59:00"/>
    <x v="0"/>
  </r>
  <r>
    <n v="3217"/>
    <s v="Wake Up Call @ IRT Theater"/>
    <s v="Wake Up Call is a comedic play about a group of hotel employees working on Christmas Eve."/>
    <x v="169"/>
    <x v="1105"/>
    <x v="0"/>
    <x v="0"/>
    <s v="USD"/>
    <n v="1478264784"/>
    <x v="1134"/>
    <b v="1"/>
    <n v="104"/>
    <b v="1"/>
    <s v="theater/plays"/>
    <x v="6"/>
    <x v="11"/>
    <x v="1106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x v="16"/>
    <x v="1106"/>
    <x v="3"/>
    <x v="0"/>
    <s v="USD"/>
    <n v="1491019200"/>
    <x v="1135"/>
    <b v="0"/>
    <n v="79"/>
    <b v="0"/>
    <s v="music/faith"/>
    <x v="7"/>
    <x v="14"/>
    <x v="1107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"/>
    <x v="1107"/>
    <x v="0"/>
    <x v="0"/>
    <s v="USD"/>
    <n v="1451089134"/>
    <x v="1136"/>
    <b v="0"/>
    <n v="78"/>
    <b v="1"/>
    <s v="publishing/nonfiction"/>
    <x v="1"/>
    <x v="17"/>
    <x v="220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x v="1"/>
    <x v="1108"/>
    <x v="0"/>
    <x v="0"/>
    <s v="USD"/>
    <n v="1397354400"/>
    <x v="1137"/>
    <b v="0"/>
    <n v="81"/>
    <b v="1"/>
    <s v="film &amp; video/shorts"/>
    <x v="5"/>
    <x v="27"/>
    <x v="1108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x v="1108"/>
    <x v="1"/>
    <x v="1"/>
    <s v="GBP"/>
    <n v="1485796613"/>
    <x v="1138"/>
    <b v="0"/>
    <n v="4"/>
    <b v="0"/>
    <s v="technology/wearables"/>
    <x v="0"/>
    <x v="1"/>
    <x v="1109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x v="1"/>
    <x v="1109"/>
    <x v="0"/>
    <x v="12"/>
    <s v="EUR"/>
    <n v="1484441980"/>
    <x v="1139"/>
    <b v="0"/>
    <n v="54"/>
    <b v="1"/>
    <s v="theater/plays"/>
    <x v="6"/>
    <x v="11"/>
    <x v="1110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x v="1110"/>
    <x v="0"/>
    <x v="0"/>
    <s v="USD"/>
    <n v="1345079785"/>
    <x v="1140"/>
    <b v="1"/>
    <n v="96"/>
    <b v="1"/>
    <s v="film &amp; video/documentary"/>
    <x v="5"/>
    <x v="8"/>
    <x v="1111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x v="1"/>
    <x v="1111"/>
    <x v="0"/>
    <x v="0"/>
    <s v="USD"/>
    <n v="1455602340"/>
    <x v="1141"/>
    <b v="0"/>
    <n v="52"/>
    <b v="1"/>
    <s v="theater/musical"/>
    <x v="6"/>
    <x v="19"/>
    <x v="1112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"/>
    <x v="1112"/>
    <x v="0"/>
    <x v="0"/>
    <s v="USD"/>
    <n v="1406557877"/>
    <x v="1142"/>
    <b v="1"/>
    <n v="82"/>
    <b v="1"/>
    <s v="theater/plays"/>
    <x v="6"/>
    <x v="11"/>
    <x v="1113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x v="1"/>
    <x v="1113"/>
    <x v="0"/>
    <x v="0"/>
    <s v="USD"/>
    <n v="1433289600"/>
    <x v="1143"/>
    <b v="0"/>
    <n v="30"/>
    <b v="1"/>
    <s v="theater/musical"/>
    <x v="6"/>
    <x v="19"/>
    <x v="1114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x v="38"/>
    <x v="1114"/>
    <x v="0"/>
    <x v="12"/>
    <s v="EUR"/>
    <n v="1443014756"/>
    <x v="1144"/>
    <b v="1"/>
    <n v="97"/>
    <b v="1"/>
    <s v="theater/spaces"/>
    <x v="6"/>
    <x v="9"/>
    <x v="1115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x v="1"/>
    <x v="1115"/>
    <x v="0"/>
    <x v="0"/>
    <s v="USD"/>
    <n v="1382742010"/>
    <x v="1145"/>
    <b v="0"/>
    <n v="60"/>
    <b v="1"/>
    <s v="technology/makerspaces"/>
    <x v="0"/>
    <x v="24"/>
    <x v="1116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x v="1116"/>
    <x v="0"/>
    <x v="0"/>
    <s v="USD"/>
    <n v="1407085200"/>
    <x v="1146"/>
    <b v="0"/>
    <n v="77"/>
    <b v="1"/>
    <s v="music/rock"/>
    <x v="7"/>
    <x v="15"/>
    <x v="1117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x v="1"/>
    <x v="1117"/>
    <x v="0"/>
    <x v="0"/>
    <s v="USD"/>
    <n v="1471921637"/>
    <x v="1147"/>
    <b v="0"/>
    <n v="93"/>
    <b v="1"/>
    <s v="theater/plays"/>
    <x v="6"/>
    <x v="11"/>
    <x v="1118"/>
    <x v="1147"/>
    <d v="2016-08-23T03:07:17"/>
    <x v="0"/>
  </r>
  <r>
    <n v="744"/>
    <s v="A Revolutionary Leadership Resource Book"/>
    <s v="Join others to help create a world that is possible -- in your workplace, community and society!"/>
    <x v="1"/>
    <x v="1118"/>
    <x v="0"/>
    <x v="0"/>
    <s v="USD"/>
    <n v="1355439503"/>
    <x v="1148"/>
    <b v="0"/>
    <n v="62"/>
    <b v="1"/>
    <s v="publishing/nonfiction"/>
    <x v="1"/>
    <x v="17"/>
    <x v="1119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x v="1"/>
    <x v="1119"/>
    <x v="0"/>
    <x v="1"/>
    <s v="GBP"/>
    <n v="1449766261"/>
    <x v="1149"/>
    <b v="0"/>
    <n v="34"/>
    <b v="1"/>
    <s v="theater/plays"/>
    <x v="6"/>
    <x v="11"/>
    <x v="1120"/>
    <x v="1149"/>
    <d v="2015-12-10T16:51:01"/>
    <x v="0"/>
  </r>
  <r>
    <n v="2982"/>
    <s v="Railway Playhouse: Setting up a community arts space"/>
    <s v="Renovating this historical landmark, into an arts venue and theatre space for the community."/>
    <x v="1"/>
    <x v="1120"/>
    <x v="0"/>
    <x v="1"/>
    <s v="GBP"/>
    <n v="1455208143"/>
    <x v="1150"/>
    <b v="1"/>
    <n v="59"/>
    <b v="1"/>
    <s v="theater/spaces"/>
    <x v="6"/>
    <x v="9"/>
    <x v="1121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x v="1"/>
    <x v="1121"/>
    <x v="0"/>
    <x v="0"/>
    <s v="USD"/>
    <n v="1411695300"/>
    <x v="1151"/>
    <b v="0"/>
    <n v="87"/>
    <b v="1"/>
    <s v="theater/plays"/>
    <x v="6"/>
    <x v="11"/>
    <x v="1122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x v="38"/>
    <x v="1121"/>
    <x v="0"/>
    <x v="0"/>
    <s v="USD"/>
    <n v="1432654347"/>
    <x v="1152"/>
    <b v="0"/>
    <n v="62"/>
    <b v="1"/>
    <s v="theater/plays"/>
    <x v="6"/>
    <x v="11"/>
    <x v="1123"/>
    <x v="1152"/>
    <d v="2015-05-26T15:32:27"/>
    <x v="0"/>
  </r>
  <r>
    <n v="759"/>
    <s v="Wild Ruins"/>
    <s v="Help me search for the lost ruins of the UK. A unique guide to  lesser known and somewhat known ruins of Britain."/>
    <x v="1"/>
    <x v="1122"/>
    <x v="0"/>
    <x v="1"/>
    <s v="GBP"/>
    <n v="1404892539"/>
    <x v="1153"/>
    <b v="0"/>
    <n v="99"/>
    <b v="1"/>
    <s v="publishing/nonfiction"/>
    <x v="1"/>
    <x v="17"/>
    <x v="1124"/>
    <x v="1153"/>
    <d v="2014-07-09T07:55:39"/>
    <x v="0"/>
  </r>
  <r>
    <n v="2262"/>
    <s v="Riders: A Game About Cheating Doomsday"/>
    <s v="An RPG about mortal servants of the Horsemen of the Apocalypse deciding to not end the world."/>
    <x v="196"/>
    <x v="1123"/>
    <x v="0"/>
    <x v="0"/>
    <s v="USD"/>
    <n v="1416268800"/>
    <x v="1154"/>
    <b v="0"/>
    <n v="181"/>
    <b v="1"/>
    <s v="games/tabletop games"/>
    <x v="3"/>
    <x v="5"/>
    <x v="1125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x v="38"/>
    <x v="1124"/>
    <x v="0"/>
    <x v="0"/>
    <s v="USD"/>
    <n v="1404698400"/>
    <x v="1155"/>
    <b v="1"/>
    <n v="63"/>
    <b v="1"/>
    <s v="theater/plays"/>
    <x v="6"/>
    <x v="11"/>
    <x v="138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x v="151"/>
    <x v="1125"/>
    <x v="0"/>
    <x v="0"/>
    <s v="USD"/>
    <n v="1416542400"/>
    <x v="1156"/>
    <b v="0"/>
    <n v="99"/>
    <b v="1"/>
    <s v="music/indie rock"/>
    <x v="7"/>
    <x v="12"/>
    <x v="87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x v="114"/>
    <x v="1126"/>
    <x v="0"/>
    <x v="0"/>
    <s v="USD"/>
    <n v="1447286300"/>
    <x v="1157"/>
    <b v="0"/>
    <n v="50"/>
    <b v="1"/>
    <s v="technology/hardware"/>
    <x v="0"/>
    <x v="0"/>
    <x v="1126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x v="1"/>
    <x v="1127"/>
    <x v="0"/>
    <x v="1"/>
    <s v="GBP"/>
    <n v="1438358400"/>
    <x v="1158"/>
    <b v="0"/>
    <n v="139"/>
    <b v="1"/>
    <s v="theater/plays"/>
    <x v="6"/>
    <x v="11"/>
    <x v="1127"/>
    <x v="1158"/>
    <d v="2015-07-31T16:00:00"/>
    <x v="0"/>
  </r>
  <r>
    <n v="2979"/>
    <s v="'ART'"/>
    <s v="Dear Stone returns with Yasmina Reza's 'ART', a compelling, clever exploration of friendship under duress. Thanks for watching!"/>
    <x v="1"/>
    <x v="1127"/>
    <x v="0"/>
    <x v="0"/>
    <s v="USD"/>
    <n v="1420524000"/>
    <x v="1159"/>
    <b v="0"/>
    <n v="46"/>
    <b v="1"/>
    <s v="theater/plays"/>
    <x v="6"/>
    <x v="11"/>
    <x v="1128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x v="1"/>
    <x v="1128"/>
    <x v="0"/>
    <x v="0"/>
    <s v="USD"/>
    <n v="1415653663"/>
    <x v="1160"/>
    <b v="1"/>
    <n v="94"/>
    <b v="1"/>
    <s v="music/metal"/>
    <x v="7"/>
    <x v="20"/>
    <x v="1129"/>
    <x v="1160"/>
    <d v="2014-11-10T21:07:43"/>
    <x v="0"/>
  </r>
  <r>
    <n v="1036"/>
    <s v="Bring Kyrstyn's Album to Life!"/>
    <s v="Help this Soulful &amp; Cinematic Glitch-Pop Songwriter Bring her Music to the World!  (And your Ears:)"/>
    <x v="169"/>
    <x v="1129"/>
    <x v="0"/>
    <x v="0"/>
    <s v="USD"/>
    <n v="1357545600"/>
    <x v="1161"/>
    <b v="0"/>
    <n v="211"/>
    <b v="1"/>
    <s v="music/electronic music"/>
    <x v="7"/>
    <x v="13"/>
    <x v="1130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x v="1"/>
    <x v="1130"/>
    <x v="0"/>
    <x v="1"/>
    <s v="GBP"/>
    <n v="1406113200"/>
    <x v="1162"/>
    <b v="0"/>
    <n v="54"/>
    <b v="1"/>
    <s v="theater/plays"/>
    <x v="6"/>
    <x v="11"/>
    <x v="1131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x v="169"/>
    <x v="1131"/>
    <x v="0"/>
    <x v="0"/>
    <s v="USD"/>
    <n v="1406226191"/>
    <x v="1163"/>
    <b v="0"/>
    <n v="58"/>
    <b v="1"/>
    <s v="music/rock"/>
    <x v="7"/>
    <x v="15"/>
    <x v="1132"/>
    <x v="1163"/>
    <d v="2014-07-24T18:23:11"/>
    <x v="0"/>
  </r>
  <r>
    <n v="1066"/>
    <s v="So I'm A Dark Lord"/>
    <s v="A parody of old school RPGs where you are a new Dark Lord on a quest to amass monsters and allies on your side."/>
    <x v="25"/>
    <x v="1132"/>
    <x v="2"/>
    <x v="0"/>
    <s v="USD"/>
    <n v="1375657582"/>
    <x v="1164"/>
    <b v="0"/>
    <n v="148"/>
    <b v="0"/>
    <s v="games/video games"/>
    <x v="3"/>
    <x v="18"/>
    <x v="1133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"/>
    <x v="1132"/>
    <x v="0"/>
    <x v="0"/>
    <s v="USD"/>
    <n v="1448466551"/>
    <x v="1165"/>
    <b v="0"/>
    <n v="121"/>
    <b v="1"/>
    <s v="technology/hardware"/>
    <x v="0"/>
    <x v="0"/>
    <x v="1134"/>
    <x v="1165"/>
    <d v="2015-11-25T15:49:11"/>
    <x v="0"/>
  </r>
  <r>
    <n v="3760"/>
    <s v="Song of the Sea"/>
    <s v="Two Shows: SIRENS and The Girl From Bare Cove. A community of artists determined to give voice to survivors of sexual violence."/>
    <x v="1"/>
    <x v="1133"/>
    <x v="0"/>
    <x v="0"/>
    <s v="USD"/>
    <n v="1399293386"/>
    <x v="1166"/>
    <b v="0"/>
    <n v="91"/>
    <b v="1"/>
    <s v="theater/musical"/>
    <x v="6"/>
    <x v="19"/>
    <x v="1135"/>
    <x v="1166"/>
    <d v="2014-05-05T12:36:26"/>
    <x v="0"/>
  </r>
  <r>
    <n v="3212"/>
    <s v="Campo Maldito"/>
    <s v="Help us bring our production of Campo Maldito to New York AND San Francisco!"/>
    <x v="38"/>
    <x v="1134"/>
    <x v="0"/>
    <x v="0"/>
    <s v="USD"/>
    <n v="1407524751"/>
    <x v="1167"/>
    <b v="1"/>
    <n v="94"/>
    <b v="1"/>
    <s v="theater/plays"/>
    <x v="6"/>
    <x v="11"/>
    <x v="1136"/>
    <x v="1167"/>
    <d v="2014-08-08T19:05:51"/>
    <x v="0"/>
  </r>
  <r>
    <n v="836"/>
    <s v="DESMADRE Full Album + Press Kit"/>
    <s v="An album you can bring home to mom."/>
    <x v="1"/>
    <x v="1135"/>
    <x v="0"/>
    <x v="0"/>
    <s v="USD"/>
    <n v="1381108918"/>
    <x v="1168"/>
    <b v="0"/>
    <n v="46"/>
    <b v="1"/>
    <s v="music/rock"/>
    <x v="7"/>
    <x v="15"/>
    <x v="1137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x v="38"/>
    <x v="1136"/>
    <x v="0"/>
    <x v="0"/>
    <s v="USD"/>
    <n v="1345148566"/>
    <x v="1169"/>
    <b v="0"/>
    <n v="60"/>
    <b v="1"/>
    <s v="music/classical music"/>
    <x v="7"/>
    <x v="25"/>
    <x v="1138"/>
    <x v="1169"/>
    <d v="2012-08-16T20:22:46"/>
    <x v="0"/>
  </r>
  <r>
    <n v="2544"/>
    <s v="Singing City Children's Choir"/>
    <s v="Bringing choral music and performance opportunities to under-served youth in West Philadelphia"/>
    <x v="1"/>
    <x v="1137"/>
    <x v="0"/>
    <x v="0"/>
    <s v="USD"/>
    <n v="1341750569"/>
    <x v="1170"/>
    <b v="0"/>
    <n v="57"/>
    <b v="1"/>
    <s v="music/classical music"/>
    <x v="7"/>
    <x v="25"/>
    <x v="1139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x v="1138"/>
    <x v="0"/>
    <x v="0"/>
    <s v="USD"/>
    <n v="1415230084"/>
    <x v="1171"/>
    <b v="0"/>
    <n v="44"/>
    <b v="1"/>
    <s v="theater/plays"/>
    <x v="6"/>
    <x v="11"/>
    <x v="1140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"/>
    <x v="1139"/>
    <x v="0"/>
    <x v="0"/>
    <s v="USD"/>
    <n v="1407360720"/>
    <x v="1172"/>
    <b v="0"/>
    <n v="196"/>
    <b v="1"/>
    <s v="theater/plays"/>
    <x v="6"/>
    <x v="11"/>
    <x v="1141"/>
    <x v="1172"/>
    <d v="2014-08-06T21:32:00"/>
    <x v="0"/>
  </r>
  <r>
    <n v="106"/>
    <s v="LOST WEEKEND"/>
    <s v="A Boy. A Girl. A Car. A Serial Killer."/>
    <x v="1"/>
    <x v="1140"/>
    <x v="0"/>
    <x v="0"/>
    <s v="USD"/>
    <n v="1333391901"/>
    <x v="1173"/>
    <b v="0"/>
    <n v="27"/>
    <b v="1"/>
    <s v="film &amp; video/shorts"/>
    <x v="5"/>
    <x v="27"/>
    <x v="1142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x v="1"/>
    <x v="1141"/>
    <x v="0"/>
    <x v="0"/>
    <s v="USD"/>
    <n v="1420734696"/>
    <x v="1174"/>
    <b v="0"/>
    <n v="41"/>
    <b v="1"/>
    <s v="theater/plays"/>
    <x v="6"/>
    <x v="11"/>
    <x v="1143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x v="1"/>
    <x v="1142"/>
    <x v="0"/>
    <x v="1"/>
    <s v="GBP"/>
    <n v="1407106800"/>
    <x v="1175"/>
    <b v="0"/>
    <n v="63"/>
    <b v="1"/>
    <s v="theater/plays"/>
    <x v="6"/>
    <x v="11"/>
    <x v="1144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x v="1"/>
    <x v="1143"/>
    <x v="0"/>
    <x v="0"/>
    <s v="USD"/>
    <n v="1403846055"/>
    <x v="1176"/>
    <b v="0"/>
    <n v="25"/>
    <b v="1"/>
    <s v="theater/plays"/>
    <x v="6"/>
    <x v="11"/>
    <x v="1145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x v="6"/>
    <x v="1144"/>
    <x v="2"/>
    <x v="6"/>
    <s v="EUR"/>
    <n v="1477731463"/>
    <x v="1177"/>
    <b v="0"/>
    <n v="28"/>
    <b v="0"/>
    <s v="technology/wearables"/>
    <x v="0"/>
    <x v="1"/>
    <x v="1146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x v="1"/>
    <x v="1145"/>
    <x v="0"/>
    <x v="1"/>
    <s v="GBP"/>
    <n v="1413792034"/>
    <x v="1178"/>
    <b v="0"/>
    <n v="73"/>
    <b v="1"/>
    <s v="theater/plays"/>
    <x v="6"/>
    <x v="11"/>
    <x v="1147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x v="1"/>
    <x v="1146"/>
    <x v="0"/>
    <x v="0"/>
    <s v="USD"/>
    <n v="1335542446"/>
    <x v="1179"/>
    <b v="0"/>
    <n v="28"/>
    <b v="1"/>
    <s v="music/rock"/>
    <x v="7"/>
    <x v="15"/>
    <x v="1148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x v="1"/>
    <x v="1147"/>
    <x v="0"/>
    <x v="0"/>
    <s v="USD"/>
    <n v="1286756176"/>
    <x v="1180"/>
    <b v="0"/>
    <n v="38"/>
    <b v="1"/>
    <s v="music/indie rock"/>
    <x v="7"/>
    <x v="12"/>
    <x v="1149"/>
    <x v="1180"/>
    <d v="2010-10-11T00:16:16"/>
    <x v="0"/>
  </r>
  <r>
    <n v="100"/>
    <s v="Two Sisters"/>
    <s v="Two sisters share a fragile relationship. When their mother dies and they inherit the family house, old problems rise to the surface."/>
    <x v="1"/>
    <x v="1148"/>
    <x v="0"/>
    <x v="0"/>
    <s v="USD"/>
    <n v="1352055886"/>
    <x v="1181"/>
    <b v="0"/>
    <n v="26"/>
    <b v="1"/>
    <s v="film &amp; video/shorts"/>
    <x v="5"/>
    <x v="27"/>
    <x v="1150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x v="1148"/>
    <x v="0"/>
    <x v="0"/>
    <s v="USD"/>
    <n v="1279555200"/>
    <x v="1182"/>
    <b v="1"/>
    <n v="50"/>
    <b v="1"/>
    <s v="film &amp; video/documentary"/>
    <x v="5"/>
    <x v="8"/>
    <x v="1151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x v="1"/>
    <x v="1148"/>
    <x v="0"/>
    <x v="0"/>
    <s v="USD"/>
    <n v="1461336720"/>
    <x v="1183"/>
    <b v="0"/>
    <n v="27"/>
    <b v="1"/>
    <s v="music/classical music"/>
    <x v="7"/>
    <x v="25"/>
    <x v="1152"/>
    <x v="1183"/>
    <d v="2016-04-22T14:52:00"/>
    <x v="0"/>
  </r>
  <r>
    <n v="3763"/>
    <s v="[title of show] â€” The Chicago Storefront Premiere"/>
    <s v="A musical about two guys writing a musical about...two guys writing a musical."/>
    <x v="1"/>
    <x v="1148"/>
    <x v="0"/>
    <x v="0"/>
    <s v="USD"/>
    <n v="1427907626"/>
    <x v="1184"/>
    <b v="0"/>
    <n v="77"/>
    <b v="1"/>
    <s v="theater/musical"/>
    <x v="6"/>
    <x v="19"/>
    <x v="1153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x v="1"/>
    <x v="1148"/>
    <x v="0"/>
    <x v="0"/>
    <s v="USD"/>
    <n v="1420033187"/>
    <x v="1185"/>
    <b v="0"/>
    <n v="28"/>
    <b v="1"/>
    <s v="theater/plays"/>
    <x v="6"/>
    <x v="11"/>
    <x v="1154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189"/>
    <x v="1149"/>
    <x v="0"/>
    <x v="0"/>
    <s v="USD"/>
    <n v="1423668220"/>
    <x v="1186"/>
    <b v="0"/>
    <n v="76"/>
    <b v="1"/>
    <s v="music/electronic music"/>
    <x v="7"/>
    <x v="13"/>
    <x v="1155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x v="17"/>
    <x v="1150"/>
    <x v="1"/>
    <x v="0"/>
    <s v="USD"/>
    <n v="1449354502"/>
    <x v="1187"/>
    <b v="0"/>
    <n v="16"/>
    <b v="0"/>
    <s v="technology/wearables"/>
    <x v="0"/>
    <x v="1"/>
    <x v="1156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x v="23"/>
    <x v="1151"/>
    <x v="2"/>
    <x v="0"/>
    <s v="USD"/>
    <n v="1414059479"/>
    <x v="1188"/>
    <b v="0"/>
    <n v="38"/>
    <b v="0"/>
    <s v="technology/gadgets"/>
    <x v="0"/>
    <x v="6"/>
    <x v="1157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x v="169"/>
    <x v="1152"/>
    <x v="0"/>
    <x v="0"/>
    <s v="USD"/>
    <n v="1410210685"/>
    <x v="1189"/>
    <b v="0"/>
    <n v="52"/>
    <b v="1"/>
    <s v="theater/musical"/>
    <x v="6"/>
    <x v="19"/>
    <x v="1158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6"/>
    <x v="1153"/>
    <x v="1"/>
    <x v="0"/>
    <s v="USD"/>
    <n v="1476371552"/>
    <x v="1190"/>
    <b v="0"/>
    <n v="90"/>
    <b v="0"/>
    <s v="technology/wearables"/>
    <x v="0"/>
    <x v="1"/>
    <x v="1159"/>
    <x v="1190"/>
    <d v="2016-10-13T15:12:32"/>
    <x v="0"/>
  </r>
  <r>
    <n v="476"/>
    <s v="Sight Word Music Videos"/>
    <s v="Animated Music Videos that teach kids how to read."/>
    <x v="197"/>
    <x v="1154"/>
    <x v="2"/>
    <x v="0"/>
    <s v="USD"/>
    <n v="1401767940"/>
    <x v="1191"/>
    <b v="0"/>
    <n v="124"/>
    <b v="0"/>
    <s v="film &amp; video/animation"/>
    <x v="5"/>
    <x v="23"/>
    <x v="1160"/>
    <x v="1191"/>
    <d v="2014-06-03T03:59:00"/>
    <x v="0"/>
  </r>
  <r>
    <n v="3473"/>
    <s v="King Sisyphus"/>
    <s v="A modern telling of the Greek myth. Sisyphus defies the Gods and attempts to change the world order... but can he overcome his fate?"/>
    <x v="67"/>
    <x v="1155"/>
    <x v="0"/>
    <x v="0"/>
    <s v="USD"/>
    <n v="1426883220"/>
    <x v="1192"/>
    <b v="0"/>
    <n v="33"/>
    <b v="1"/>
    <s v="theater/plays"/>
    <x v="6"/>
    <x v="11"/>
    <x v="1161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x v="60"/>
    <x v="1156"/>
    <x v="0"/>
    <x v="0"/>
    <s v="USD"/>
    <n v="1397113140"/>
    <x v="1193"/>
    <b v="0"/>
    <n v="120"/>
    <b v="1"/>
    <s v="music/electronic music"/>
    <x v="7"/>
    <x v="13"/>
    <x v="1162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x v="51"/>
    <x v="1157"/>
    <x v="2"/>
    <x v="0"/>
    <s v="USD"/>
    <n v="1416566835"/>
    <x v="1194"/>
    <b v="0"/>
    <n v="55"/>
    <b v="0"/>
    <s v="film &amp; video/animation"/>
    <x v="5"/>
    <x v="23"/>
    <x v="1163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x v="198"/>
    <x v="1158"/>
    <x v="0"/>
    <x v="0"/>
    <s v="USD"/>
    <n v="1388936289"/>
    <x v="1195"/>
    <b v="0"/>
    <n v="75"/>
    <b v="1"/>
    <s v="games/tabletop games"/>
    <x v="3"/>
    <x v="5"/>
    <x v="1164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x v="86"/>
    <x v="1159"/>
    <x v="2"/>
    <x v="0"/>
    <s v="USD"/>
    <n v="1413417600"/>
    <x v="1196"/>
    <b v="1"/>
    <n v="108"/>
    <b v="0"/>
    <s v="photography/photobooks"/>
    <x v="2"/>
    <x v="3"/>
    <x v="1165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x v="199"/>
    <x v="1160"/>
    <x v="0"/>
    <x v="0"/>
    <s v="USD"/>
    <n v="1467752334"/>
    <x v="1197"/>
    <b v="0"/>
    <n v="65"/>
    <b v="1"/>
    <s v="music/rock"/>
    <x v="7"/>
    <x v="15"/>
    <x v="1166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x v="1161"/>
    <x v="0"/>
    <x v="0"/>
    <s v="USD"/>
    <n v="1382658169"/>
    <x v="1198"/>
    <b v="1"/>
    <n v="141"/>
    <b v="1"/>
    <s v="music/rock"/>
    <x v="7"/>
    <x v="15"/>
    <x v="1167"/>
    <x v="1198"/>
    <d v="2013-10-24T23:42:49"/>
    <x v="0"/>
  </r>
  <r>
    <n v="2266"/>
    <s v="GOAT LORDS."/>
    <s v="Want to be LORD OF THE GOATS? Start building your herd using thievery, magic, bombs and mostly goats."/>
    <x v="186"/>
    <x v="1162"/>
    <x v="0"/>
    <x v="0"/>
    <s v="USD"/>
    <n v="1461722400"/>
    <x v="1199"/>
    <b v="0"/>
    <n v="194"/>
    <b v="1"/>
    <s v="games/tabletop games"/>
    <x v="3"/>
    <x v="5"/>
    <x v="1168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x v="169"/>
    <x v="1163"/>
    <x v="0"/>
    <x v="0"/>
    <s v="USD"/>
    <n v="1296633540"/>
    <x v="1200"/>
    <b v="1"/>
    <n v="168"/>
    <b v="1"/>
    <s v="film &amp; video/documentary"/>
    <x v="5"/>
    <x v="8"/>
    <x v="1169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x v="38"/>
    <x v="1164"/>
    <x v="0"/>
    <x v="0"/>
    <s v="USD"/>
    <n v="1426473264"/>
    <x v="1201"/>
    <b v="0"/>
    <n v="115"/>
    <b v="1"/>
    <s v="music/metal"/>
    <x v="7"/>
    <x v="20"/>
    <x v="1170"/>
    <x v="1201"/>
    <d v="2015-03-16T02:34:24"/>
    <x v="0"/>
  </r>
  <r>
    <n v="3179"/>
    <s v="I Do Wonder"/>
    <s v="A Sci-fi play in several vignettes that will narrate an alternate history in the mid-20th century."/>
    <x v="192"/>
    <x v="1165"/>
    <x v="0"/>
    <x v="0"/>
    <s v="USD"/>
    <n v="1367859071"/>
    <x v="1202"/>
    <b v="1"/>
    <n v="62"/>
    <b v="1"/>
    <s v="theater/plays"/>
    <x v="6"/>
    <x v="11"/>
    <x v="1171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38"/>
    <x v="1166"/>
    <x v="0"/>
    <x v="1"/>
    <s v="GBP"/>
    <n v="1429813800"/>
    <x v="1203"/>
    <b v="0"/>
    <n v="30"/>
    <b v="1"/>
    <s v="theater/plays"/>
    <x v="6"/>
    <x v="11"/>
    <x v="1172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x v="151"/>
    <x v="1167"/>
    <x v="0"/>
    <x v="1"/>
    <s v="GBP"/>
    <n v="1434837861"/>
    <x v="1204"/>
    <b v="0"/>
    <n v="131"/>
    <b v="1"/>
    <s v="music/electronic music"/>
    <x v="7"/>
    <x v="13"/>
    <x v="1173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x v="25"/>
    <x v="1168"/>
    <x v="1"/>
    <x v="0"/>
    <s v="USD"/>
    <n v="1438405140"/>
    <x v="1205"/>
    <b v="0"/>
    <n v="58"/>
    <b v="0"/>
    <s v="film &amp; video/science fiction"/>
    <x v="5"/>
    <x v="21"/>
    <x v="1174"/>
    <x v="1205"/>
    <d v="2015-08-01T04:59:00"/>
    <x v="0"/>
  </r>
  <r>
    <n v="3012"/>
    <s v="Up-lifting Up-Fit!"/>
    <s v="Spring Theatre has recently found a new home in the heart of Winston Salem. We need your help for an up-lifting up-fit!"/>
    <x v="38"/>
    <x v="1169"/>
    <x v="0"/>
    <x v="0"/>
    <s v="USD"/>
    <n v="1423587130"/>
    <x v="1206"/>
    <b v="0"/>
    <n v="55"/>
    <b v="1"/>
    <s v="theater/spaces"/>
    <x v="6"/>
    <x v="9"/>
    <x v="1175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x v="113"/>
    <x v="1170"/>
    <x v="0"/>
    <x v="0"/>
    <s v="USD"/>
    <n v="1368117239"/>
    <x v="1207"/>
    <b v="0"/>
    <n v="75"/>
    <b v="1"/>
    <s v="music/indie rock"/>
    <x v="7"/>
    <x v="12"/>
    <x v="1176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x v="1171"/>
    <x v="0"/>
    <x v="11"/>
    <s v="CAD"/>
    <n v="1482457678"/>
    <x v="1208"/>
    <b v="0"/>
    <n v="93"/>
    <b v="1"/>
    <s v="music/rock"/>
    <x v="7"/>
    <x v="15"/>
    <x v="1177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x v="1172"/>
    <x v="2"/>
    <x v="0"/>
    <s v="USD"/>
    <n v="1417388340"/>
    <x v="1209"/>
    <b v="0"/>
    <n v="11"/>
    <b v="0"/>
    <s v="technology/wearables"/>
    <x v="0"/>
    <x v="1"/>
    <x v="1178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x v="115"/>
    <x v="1173"/>
    <x v="2"/>
    <x v="0"/>
    <s v="USD"/>
    <n v="1416512901"/>
    <x v="1210"/>
    <b v="0"/>
    <n v="95"/>
    <b v="0"/>
    <s v="games/mobile games"/>
    <x v="3"/>
    <x v="28"/>
    <x v="1179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x v="169"/>
    <x v="1174"/>
    <x v="0"/>
    <x v="0"/>
    <s v="USD"/>
    <n v="1307851200"/>
    <x v="1211"/>
    <b v="0"/>
    <n v="87"/>
    <b v="1"/>
    <s v="music/rock"/>
    <x v="7"/>
    <x v="15"/>
    <x v="1180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x v="121"/>
    <x v="1175"/>
    <x v="0"/>
    <x v="0"/>
    <s v="USD"/>
    <n v="1433314740"/>
    <x v="1212"/>
    <b v="0"/>
    <n v="56"/>
    <b v="1"/>
    <s v="theater/plays"/>
    <x v="6"/>
    <x v="11"/>
    <x v="1181"/>
    <x v="1212"/>
    <d v="2015-06-03T06:59:00"/>
    <x v="0"/>
  </r>
  <r>
    <n v="60"/>
    <s v="Ever Since - Short Film"/>
    <s v="Set in a beautiful but desolate world, we see how loneliness can lead to friendship in unconventional ways."/>
    <x v="169"/>
    <x v="1176"/>
    <x v="0"/>
    <x v="1"/>
    <s v="GBP"/>
    <n v="1395532800"/>
    <x v="1213"/>
    <b v="0"/>
    <n v="108"/>
    <b v="1"/>
    <s v="film &amp; video/shorts"/>
    <x v="5"/>
    <x v="27"/>
    <x v="1182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x v="121"/>
    <x v="1177"/>
    <x v="0"/>
    <x v="0"/>
    <s v="USD"/>
    <n v="1362337878"/>
    <x v="1214"/>
    <b v="0"/>
    <n v="48"/>
    <b v="1"/>
    <s v="film &amp; video/shorts"/>
    <x v="5"/>
    <x v="27"/>
    <x v="1183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x v="121"/>
    <x v="1178"/>
    <x v="0"/>
    <x v="0"/>
    <s v="USD"/>
    <n v="1486053409"/>
    <x v="1215"/>
    <b v="0"/>
    <n v="67"/>
    <b v="1"/>
    <s v="food/small batch"/>
    <x v="4"/>
    <x v="7"/>
    <x v="680"/>
    <x v="1215"/>
    <d v="2017-02-02T16:36:49"/>
    <x v="0"/>
  </r>
  <r>
    <n v="3113"/>
    <s v="The Shamrock Drafthouse Theater"/>
    <s v="An arts and craft beer theater showcasing local talent, locally crafted beer and providing performance and rehearsal space."/>
    <x v="201"/>
    <x v="1179"/>
    <x v="2"/>
    <x v="0"/>
    <s v="USD"/>
    <n v="1429291982"/>
    <x v="1216"/>
    <b v="0"/>
    <n v="37"/>
    <b v="0"/>
    <s v="theater/spaces"/>
    <x v="6"/>
    <x v="9"/>
    <x v="1184"/>
    <x v="1216"/>
    <d v="2015-04-17T17:33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x v="1179"/>
    <x v="2"/>
    <x v="0"/>
    <s v="USD"/>
    <n v="1323666376"/>
    <x v="1217"/>
    <b v="0"/>
    <n v="20"/>
    <b v="0"/>
    <s v="music/jazz"/>
    <x v="7"/>
    <x v="33"/>
    <x v="1185"/>
    <x v="1217"/>
    <d v="2011-12-12T05:06:1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x v="1180"/>
    <x v="2"/>
    <x v="0"/>
    <s v="USD"/>
    <n v="1480011987"/>
    <x v="1218"/>
    <b v="0"/>
    <n v="37"/>
    <b v="0"/>
    <s v="technology/wearables"/>
    <x v="0"/>
    <x v="1"/>
    <x v="1186"/>
    <x v="1218"/>
    <d v="2016-11-24T18:26:27"/>
    <x v="0"/>
  </r>
  <r>
    <n v="3184"/>
    <s v="Equus at Frenetic Theatre"/>
    <s v="Equus is the story of a psychiatrist treating a teenaged boy who blinds six horses with a metal spike."/>
    <x v="202"/>
    <x v="1181"/>
    <x v="0"/>
    <x v="0"/>
    <s v="USD"/>
    <n v="1404258631"/>
    <x v="1219"/>
    <b v="1"/>
    <n v="46"/>
    <b v="1"/>
    <s v="theater/plays"/>
    <x v="6"/>
    <x v="11"/>
    <x v="1187"/>
    <x v="1219"/>
    <d v="2014-07-01T23:50:31"/>
    <x v="0"/>
  </r>
  <r>
    <n v="3723"/>
    <s v="Beauty and the Beast"/>
    <s v="Saltmine Theatre Company present Beauty and the Beast:"/>
    <x v="169"/>
    <x v="1182"/>
    <x v="0"/>
    <x v="1"/>
    <s v="GBP"/>
    <n v="1417374262"/>
    <x v="1220"/>
    <b v="0"/>
    <n v="63"/>
    <b v="1"/>
    <s v="theater/plays"/>
    <x v="6"/>
    <x v="11"/>
    <x v="1188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x v="121"/>
    <x v="1183"/>
    <x v="0"/>
    <x v="1"/>
    <s v="GBP"/>
    <n v="1427414400"/>
    <x v="1221"/>
    <b v="0"/>
    <n v="65"/>
    <b v="1"/>
    <s v="theater/plays"/>
    <x v="6"/>
    <x v="11"/>
    <x v="1189"/>
    <x v="1221"/>
    <d v="2015-03-27T00:00:00"/>
    <x v="0"/>
  </r>
  <r>
    <n v="3160"/>
    <s v="We Play Chekhov"/>
    <s v="Two stories by Anton Chekhov adapted for the stage and performed back-to-back in a stunning live theatrical performance."/>
    <x v="169"/>
    <x v="1184"/>
    <x v="0"/>
    <x v="0"/>
    <s v="USD"/>
    <n v="1407905940"/>
    <x v="1222"/>
    <b v="1"/>
    <n v="57"/>
    <b v="1"/>
    <s v="theater/plays"/>
    <x v="6"/>
    <x v="11"/>
    <x v="1190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x v="51"/>
    <x v="1185"/>
    <x v="2"/>
    <x v="0"/>
    <s v="USD"/>
    <n v="1385534514"/>
    <x v="1223"/>
    <b v="0"/>
    <n v="89"/>
    <b v="0"/>
    <s v="games/video games"/>
    <x v="3"/>
    <x v="18"/>
    <x v="1191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x v="169"/>
    <x v="1185"/>
    <x v="0"/>
    <x v="0"/>
    <s v="USD"/>
    <n v="1409374093"/>
    <x v="1224"/>
    <b v="0"/>
    <n v="40"/>
    <b v="1"/>
    <s v="theater/plays"/>
    <x v="6"/>
    <x v="11"/>
    <x v="1192"/>
    <x v="1224"/>
    <d v="2014-08-30T04:48:13"/>
    <x v="0"/>
  </r>
  <r>
    <n v="1303"/>
    <s v="Forward Arena Theatre Company: Summer Season"/>
    <s v="Groundbreaking queer theatre."/>
    <x v="113"/>
    <x v="1186"/>
    <x v="0"/>
    <x v="1"/>
    <s v="GBP"/>
    <n v="1469962800"/>
    <x v="1225"/>
    <b v="0"/>
    <n v="108"/>
    <b v="1"/>
    <s v="theater/plays"/>
    <x v="6"/>
    <x v="11"/>
    <x v="1193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x v="203"/>
    <x v="1187"/>
    <x v="0"/>
    <x v="0"/>
    <s v="USD"/>
    <n v="1361739872"/>
    <x v="1226"/>
    <b v="0"/>
    <n v="59"/>
    <b v="1"/>
    <s v="publishing/nonfiction"/>
    <x v="1"/>
    <x v="17"/>
    <x v="1194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x v="169"/>
    <x v="1188"/>
    <x v="0"/>
    <x v="0"/>
    <s v="USD"/>
    <n v="1402515198"/>
    <x v="1227"/>
    <b v="0"/>
    <n v="17"/>
    <b v="1"/>
    <s v="theater/musical"/>
    <x v="6"/>
    <x v="19"/>
    <x v="1195"/>
    <x v="1227"/>
    <d v="2014-06-11T19:33:18"/>
    <x v="0"/>
  </r>
  <r>
    <n v="3523"/>
    <s v="Magnificence"/>
    <s v="An old play about our world. Set in 1970s England, Magnificence is a gut-wrenching story of radicalisation, idealism and pity."/>
    <x v="38"/>
    <x v="1189"/>
    <x v="0"/>
    <x v="1"/>
    <s v="GBP"/>
    <n v="1474844400"/>
    <x v="1228"/>
    <b v="0"/>
    <n v="80"/>
    <b v="1"/>
    <s v="theater/plays"/>
    <x v="6"/>
    <x v="11"/>
    <x v="1196"/>
    <x v="1228"/>
    <d v="2016-09-25T23:00:00"/>
    <x v="0"/>
  </r>
  <r>
    <n v="3673"/>
    <s v="CHILD Z"/>
    <s v="Zoe is a teenage girl growing up in a deeply disturbing society. If those paid to protect her aren't listening, then who is?"/>
    <x v="38"/>
    <x v="1190"/>
    <x v="0"/>
    <x v="1"/>
    <s v="GBP"/>
    <n v="1415191920"/>
    <x v="1229"/>
    <b v="0"/>
    <n v="114"/>
    <b v="1"/>
    <s v="theater/plays"/>
    <x v="6"/>
    <x v="11"/>
    <x v="1197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x v="169"/>
    <x v="1191"/>
    <x v="0"/>
    <x v="0"/>
    <s v="USD"/>
    <n v="1385297393"/>
    <x v="1230"/>
    <b v="0"/>
    <n v="70"/>
    <b v="1"/>
    <s v="music/pop"/>
    <x v="7"/>
    <x v="22"/>
    <x v="1198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x v="204"/>
    <x v="1192"/>
    <x v="0"/>
    <x v="0"/>
    <s v="USD"/>
    <n v="1471539138"/>
    <x v="1231"/>
    <b v="1"/>
    <n v="140"/>
    <b v="1"/>
    <s v="photography/photobooks"/>
    <x v="2"/>
    <x v="3"/>
    <x v="1199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x v="1193"/>
    <x v="0"/>
    <x v="0"/>
    <s v="USD"/>
    <n v="1276110000"/>
    <x v="1232"/>
    <b v="0"/>
    <n v="27"/>
    <b v="1"/>
    <s v="film &amp; video/shorts"/>
    <x v="5"/>
    <x v="27"/>
    <x v="1200"/>
    <x v="1232"/>
    <d v="2010-06-09T19:00:00"/>
    <x v="0"/>
  </r>
  <r>
    <n v="2531"/>
    <s v="Modern Chamber Music"/>
    <s v="The first CD of chamber music composed by John Leupold to be released on PARMA records. The album features solo, duets, and a quartet."/>
    <x v="169"/>
    <x v="1194"/>
    <x v="0"/>
    <x v="0"/>
    <s v="USD"/>
    <n v="1439611140"/>
    <x v="1233"/>
    <b v="0"/>
    <n v="61"/>
    <b v="1"/>
    <s v="music/classical music"/>
    <x v="7"/>
    <x v="25"/>
    <x v="1201"/>
    <x v="1233"/>
    <d v="2015-08-15T03:59:00"/>
    <x v="0"/>
  </r>
  <r>
    <n v="2526"/>
    <s v="10 Years and Counting...a new album by Valor Brass!"/>
    <s v="New music and arrangements, amazing sound, brass chamber music at the highest level!  Be a part of our community!"/>
    <x v="38"/>
    <x v="1194"/>
    <x v="0"/>
    <x v="0"/>
    <s v="USD"/>
    <n v="1418014740"/>
    <x v="1234"/>
    <b v="0"/>
    <n v="33"/>
    <b v="1"/>
    <s v="music/classical music"/>
    <x v="7"/>
    <x v="25"/>
    <x v="1202"/>
    <x v="1234"/>
    <d v="2014-12-08T04:59:00"/>
    <x v="0"/>
  </r>
  <r>
    <n v="2481"/>
    <s v="The Chrome Cranks launch PR campaign for new album!"/>
    <s v="To support the media blitz for their brand-new album, the band is offering a Kickstarter-only EP and other amazing premiums."/>
    <x v="38"/>
    <x v="1195"/>
    <x v="0"/>
    <x v="0"/>
    <s v="USD"/>
    <n v="1335799808"/>
    <x v="1235"/>
    <b v="0"/>
    <n v="95"/>
    <b v="1"/>
    <s v="music/indie rock"/>
    <x v="7"/>
    <x v="12"/>
    <x v="1203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x v="169"/>
    <x v="1196"/>
    <x v="0"/>
    <x v="0"/>
    <s v="USD"/>
    <n v="1440274735"/>
    <x v="1236"/>
    <b v="0"/>
    <n v="69"/>
    <b v="1"/>
    <s v="theater/plays"/>
    <x v="6"/>
    <x v="11"/>
    <x v="1204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x v="38"/>
    <x v="1197"/>
    <x v="0"/>
    <x v="0"/>
    <s v="USD"/>
    <n v="1312578338"/>
    <x v="1237"/>
    <b v="0"/>
    <n v="56"/>
    <b v="1"/>
    <s v="music/indie rock"/>
    <x v="7"/>
    <x v="12"/>
    <x v="1205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x v="169"/>
    <x v="1198"/>
    <x v="0"/>
    <x v="11"/>
    <s v="CAD"/>
    <n v="1419224340"/>
    <x v="1238"/>
    <b v="0"/>
    <n v="43"/>
    <b v="1"/>
    <s v="music/rock"/>
    <x v="7"/>
    <x v="15"/>
    <x v="1206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x v="169"/>
    <x v="1198"/>
    <x v="0"/>
    <x v="4"/>
    <s v="EUR"/>
    <n v="1472936229"/>
    <x v="1239"/>
    <b v="0"/>
    <n v="31"/>
    <b v="1"/>
    <s v="theater/plays"/>
    <x v="6"/>
    <x v="11"/>
    <x v="1207"/>
    <x v="1239"/>
    <d v="2016-09-03T20:57:09"/>
    <x v="0"/>
  </r>
  <r>
    <n v="183"/>
    <s v="Three Little Words"/>
    <s v="Don't kill me until I meet my Dad"/>
    <x v="66"/>
    <x v="1199"/>
    <x v="2"/>
    <x v="1"/>
    <s v="GBP"/>
    <n v="1417033610"/>
    <x v="1240"/>
    <b v="0"/>
    <n v="12"/>
    <b v="0"/>
    <s v="film &amp; video/drama"/>
    <x v="5"/>
    <x v="10"/>
    <x v="1208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x v="38"/>
    <x v="1200"/>
    <x v="0"/>
    <x v="0"/>
    <s v="USD"/>
    <n v="1334424960"/>
    <x v="1241"/>
    <b v="0"/>
    <n v="72"/>
    <b v="1"/>
    <s v="music/electronic music"/>
    <x v="7"/>
    <x v="13"/>
    <x v="1209"/>
    <x v="1241"/>
    <d v="2012-04-14T17:36:00"/>
    <x v="0"/>
  </r>
  <r>
    <n v="3466"/>
    <s v="Spotlight Youth Theater Production of Wizard"/>
    <s v="The Spotlight Youth Theater is a program where every participant has a moment in the spotlight."/>
    <x v="113"/>
    <x v="1201"/>
    <x v="0"/>
    <x v="0"/>
    <s v="USD"/>
    <n v="1461108450"/>
    <x v="1242"/>
    <b v="0"/>
    <n v="61"/>
    <b v="1"/>
    <s v="theater/plays"/>
    <x v="6"/>
    <x v="11"/>
    <x v="1210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x v="38"/>
    <x v="1202"/>
    <x v="0"/>
    <x v="0"/>
    <s v="USD"/>
    <n v="1416589200"/>
    <x v="1243"/>
    <b v="0"/>
    <n v="65"/>
    <b v="1"/>
    <s v="theater/plays"/>
    <x v="6"/>
    <x v="11"/>
    <x v="731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x v="205"/>
    <x v="1203"/>
    <x v="0"/>
    <x v="12"/>
    <s v="EUR"/>
    <n v="1449162000"/>
    <x v="1244"/>
    <b v="1"/>
    <n v="63"/>
    <b v="1"/>
    <s v="theater/plays"/>
    <x v="6"/>
    <x v="11"/>
    <x v="1211"/>
    <x v="1244"/>
    <d v="2015-12-03T17:00:00"/>
    <x v="0"/>
  </r>
  <r>
    <n v="3759"/>
    <s v="Pared Down Productions"/>
    <s v="A production company specializing in small-scale musicals"/>
    <x v="38"/>
    <x v="1204"/>
    <x v="0"/>
    <x v="0"/>
    <s v="USD"/>
    <n v="1440556553"/>
    <x v="1245"/>
    <b v="0"/>
    <n v="88"/>
    <b v="1"/>
    <s v="theater/musical"/>
    <x v="6"/>
    <x v="19"/>
    <x v="1212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x v="202"/>
    <x v="1205"/>
    <x v="0"/>
    <x v="1"/>
    <s v="GBP"/>
    <n v="1462402800"/>
    <x v="1246"/>
    <b v="0"/>
    <n v="89"/>
    <b v="1"/>
    <s v="theater/plays"/>
    <x v="6"/>
    <x v="11"/>
    <x v="1213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x v="38"/>
    <x v="1206"/>
    <x v="0"/>
    <x v="1"/>
    <s v="GBP"/>
    <n v="1462519041"/>
    <x v="1247"/>
    <b v="0"/>
    <n v="89"/>
    <b v="1"/>
    <s v="theater/plays"/>
    <x v="6"/>
    <x v="11"/>
    <x v="1214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x v="121"/>
    <x v="1207"/>
    <x v="0"/>
    <x v="0"/>
    <s v="USD"/>
    <n v="1471487925"/>
    <x v="1248"/>
    <b v="0"/>
    <n v="23"/>
    <b v="1"/>
    <s v="theater/spaces"/>
    <x v="6"/>
    <x v="9"/>
    <x v="1215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x v="113"/>
    <x v="1208"/>
    <x v="0"/>
    <x v="0"/>
    <s v="USD"/>
    <n v="1337194800"/>
    <x v="1249"/>
    <b v="1"/>
    <n v="77"/>
    <b v="1"/>
    <s v="film &amp; video/documentary"/>
    <x v="5"/>
    <x v="8"/>
    <x v="1216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x v="206"/>
    <x v="1209"/>
    <x v="0"/>
    <x v="0"/>
    <s v="USD"/>
    <n v="1469770500"/>
    <x v="1250"/>
    <b v="0"/>
    <n v="47"/>
    <b v="1"/>
    <s v="film &amp; video/television"/>
    <x v="5"/>
    <x v="16"/>
    <x v="1217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x v="207"/>
    <x v="1210"/>
    <x v="0"/>
    <x v="0"/>
    <s v="USD"/>
    <n v="1413838751"/>
    <x v="1251"/>
    <b v="1"/>
    <n v="159"/>
    <b v="1"/>
    <s v="technology/space exploration"/>
    <x v="0"/>
    <x v="4"/>
    <x v="1218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x v="151"/>
    <x v="1211"/>
    <x v="0"/>
    <x v="0"/>
    <s v="USD"/>
    <n v="1408818683"/>
    <x v="1252"/>
    <b v="0"/>
    <n v="65"/>
    <b v="1"/>
    <s v="technology/hardware"/>
    <x v="0"/>
    <x v="0"/>
    <x v="1219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x v="1212"/>
    <x v="0"/>
    <x v="0"/>
    <s v="USD"/>
    <n v="1428390000"/>
    <x v="1253"/>
    <b v="0"/>
    <n v="42"/>
    <b v="1"/>
    <s v="theater/plays"/>
    <x v="6"/>
    <x v="11"/>
    <x v="1220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x v="17"/>
    <x v="1213"/>
    <x v="1"/>
    <x v="0"/>
    <s v="USD"/>
    <n v="1439644920"/>
    <x v="1254"/>
    <b v="0"/>
    <n v="39"/>
    <b v="0"/>
    <s v="technology/web"/>
    <x v="0"/>
    <x v="26"/>
    <x v="1221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x v="113"/>
    <x v="1214"/>
    <x v="0"/>
    <x v="0"/>
    <s v="USD"/>
    <n v="1436117922"/>
    <x v="1255"/>
    <b v="0"/>
    <n v="63"/>
    <b v="1"/>
    <s v="music/rock"/>
    <x v="7"/>
    <x v="15"/>
    <x v="1222"/>
    <x v="1255"/>
    <d v="2015-07-05T17:38:42"/>
    <x v="0"/>
  </r>
  <r>
    <n v="1462"/>
    <s v="Unbound: Fiction on the Radio"/>
    <s v="A new radio show focused on short fiction produced by Louisville Public Media"/>
    <x v="38"/>
    <x v="1215"/>
    <x v="0"/>
    <x v="0"/>
    <s v="USD"/>
    <n v="1365609271"/>
    <x v="1256"/>
    <b v="1"/>
    <n v="150"/>
    <b v="1"/>
    <s v="publishing/radio &amp; podcasts"/>
    <x v="1"/>
    <x v="2"/>
    <x v="1223"/>
    <x v="1256"/>
    <d v="2013-04-10T15:54:31"/>
    <x v="0"/>
  </r>
  <r>
    <n v="1299"/>
    <s v="The (out)Siders Project"/>
    <s v="A new work inspired by the classic novel and created by Dallas teens under the direction of professional artists."/>
    <x v="113"/>
    <x v="1216"/>
    <x v="0"/>
    <x v="0"/>
    <s v="USD"/>
    <n v="1436902359"/>
    <x v="1257"/>
    <b v="0"/>
    <n v="32"/>
    <b v="1"/>
    <s v="theater/plays"/>
    <x v="6"/>
    <x v="11"/>
    <x v="498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x v="60"/>
    <x v="1217"/>
    <x v="0"/>
    <x v="0"/>
    <s v="USD"/>
    <n v="1335153600"/>
    <x v="1258"/>
    <b v="0"/>
    <n v="43"/>
    <b v="1"/>
    <s v="music/rock"/>
    <x v="7"/>
    <x v="15"/>
    <x v="1224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x v="1218"/>
    <x v="2"/>
    <x v="0"/>
    <s v="USD"/>
    <n v="1348849134"/>
    <x v="1259"/>
    <b v="0"/>
    <n v="39"/>
    <b v="0"/>
    <s v="film &amp; video/animation"/>
    <x v="5"/>
    <x v="23"/>
    <x v="1225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x v="1219"/>
    <x v="0"/>
    <x v="0"/>
    <s v="USD"/>
    <n v="1394521140"/>
    <x v="1260"/>
    <b v="0"/>
    <n v="82"/>
    <b v="1"/>
    <s v="music/pop"/>
    <x v="7"/>
    <x v="22"/>
    <x v="1226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x v="113"/>
    <x v="1220"/>
    <x v="0"/>
    <x v="0"/>
    <s v="USD"/>
    <n v="1430774974"/>
    <x v="1261"/>
    <b v="0"/>
    <n v="46"/>
    <b v="1"/>
    <s v="technology/makerspaces"/>
    <x v="0"/>
    <x v="24"/>
    <x v="1227"/>
    <x v="1261"/>
    <d v="2015-05-04T21:29:34"/>
    <x v="0"/>
  </r>
  <r>
    <n v="2058"/>
    <s v="Raspberry Pi Debug Clip"/>
    <s v="Making using the serial terminal on the Raspberry Pi as easy as Pi!"/>
    <x v="208"/>
    <x v="1221"/>
    <x v="0"/>
    <x v="1"/>
    <s v="GBP"/>
    <n v="1425326400"/>
    <x v="1262"/>
    <b v="0"/>
    <n v="410"/>
    <b v="1"/>
    <s v="technology/hardware"/>
    <x v="0"/>
    <x v="0"/>
    <x v="1228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x v="38"/>
    <x v="1222"/>
    <x v="0"/>
    <x v="0"/>
    <s v="USD"/>
    <n v="1402594090"/>
    <x v="1263"/>
    <b v="0"/>
    <n v="58"/>
    <b v="1"/>
    <s v="theater/musical"/>
    <x v="6"/>
    <x v="19"/>
    <x v="1229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x v="26"/>
    <x v="1223"/>
    <x v="2"/>
    <x v="1"/>
    <s v="GBP"/>
    <n v="1445468400"/>
    <x v="1264"/>
    <b v="0"/>
    <n v="105"/>
    <b v="0"/>
    <s v="technology/gadgets"/>
    <x v="0"/>
    <x v="6"/>
    <x v="1230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x v="38"/>
    <x v="1224"/>
    <x v="0"/>
    <x v="0"/>
    <s v="USD"/>
    <n v="1473879600"/>
    <x v="1265"/>
    <b v="1"/>
    <n v="21"/>
    <b v="1"/>
    <s v="theater/plays"/>
    <x v="6"/>
    <x v="11"/>
    <x v="1231"/>
    <x v="1265"/>
    <d v="2016-09-14T19:00:00"/>
    <x v="0"/>
  </r>
  <r>
    <n v="2528"/>
    <s v="Three Voices"/>
    <s v="I've been offered a contract with HatHut to record Feldman's 'Three Voices', which would be my first solo disc. I need your help!"/>
    <x v="38"/>
    <x v="1225"/>
    <x v="0"/>
    <x v="1"/>
    <s v="GBP"/>
    <n v="1440068400"/>
    <x v="1266"/>
    <b v="0"/>
    <n v="81"/>
    <b v="1"/>
    <s v="music/classical music"/>
    <x v="7"/>
    <x v="25"/>
    <x v="1232"/>
    <x v="1266"/>
    <d v="2015-08-20T11:00:00"/>
    <x v="0"/>
  </r>
  <r>
    <n v="815"/>
    <s v="Some Late Help for The Early Reset"/>
    <s v="Be a part of helping The Early Reset finish their new 7 song EP."/>
    <x v="38"/>
    <x v="1226"/>
    <x v="0"/>
    <x v="0"/>
    <s v="USD"/>
    <n v="1414879303"/>
    <x v="1267"/>
    <b v="0"/>
    <n v="43"/>
    <b v="1"/>
    <s v="music/rock"/>
    <x v="7"/>
    <x v="15"/>
    <x v="1233"/>
    <x v="1267"/>
    <d v="2014-11-01T22:01:43"/>
    <x v="0"/>
  </r>
  <r>
    <n v="3308"/>
    <s v="A Hand of Talons"/>
    <s v="Descend into the dark world of steampunk noir in this thrilling new play, written by Maggie Lee and directed by Amy Poisson!"/>
    <x v="113"/>
    <x v="1226"/>
    <x v="0"/>
    <x v="0"/>
    <s v="USD"/>
    <n v="1460581365"/>
    <x v="1268"/>
    <b v="0"/>
    <n v="57"/>
    <b v="1"/>
    <s v="theater/plays"/>
    <x v="6"/>
    <x v="11"/>
    <x v="1234"/>
    <x v="1268"/>
    <d v="2016-04-13T21:02:45"/>
    <x v="0"/>
  </r>
  <r>
    <n v="1247"/>
    <s v="BRAIN DEAD to record debut EP with SLAYER producer!"/>
    <s v="BRAIN DEAD is going to record their debut EP and they need your help, Bozos!"/>
    <x v="113"/>
    <x v="1227"/>
    <x v="0"/>
    <x v="0"/>
    <s v="USD"/>
    <n v="1367823655"/>
    <x v="1269"/>
    <b v="1"/>
    <n v="50"/>
    <b v="1"/>
    <s v="music/rock"/>
    <x v="7"/>
    <x v="15"/>
    <x v="1235"/>
    <x v="1269"/>
    <d v="2013-05-06T07:00:55"/>
    <x v="0"/>
  </r>
  <r>
    <n v="2109"/>
    <s v="Skyline Sounds - First Studio Album (and Merch!)"/>
    <s v="We are ready to make our first full-length album, and with your help, we can make it happen!"/>
    <x v="38"/>
    <x v="1228"/>
    <x v="0"/>
    <x v="0"/>
    <s v="USD"/>
    <n v="1436115617"/>
    <x v="1270"/>
    <b v="0"/>
    <n v="40"/>
    <b v="1"/>
    <s v="music/indie rock"/>
    <x v="7"/>
    <x v="12"/>
    <x v="1236"/>
    <x v="1270"/>
    <d v="2015-07-05T17:00:17"/>
    <x v="0"/>
  </r>
  <r>
    <n v="3359"/>
    <s v="BEIRUT, LADY OF LEBANON"/>
    <s v="A Theatrical Production Celebrating the Lebanese Culture and the Human Spirit in Time of War."/>
    <x v="38"/>
    <x v="1229"/>
    <x v="0"/>
    <x v="0"/>
    <s v="USD"/>
    <n v="1487985734"/>
    <x v="1271"/>
    <b v="0"/>
    <n v="23"/>
    <b v="1"/>
    <s v="theater/plays"/>
    <x v="6"/>
    <x v="11"/>
    <x v="1237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x v="121"/>
    <x v="1230"/>
    <x v="0"/>
    <x v="1"/>
    <s v="GBP"/>
    <n v="1438531200"/>
    <x v="1272"/>
    <b v="0"/>
    <n v="169"/>
    <b v="1"/>
    <s v="theater/plays"/>
    <x v="6"/>
    <x v="11"/>
    <x v="1238"/>
    <x v="1272"/>
    <d v="2015-08-02T16:00:00"/>
    <x v="0"/>
  </r>
  <r>
    <n v="2171"/>
    <s v="Brainspoonâ€™s New Record"/>
    <s v="Like records? We do, too! Help this Los Angeles based rock 'n' roll band get their new album out on vinyl!"/>
    <x v="38"/>
    <x v="1231"/>
    <x v="0"/>
    <x v="0"/>
    <s v="USD"/>
    <n v="1434949200"/>
    <x v="1273"/>
    <b v="0"/>
    <n v="47"/>
    <b v="1"/>
    <s v="music/rock"/>
    <x v="7"/>
    <x v="15"/>
    <x v="1239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x v="192"/>
    <x v="1232"/>
    <x v="0"/>
    <x v="16"/>
    <s v="EUR"/>
    <n v="1437429600"/>
    <x v="1274"/>
    <b v="0"/>
    <n v="41"/>
    <b v="1"/>
    <s v="theater/spaces"/>
    <x v="6"/>
    <x v="9"/>
    <x v="1240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x v="209"/>
    <x v="1233"/>
    <x v="0"/>
    <x v="1"/>
    <s v="GBP"/>
    <n v="1399324717"/>
    <x v="1275"/>
    <b v="0"/>
    <n v="191"/>
    <b v="1"/>
    <s v="technology/hardware"/>
    <x v="0"/>
    <x v="0"/>
    <x v="524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x v="113"/>
    <x v="1234"/>
    <x v="0"/>
    <x v="0"/>
    <s v="USD"/>
    <n v="1330916400"/>
    <x v="1276"/>
    <b v="0"/>
    <n v="72"/>
    <b v="1"/>
    <s v="music/indie rock"/>
    <x v="7"/>
    <x v="12"/>
    <x v="1241"/>
    <x v="1276"/>
    <d v="2012-03-05T03:00:00"/>
    <x v="0"/>
  </r>
  <r>
    <n v="3502"/>
    <s v="Dickhead"/>
    <s v="Dickhead is a play about one man's struggle with the dicks in his head. If you want to know more stop being a twat and put out...please"/>
    <x v="38"/>
    <x v="1235"/>
    <x v="0"/>
    <x v="0"/>
    <s v="USD"/>
    <n v="1458100740"/>
    <x v="1277"/>
    <b v="0"/>
    <n v="31"/>
    <b v="1"/>
    <s v="theater/plays"/>
    <x v="6"/>
    <x v="11"/>
    <x v="1242"/>
    <x v="1277"/>
    <d v="2016-03-16T03:59:00"/>
    <x v="0"/>
  </r>
  <r>
    <n v="807"/>
    <s v="Sic Vita - New EP Release - 2017"/>
    <s v="Join the Sic Vita family and lend a hand as we create a new album!"/>
    <x v="38"/>
    <x v="1236"/>
    <x v="0"/>
    <x v="0"/>
    <s v="USD"/>
    <n v="1488333600"/>
    <x v="1278"/>
    <b v="0"/>
    <n v="57"/>
    <b v="1"/>
    <s v="music/rock"/>
    <x v="7"/>
    <x v="15"/>
    <x v="1243"/>
    <x v="1278"/>
    <d v="2017-03-01T02:00:00"/>
    <x v="0"/>
  </r>
  <r>
    <n v="1796"/>
    <s v="Kenema"/>
    <s v="Kenema is a stunning portrait photography book by British Photographer, Peter Dibdin, capturing community life in Kenema, Sierra Leone."/>
    <x v="73"/>
    <x v="1237"/>
    <x v="2"/>
    <x v="1"/>
    <s v="GBP"/>
    <n v="1469356366"/>
    <x v="1279"/>
    <b v="1"/>
    <n v="86"/>
    <b v="0"/>
    <s v="photography/photobooks"/>
    <x v="2"/>
    <x v="3"/>
    <x v="1244"/>
    <x v="1279"/>
    <d v="2016-07-24T10:32:46"/>
    <x v="0"/>
  </r>
  <r>
    <n v="859"/>
    <s v="Rise With Us Campaign"/>
    <s v="We are heading to the studio to create our second album and we want you to be right there with us!"/>
    <x v="38"/>
    <x v="1238"/>
    <x v="0"/>
    <x v="0"/>
    <s v="USD"/>
    <n v="1433376000"/>
    <x v="1280"/>
    <b v="0"/>
    <n v="98"/>
    <b v="1"/>
    <s v="music/metal"/>
    <x v="7"/>
    <x v="20"/>
    <x v="1245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x v="113"/>
    <x v="1239"/>
    <x v="0"/>
    <x v="0"/>
    <s v="USD"/>
    <n v="1298343600"/>
    <x v="1281"/>
    <b v="0"/>
    <n v="93"/>
    <b v="1"/>
    <s v="music/pop"/>
    <x v="7"/>
    <x v="22"/>
    <x v="1246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113"/>
    <x v="1240"/>
    <x v="0"/>
    <x v="0"/>
    <s v="USD"/>
    <n v="1316124003"/>
    <x v="1282"/>
    <b v="0"/>
    <n v="90"/>
    <b v="1"/>
    <s v="music/indie rock"/>
    <x v="7"/>
    <x v="12"/>
    <x v="1247"/>
    <x v="1282"/>
    <d v="2011-09-15T22:00:03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x v="1241"/>
    <x v="2"/>
    <x v="0"/>
    <s v="USD"/>
    <n v="1418769129"/>
    <x v="1283"/>
    <b v="0"/>
    <n v="24"/>
    <b v="0"/>
    <s v="theater/musical"/>
    <x v="6"/>
    <x v="19"/>
    <x v="1248"/>
    <x v="1283"/>
    <d v="2014-12-16T22:32:09"/>
    <x v="0"/>
  </r>
  <r>
    <n v="3682"/>
    <s v="&quot;Unexpectedly Expecting&quot; - A One-Woman Show"/>
    <s v="My one-woman show invites audiences to join me on my path to pregnancy as I share my neuroses, challenges and revelations."/>
    <x v="121"/>
    <x v="1241"/>
    <x v="0"/>
    <x v="0"/>
    <s v="USD"/>
    <n v="1402901940"/>
    <x v="1284"/>
    <b v="0"/>
    <n v="67"/>
    <b v="1"/>
    <s v="theater/plays"/>
    <x v="6"/>
    <x v="11"/>
    <x v="645"/>
    <x v="1284"/>
    <d v="2014-06-16T06:59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x v="113"/>
    <x v="1242"/>
    <x v="0"/>
    <x v="0"/>
    <s v="USD"/>
    <n v="1291131815"/>
    <x v="1285"/>
    <b v="1"/>
    <n v="66"/>
    <b v="1"/>
    <s v="music/rock"/>
    <x v="7"/>
    <x v="15"/>
    <x v="1249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x v="1243"/>
    <x v="0"/>
    <x v="0"/>
    <s v="USD"/>
    <n v="1275368340"/>
    <x v="1286"/>
    <b v="0"/>
    <n v="89"/>
    <b v="1"/>
    <s v="music/indie rock"/>
    <x v="7"/>
    <x v="12"/>
    <x v="1250"/>
    <x v="1286"/>
    <d v="2010-06-01T04:59:00"/>
    <x v="0"/>
  </r>
  <r>
    <n v="809"/>
    <s v="Peter's New Album!!"/>
    <s v="Acknowledged songwriter looking to record album of new songs to secure a Publishing Contract"/>
    <x v="38"/>
    <x v="1244"/>
    <x v="0"/>
    <x v="0"/>
    <s v="USD"/>
    <n v="1390161630"/>
    <x v="1287"/>
    <b v="0"/>
    <n v="52"/>
    <b v="1"/>
    <s v="music/rock"/>
    <x v="7"/>
    <x v="15"/>
    <x v="1251"/>
    <x v="1287"/>
    <d v="2014-01-19T20:00:30"/>
    <x v="0"/>
  </r>
  <r>
    <n v="3482"/>
    <s v="Old Trunk - Edinburgh 2014"/>
    <s v="Critically-acclaimed new-writing company Old Trunk make their Edinburgh debut alternating their two darkly comic plays."/>
    <x v="121"/>
    <x v="1245"/>
    <x v="0"/>
    <x v="1"/>
    <s v="GBP"/>
    <n v="1404671466"/>
    <x v="1288"/>
    <b v="0"/>
    <n v="80"/>
    <b v="1"/>
    <s v="theater/plays"/>
    <x v="6"/>
    <x v="11"/>
    <x v="1252"/>
    <x v="1288"/>
    <d v="2014-07-06T18:31:06"/>
    <x v="0"/>
  </r>
  <r>
    <n v="3340"/>
    <s v="King Lear"/>
    <s v="The Eno River Players is a community theater in Durham, North Carolina. We are trying to raise money to get our second show on its feet"/>
    <x v="121"/>
    <x v="1246"/>
    <x v="0"/>
    <x v="0"/>
    <s v="USD"/>
    <n v="1481066554"/>
    <x v="1289"/>
    <b v="0"/>
    <n v="38"/>
    <b v="1"/>
    <s v="theater/plays"/>
    <x v="6"/>
    <x v="11"/>
    <x v="1253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x v="38"/>
    <x v="1247"/>
    <x v="0"/>
    <x v="11"/>
    <s v="CAD"/>
    <n v="1409506291"/>
    <x v="1290"/>
    <b v="1"/>
    <n v="54"/>
    <b v="1"/>
    <s v="music/rock"/>
    <x v="7"/>
    <x v="15"/>
    <x v="1254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x v="38"/>
    <x v="1248"/>
    <x v="0"/>
    <x v="1"/>
    <s v="GBP"/>
    <n v="1436114603"/>
    <x v="1291"/>
    <b v="1"/>
    <n v="113"/>
    <b v="1"/>
    <s v="theater/plays"/>
    <x v="6"/>
    <x v="11"/>
    <x v="1255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x v="210"/>
    <x v="1249"/>
    <x v="0"/>
    <x v="0"/>
    <s v="USD"/>
    <n v="1417402800"/>
    <x v="1292"/>
    <b v="1"/>
    <n v="73"/>
    <b v="1"/>
    <s v="photography/photobooks"/>
    <x v="2"/>
    <x v="3"/>
    <x v="1256"/>
    <x v="1292"/>
    <d v="2014-12-01T03:00:00"/>
    <x v="0"/>
  </r>
  <r>
    <n v="2321"/>
    <s v="WienerWÃ¼rze"/>
    <s v="Universal organic liquid seasoning brewed all natural from lupine, oat, salt and water for soups, salads, stews and more"/>
    <x v="211"/>
    <x v="1250"/>
    <x v="3"/>
    <x v="3"/>
    <s v="EUR"/>
    <n v="1491282901"/>
    <x v="1293"/>
    <b v="0"/>
    <n v="64"/>
    <b v="0"/>
    <s v="food/small batch"/>
    <x v="4"/>
    <x v="7"/>
    <x v="1257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x v="121"/>
    <x v="1251"/>
    <x v="0"/>
    <x v="0"/>
    <s v="USD"/>
    <n v="1338601346"/>
    <x v="1294"/>
    <b v="1"/>
    <n v="82"/>
    <b v="1"/>
    <s v="film &amp; video/documentary"/>
    <x v="5"/>
    <x v="8"/>
    <x v="1258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x v="38"/>
    <x v="1252"/>
    <x v="0"/>
    <x v="1"/>
    <s v="GBP"/>
    <n v="1462453307"/>
    <x v="1295"/>
    <b v="0"/>
    <n v="63"/>
    <b v="1"/>
    <s v="music/rock"/>
    <x v="7"/>
    <x v="15"/>
    <x v="1204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x v="38"/>
    <x v="1253"/>
    <x v="0"/>
    <x v="0"/>
    <s v="USD"/>
    <n v="1374802235"/>
    <x v="1296"/>
    <b v="0"/>
    <n v="66"/>
    <b v="1"/>
    <s v="music/rock"/>
    <x v="7"/>
    <x v="15"/>
    <x v="1259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x v="80"/>
    <x v="1254"/>
    <x v="2"/>
    <x v="1"/>
    <s v="GBP"/>
    <n v="1459700741"/>
    <x v="1297"/>
    <b v="0"/>
    <n v="92"/>
    <b v="0"/>
    <s v="photography/places"/>
    <x v="2"/>
    <x v="34"/>
    <x v="1260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x v="1255"/>
    <x v="0"/>
    <x v="0"/>
    <s v="USD"/>
    <n v="1426044383"/>
    <x v="1298"/>
    <b v="0"/>
    <n v="48"/>
    <b v="1"/>
    <s v="theater/plays"/>
    <x v="6"/>
    <x v="11"/>
    <x v="1261"/>
    <x v="1298"/>
    <d v="2015-03-11T03:26:23"/>
    <x v="0"/>
  </r>
  <r>
    <n v="2527"/>
    <s v="Britten in Song: A Centennial Celebration"/>
    <s v="Five Programs of Benjamin Britten's vocal works featuring over 20 extraordinary vocalists and pianists."/>
    <x v="38"/>
    <x v="1256"/>
    <x v="0"/>
    <x v="0"/>
    <s v="USD"/>
    <n v="1382068740"/>
    <x v="1299"/>
    <b v="0"/>
    <n v="71"/>
    <b v="1"/>
    <s v="music/classical music"/>
    <x v="7"/>
    <x v="25"/>
    <x v="1262"/>
    <x v="1299"/>
    <d v="2013-10-18T03:59:00"/>
    <x v="0"/>
  </r>
  <r>
    <n v="3300"/>
    <s v="MAX &amp; ELSA: NO MUSIC. NO CHILDREN."/>
    <s v="A subversive parody about the two people for whom the hills were NOT alive with THE SOUND OF MUSIC."/>
    <x v="121"/>
    <x v="1256"/>
    <x v="0"/>
    <x v="0"/>
    <s v="USD"/>
    <n v="1430329862"/>
    <x v="1300"/>
    <b v="0"/>
    <n v="88"/>
    <b v="1"/>
    <s v="theater/plays"/>
    <x v="6"/>
    <x v="11"/>
    <x v="1263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x v="38"/>
    <x v="1257"/>
    <x v="0"/>
    <x v="0"/>
    <s v="USD"/>
    <n v="1438374748"/>
    <x v="1301"/>
    <b v="0"/>
    <n v="20"/>
    <b v="1"/>
    <s v="theater/plays"/>
    <x v="6"/>
    <x v="11"/>
    <x v="1264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x v="38"/>
    <x v="1258"/>
    <x v="0"/>
    <x v="0"/>
    <s v="USD"/>
    <n v="1415208840"/>
    <x v="1302"/>
    <b v="1"/>
    <n v="67"/>
    <b v="1"/>
    <s v="food/small batch"/>
    <x v="4"/>
    <x v="7"/>
    <x v="1265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x v="38"/>
    <x v="1259"/>
    <x v="0"/>
    <x v="1"/>
    <s v="GBP"/>
    <n v="1408204857"/>
    <x v="1303"/>
    <b v="0"/>
    <n v="48"/>
    <b v="1"/>
    <s v="theater/plays"/>
    <x v="6"/>
    <x v="11"/>
    <x v="1266"/>
    <x v="1303"/>
    <d v="2014-08-16T16:00:57"/>
    <x v="0"/>
  </r>
  <r>
    <n v="1378"/>
    <s v="SIX BY SEVEN"/>
    <s v="A psychedelic post rock masterpiece!"/>
    <x v="151"/>
    <x v="1260"/>
    <x v="0"/>
    <x v="1"/>
    <s v="GBP"/>
    <n v="1470075210"/>
    <x v="1304"/>
    <b v="0"/>
    <n v="133"/>
    <b v="1"/>
    <s v="music/rock"/>
    <x v="7"/>
    <x v="15"/>
    <x v="1267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x v="1261"/>
    <x v="2"/>
    <x v="0"/>
    <s v="USD"/>
    <n v="1401778740"/>
    <x v="1305"/>
    <b v="1"/>
    <n v="50"/>
    <b v="0"/>
    <s v="theater/plays"/>
    <x v="6"/>
    <x v="11"/>
    <x v="1268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x v="38"/>
    <x v="1262"/>
    <x v="0"/>
    <x v="0"/>
    <s v="USD"/>
    <n v="1316851854"/>
    <x v="1306"/>
    <b v="0"/>
    <n v="47"/>
    <b v="1"/>
    <s v="music/rock"/>
    <x v="7"/>
    <x v="15"/>
    <x v="1121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x v="38"/>
    <x v="1263"/>
    <x v="0"/>
    <x v="0"/>
    <s v="USD"/>
    <n v="1422636814"/>
    <x v="1307"/>
    <b v="0"/>
    <n v="32"/>
    <b v="1"/>
    <s v="theater/musical"/>
    <x v="6"/>
    <x v="19"/>
    <x v="749"/>
    <x v="1307"/>
    <d v="2015-01-30T16:53:34"/>
    <x v="0"/>
  </r>
  <r>
    <n v="3426"/>
    <s v="Holocene"/>
    <s v="Part ghost story, part cautionary tale, Holocene is a play about the end of our world, and the beginning of another."/>
    <x v="212"/>
    <x v="1263"/>
    <x v="0"/>
    <x v="0"/>
    <s v="USD"/>
    <n v="1411264800"/>
    <x v="1308"/>
    <b v="0"/>
    <n v="87"/>
    <b v="1"/>
    <s v="theater/plays"/>
    <x v="6"/>
    <x v="11"/>
    <x v="1269"/>
    <x v="1308"/>
    <d v="2014-09-21T02:00:00"/>
    <x v="0"/>
  </r>
  <r>
    <n v="30"/>
    <s v="Introverts Web Series"/>
    <s v="Comedy series about three introverted roommates coping with single life, secret resentments, and loudmouthed extroverts."/>
    <x v="38"/>
    <x v="1264"/>
    <x v="0"/>
    <x v="0"/>
    <s v="USD"/>
    <n v="1408604515"/>
    <x v="1309"/>
    <b v="0"/>
    <n v="53"/>
    <b v="1"/>
    <s v="film &amp; video/television"/>
    <x v="5"/>
    <x v="16"/>
    <x v="1270"/>
    <x v="1309"/>
    <d v="2014-08-21T07:01:55"/>
    <x v="0"/>
  </r>
  <r>
    <n v="3585"/>
    <s v="The Lost Boy (a play)"/>
    <s v="The world premiere of a play, a true story about love, loss, and a man reaching back in time as the only way to move forward."/>
    <x v="166"/>
    <x v="1265"/>
    <x v="0"/>
    <x v="0"/>
    <s v="USD"/>
    <n v="1419181890"/>
    <x v="1310"/>
    <b v="0"/>
    <n v="23"/>
    <b v="1"/>
    <s v="theater/plays"/>
    <x v="6"/>
    <x v="11"/>
    <x v="1271"/>
    <x v="1310"/>
    <d v="2014-12-21T17:11:30"/>
    <x v="0"/>
  </r>
  <r>
    <n v="1300"/>
    <s v="Before The Lights Go Up"/>
    <s v="What would you do with the time ticking and the pressure building to make a choice?! Find out what happens in this hilarious new play!!"/>
    <x v="121"/>
    <x v="1265"/>
    <x v="0"/>
    <x v="0"/>
    <s v="USD"/>
    <n v="1464807420"/>
    <x v="1311"/>
    <b v="0"/>
    <n v="24"/>
    <b v="1"/>
    <s v="theater/plays"/>
    <x v="6"/>
    <x v="11"/>
    <x v="1272"/>
    <x v="1311"/>
    <d v="2016-06-01T18:57:00"/>
    <x v="0"/>
  </r>
  <r>
    <n v="1503"/>
    <s v="&quot;Iconic Sea Birds&quot; a photobook project"/>
    <s v="A self-published photobook starring the Puffin and the Gannet and the islands they live on; Skokholm Island (Wales) and Helgoland."/>
    <x v="212"/>
    <x v="1266"/>
    <x v="0"/>
    <x v="20"/>
    <s v="EUR"/>
    <n v="1477210801"/>
    <x v="1312"/>
    <b v="1"/>
    <n v="71"/>
    <b v="1"/>
    <s v="photography/photobooks"/>
    <x v="2"/>
    <x v="3"/>
    <x v="1273"/>
    <x v="1312"/>
    <d v="2016-10-23T08:20:01"/>
    <x v="0"/>
  </r>
  <r>
    <n v="3157"/>
    <s v="Summer FourPlay"/>
    <s v="Four Directors.  Four One Acts.  Four Genres.  For You."/>
    <x v="38"/>
    <x v="1267"/>
    <x v="0"/>
    <x v="0"/>
    <s v="USD"/>
    <n v="1405746000"/>
    <x v="1313"/>
    <b v="1"/>
    <n v="41"/>
    <b v="1"/>
    <s v="theater/plays"/>
    <x v="6"/>
    <x v="11"/>
    <x v="1274"/>
    <x v="1313"/>
    <d v="2014-07-19T05:00:00"/>
    <x v="0"/>
  </r>
  <r>
    <n v="75"/>
    <s v="&quot;DAD&quot; - A USC Short Film"/>
    <s v="A teenager named Charlie discovers something new about himself while coping with the loss of his father."/>
    <x v="113"/>
    <x v="1267"/>
    <x v="0"/>
    <x v="0"/>
    <s v="USD"/>
    <n v="1366693272"/>
    <x v="1314"/>
    <b v="0"/>
    <n v="47"/>
    <b v="1"/>
    <s v="film &amp; video/shorts"/>
    <x v="5"/>
    <x v="27"/>
    <x v="1275"/>
    <x v="1314"/>
    <d v="2013-04-23T05:01:12"/>
    <x v="0"/>
  </r>
  <r>
    <n v="1628"/>
    <s v="&quot;Songs for Tsippora&quot; Byronâ€™s DEBUT EP"/>
    <s v="Original Jewish rock music on human relationships and identity"/>
    <x v="38"/>
    <x v="1268"/>
    <x v="0"/>
    <x v="0"/>
    <s v="USD"/>
    <n v="1403026882"/>
    <x v="1315"/>
    <b v="0"/>
    <n v="88"/>
    <b v="1"/>
    <s v="music/rock"/>
    <x v="7"/>
    <x v="15"/>
    <x v="1276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x v="38"/>
    <x v="1269"/>
    <x v="0"/>
    <x v="0"/>
    <s v="USD"/>
    <n v="1400875307"/>
    <x v="1316"/>
    <b v="0"/>
    <n v="56"/>
    <b v="1"/>
    <s v="theater/plays"/>
    <x v="6"/>
    <x v="11"/>
    <x v="1277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x v="38"/>
    <x v="1270"/>
    <x v="0"/>
    <x v="1"/>
    <s v="GBP"/>
    <n v="1431204449"/>
    <x v="1317"/>
    <b v="0"/>
    <n v="13"/>
    <b v="1"/>
    <s v="theater/plays"/>
    <x v="6"/>
    <x v="11"/>
    <x v="1278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x v="38"/>
    <x v="1271"/>
    <x v="0"/>
    <x v="0"/>
    <s v="USD"/>
    <n v="1323838740"/>
    <x v="1318"/>
    <b v="0"/>
    <n v="35"/>
    <b v="1"/>
    <s v="music/indie rock"/>
    <x v="7"/>
    <x v="12"/>
    <x v="1279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x v="60"/>
    <x v="1272"/>
    <x v="0"/>
    <x v="0"/>
    <s v="USD"/>
    <n v="1364447073"/>
    <x v="1319"/>
    <b v="0"/>
    <n v="98"/>
    <b v="1"/>
    <s v="music/pop"/>
    <x v="7"/>
    <x v="22"/>
    <x v="1280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x v="113"/>
    <x v="1273"/>
    <x v="0"/>
    <x v="0"/>
    <s v="USD"/>
    <n v="1412086187"/>
    <x v="1320"/>
    <b v="0"/>
    <n v="87"/>
    <b v="1"/>
    <s v="music/rock"/>
    <x v="7"/>
    <x v="15"/>
    <x v="1281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x v="1274"/>
    <x v="0"/>
    <x v="0"/>
    <s v="USD"/>
    <n v="1470801600"/>
    <x v="1321"/>
    <b v="0"/>
    <n v="61"/>
    <b v="1"/>
    <s v="theater/plays"/>
    <x v="6"/>
    <x v="11"/>
    <x v="1282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x v="38"/>
    <x v="1275"/>
    <x v="0"/>
    <x v="1"/>
    <s v="GBP"/>
    <n v="1485991860"/>
    <x v="1322"/>
    <b v="0"/>
    <n v="115"/>
    <b v="1"/>
    <s v="theater/plays"/>
    <x v="6"/>
    <x v="11"/>
    <x v="1283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x v="113"/>
    <x v="1276"/>
    <x v="0"/>
    <x v="0"/>
    <s v="USD"/>
    <n v="1337144340"/>
    <x v="1323"/>
    <b v="0"/>
    <n v="55"/>
    <b v="1"/>
    <s v="music/indie rock"/>
    <x v="7"/>
    <x v="12"/>
    <x v="1284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x v="38"/>
    <x v="1277"/>
    <x v="0"/>
    <x v="0"/>
    <s v="USD"/>
    <n v="1421009610"/>
    <x v="1324"/>
    <b v="0"/>
    <n v="33"/>
    <b v="1"/>
    <s v="theater/plays"/>
    <x v="6"/>
    <x v="11"/>
    <x v="1285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x v="121"/>
    <x v="1278"/>
    <x v="0"/>
    <x v="0"/>
    <s v="USD"/>
    <n v="1470034740"/>
    <x v="1325"/>
    <b v="0"/>
    <n v="70"/>
    <b v="1"/>
    <s v="theater/plays"/>
    <x v="6"/>
    <x v="11"/>
    <x v="1286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x v="38"/>
    <x v="1279"/>
    <x v="0"/>
    <x v="0"/>
    <s v="USD"/>
    <n v="1463520479"/>
    <x v="1326"/>
    <b v="0"/>
    <n v="49"/>
    <b v="1"/>
    <s v="theater/plays"/>
    <x v="6"/>
    <x v="11"/>
    <x v="1287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x v="38"/>
    <x v="1280"/>
    <x v="0"/>
    <x v="0"/>
    <s v="USD"/>
    <n v="1318189261"/>
    <x v="1327"/>
    <b v="0"/>
    <n v="100"/>
    <b v="1"/>
    <s v="film &amp; video/shorts"/>
    <x v="5"/>
    <x v="27"/>
    <x v="1288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x v="213"/>
    <x v="1281"/>
    <x v="0"/>
    <x v="0"/>
    <s v="USD"/>
    <n v="1445818397"/>
    <x v="1328"/>
    <b v="0"/>
    <n v="35"/>
    <b v="1"/>
    <s v="theater/plays"/>
    <x v="6"/>
    <x v="11"/>
    <x v="1289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x v="38"/>
    <x v="1282"/>
    <x v="0"/>
    <x v="0"/>
    <s v="USD"/>
    <n v="1481957940"/>
    <x v="1329"/>
    <b v="0"/>
    <n v="31"/>
    <b v="1"/>
    <s v="theater/plays"/>
    <x v="6"/>
    <x v="11"/>
    <x v="1290"/>
    <x v="1329"/>
    <d v="2016-12-17T06:59:00"/>
    <x v="0"/>
  </r>
  <r>
    <n v="3517"/>
    <s v="A Bright Room Called Day by Tony Kushner"/>
    <s v="Support an outstanding cast of actors to take on a professional production of a masterpiece of modern theatre"/>
    <x v="38"/>
    <x v="1282"/>
    <x v="0"/>
    <x v="1"/>
    <s v="GBP"/>
    <n v="1404471600"/>
    <x v="1330"/>
    <b v="0"/>
    <n v="13"/>
    <b v="1"/>
    <s v="theater/plays"/>
    <x v="6"/>
    <x v="11"/>
    <x v="1291"/>
    <x v="1330"/>
    <d v="2014-07-04T11:00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x v="1282"/>
    <x v="0"/>
    <x v="0"/>
    <s v="USD"/>
    <n v="1434241255"/>
    <x v="1331"/>
    <b v="0"/>
    <n v="54"/>
    <b v="1"/>
    <s v="theater/spaces"/>
    <x v="6"/>
    <x v="9"/>
    <x v="1201"/>
    <x v="1331"/>
    <d v="2015-06-14T00:20:55"/>
    <x v="0"/>
  </r>
  <r>
    <n v="1779"/>
    <s v="Ozymandias : a photo book"/>
    <s v="Publication of an award-winning photographic series that explores the endless and beautiful dance between creation and destruction."/>
    <x v="14"/>
    <x v="1283"/>
    <x v="2"/>
    <x v="0"/>
    <s v="USD"/>
    <n v="1472834180"/>
    <x v="1332"/>
    <b v="1"/>
    <n v="38"/>
    <b v="0"/>
    <s v="photography/photobooks"/>
    <x v="2"/>
    <x v="3"/>
    <x v="1292"/>
    <x v="1332"/>
    <d v="2016-09-02T16:36:20"/>
    <x v="0"/>
  </r>
  <r>
    <n v="244"/>
    <n v="39756"/>
    <s v="A transmedia-project to amass a library of footage shot the day Obama was elected, for (1) a feature documentary, (2) an interactive web history"/>
    <x v="113"/>
    <x v="1284"/>
    <x v="0"/>
    <x v="0"/>
    <s v="USD"/>
    <n v="1268723160"/>
    <x v="1333"/>
    <b v="1"/>
    <n v="84"/>
    <b v="1"/>
    <s v="film &amp; video/documentary"/>
    <x v="5"/>
    <x v="8"/>
    <x v="1293"/>
    <x v="1333"/>
    <d v="2010-03-16T07:06:00"/>
    <x v="0"/>
  </r>
  <r>
    <n v="116"/>
    <s v="Villanelle"/>
    <s v="Villanelle is a feature film that blends elements of classic, hardboiled Film Noir, with classic Horror and tells a great story to boot"/>
    <x v="113"/>
    <x v="1285"/>
    <x v="0"/>
    <x v="0"/>
    <s v="USD"/>
    <n v="1302260155"/>
    <x v="1334"/>
    <b v="0"/>
    <n v="57"/>
    <b v="1"/>
    <s v="film &amp; video/shorts"/>
    <x v="5"/>
    <x v="27"/>
    <x v="1294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x v="214"/>
    <x v="1286"/>
    <x v="0"/>
    <x v="0"/>
    <s v="USD"/>
    <n v="1367588645"/>
    <x v="1335"/>
    <b v="0"/>
    <n v="74"/>
    <b v="1"/>
    <s v="publishing/nonfiction"/>
    <x v="1"/>
    <x v="17"/>
    <x v="1295"/>
    <x v="1335"/>
    <d v="2013-05-03T13:44:05"/>
    <x v="0"/>
  </r>
  <r>
    <n v="2099"/>
    <s v="Roosevelt Died."/>
    <s v="Our tour van died, we need help!"/>
    <x v="121"/>
    <x v="1287"/>
    <x v="0"/>
    <x v="0"/>
    <s v="USD"/>
    <n v="1435808400"/>
    <x v="1336"/>
    <b v="0"/>
    <n v="63"/>
    <b v="1"/>
    <s v="music/indie rock"/>
    <x v="7"/>
    <x v="12"/>
    <x v="1296"/>
    <x v="1336"/>
    <d v="2015-07-02T03:40:00"/>
    <x v="0"/>
  </r>
  <r>
    <n v="1859"/>
    <s v="Queen Kwong Tour to London and Paris"/>
    <s v="Queen Kwong is going ON TOUR to London and Paris!"/>
    <x v="121"/>
    <x v="1288"/>
    <x v="0"/>
    <x v="0"/>
    <s v="USD"/>
    <n v="1316716129"/>
    <x v="1337"/>
    <b v="0"/>
    <n v="56"/>
    <b v="1"/>
    <s v="music/rock"/>
    <x v="7"/>
    <x v="15"/>
    <x v="1297"/>
    <x v="1337"/>
    <d v="2011-09-22T18:28:49"/>
    <x v="0"/>
  </r>
  <r>
    <n v="2711"/>
    <s v="The Red Shoes"/>
    <s v="We're aiming to launch a production involving circus performers, musicians and artists in a new space, creating a night of live art."/>
    <x v="215"/>
    <x v="1289"/>
    <x v="0"/>
    <x v="1"/>
    <s v="GBP"/>
    <n v="1403301660"/>
    <x v="1338"/>
    <b v="1"/>
    <n v="73"/>
    <b v="1"/>
    <s v="theater/spaces"/>
    <x v="6"/>
    <x v="9"/>
    <x v="1298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x v="216"/>
    <x v="1290"/>
    <x v="0"/>
    <x v="0"/>
    <s v="USD"/>
    <n v="1388473200"/>
    <x v="1339"/>
    <b v="1"/>
    <n v="85"/>
    <b v="1"/>
    <s v="music/indie rock"/>
    <x v="7"/>
    <x v="12"/>
    <x v="1299"/>
    <x v="1339"/>
    <d v="2013-12-31T07:00:00"/>
    <x v="0"/>
  </r>
  <r>
    <n v="1395"/>
    <s v="Quiet Oaks Full Length Album"/>
    <s v="Help Quiet Oaks record their debut album!!!"/>
    <x v="113"/>
    <x v="1291"/>
    <x v="0"/>
    <x v="0"/>
    <s v="USD"/>
    <n v="1484430481"/>
    <x v="1340"/>
    <b v="0"/>
    <n v="82"/>
    <b v="1"/>
    <s v="music/rock"/>
    <x v="7"/>
    <x v="15"/>
    <x v="1300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x v="113"/>
    <x v="1292"/>
    <x v="0"/>
    <x v="0"/>
    <s v="USD"/>
    <n v="1380949200"/>
    <x v="1341"/>
    <b v="0"/>
    <n v="65"/>
    <b v="1"/>
    <s v="music/classical music"/>
    <x v="7"/>
    <x v="25"/>
    <x v="1301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x v="121"/>
    <x v="1293"/>
    <x v="0"/>
    <x v="1"/>
    <s v="GBP"/>
    <n v="1471185057"/>
    <x v="1342"/>
    <b v="0"/>
    <n v="64"/>
    <b v="1"/>
    <s v="theater/plays"/>
    <x v="6"/>
    <x v="11"/>
    <x v="1302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x v="151"/>
    <x v="1294"/>
    <x v="0"/>
    <x v="0"/>
    <s v="USD"/>
    <n v="1424997000"/>
    <x v="1343"/>
    <b v="0"/>
    <n v="61"/>
    <b v="1"/>
    <s v="music/classical music"/>
    <x v="7"/>
    <x v="25"/>
    <x v="1303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x v="1"/>
    <x v="1295"/>
    <x v="2"/>
    <x v="0"/>
    <s v="USD"/>
    <n v="1462766400"/>
    <x v="1344"/>
    <b v="0"/>
    <n v="37"/>
    <b v="0"/>
    <s v="theater/plays"/>
    <x v="6"/>
    <x v="11"/>
    <x v="1304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x v="196"/>
    <x v="1296"/>
    <x v="0"/>
    <x v="1"/>
    <s v="GBP"/>
    <n v="1438624800"/>
    <x v="1345"/>
    <b v="0"/>
    <n v="39"/>
    <b v="1"/>
    <s v="theater/plays"/>
    <x v="6"/>
    <x v="11"/>
    <x v="1305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x v="113"/>
    <x v="1297"/>
    <x v="0"/>
    <x v="0"/>
    <s v="USD"/>
    <n v="1408942740"/>
    <x v="1346"/>
    <b v="0"/>
    <n v="31"/>
    <b v="1"/>
    <s v="theater/plays"/>
    <x v="6"/>
    <x v="11"/>
    <x v="1306"/>
    <x v="1346"/>
    <d v="2014-08-25T04:59:00"/>
    <x v="0"/>
  </r>
  <r>
    <n v="3683"/>
    <s v="A Krumpus Story - World Premiere"/>
    <s v="A Krumpus Story is a dark holiday comedy for anyone who wants a little more spice in their holiday fare."/>
    <x v="113"/>
    <x v="1298"/>
    <x v="0"/>
    <x v="0"/>
    <s v="USD"/>
    <n v="1476931696"/>
    <x v="1347"/>
    <b v="0"/>
    <n v="66"/>
    <b v="1"/>
    <s v="theater/plays"/>
    <x v="6"/>
    <x v="11"/>
    <x v="1307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x v="217"/>
    <x v="1299"/>
    <x v="2"/>
    <x v="0"/>
    <s v="USD"/>
    <n v="1400569140"/>
    <x v="1348"/>
    <b v="0"/>
    <n v="46"/>
    <b v="0"/>
    <s v="theater/plays"/>
    <x v="6"/>
    <x v="11"/>
    <x v="1308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x v="113"/>
    <x v="1300"/>
    <x v="0"/>
    <x v="0"/>
    <s v="USD"/>
    <n v="1489497886"/>
    <x v="1349"/>
    <b v="1"/>
    <n v="70"/>
    <b v="1"/>
    <s v="photography/photobooks"/>
    <x v="2"/>
    <x v="3"/>
    <x v="953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x v="114"/>
    <x v="1301"/>
    <x v="0"/>
    <x v="0"/>
    <s v="USD"/>
    <n v="1362167988"/>
    <x v="1350"/>
    <b v="1"/>
    <n v="120"/>
    <b v="1"/>
    <s v="film &amp; video/documentary"/>
    <x v="5"/>
    <x v="8"/>
    <x v="1309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x v="213"/>
    <x v="1302"/>
    <x v="0"/>
    <x v="0"/>
    <s v="USD"/>
    <n v="1400862355"/>
    <x v="1351"/>
    <b v="0"/>
    <n v="81"/>
    <b v="1"/>
    <s v="music/pop"/>
    <x v="7"/>
    <x v="22"/>
    <x v="1310"/>
    <x v="1351"/>
    <d v="2014-05-23T16:25:55"/>
    <x v="0"/>
  </r>
  <r>
    <n v="524"/>
    <s v="Zero Down"/>
    <s v="Angel on the Corner need YOUR help to raise Â£3,500 to take Zero Down by Sarah Hehir to the Edinburgh Fringe Festival this August!"/>
    <x v="113"/>
    <x v="1303"/>
    <x v="0"/>
    <x v="1"/>
    <s v="GBP"/>
    <n v="1464801169"/>
    <x v="1352"/>
    <b v="0"/>
    <n v="130"/>
    <b v="1"/>
    <s v="theater/plays"/>
    <x v="6"/>
    <x v="11"/>
    <x v="1311"/>
    <x v="1352"/>
    <d v="2016-06-01T17:12:49"/>
    <x v="0"/>
  </r>
  <r>
    <n v="1290"/>
    <s v="I Died... I Came Back, ... Whatever"/>
    <s v="Sometimes your Heart has to STOP for your Life to START."/>
    <x v="113"/>
    <x v="1304"/>
    <x v="0"/>
    <x v="0"/>
    <s v="USD"/>
    <n v="1429772340"/>
    <x v="1353"/>
    <b v="0"/>
    <n v="86"/>
    <b v="1"/>
    <s v="theater/plays"/>
    <x v="6"/>
    <x v="11"/>
    <x v="1312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x v="113"/>
    <x v="1305"/>
    <x v="0"/>
    <x v="0"/>
    <s v="USD"/>
    <n v="1417465515"/>
    <x v="1354"/>
    <b v="0"/>
    <n v="50"/>
    <b v="1"/>
    <s v="theater/musical"/>
    <x v="6"/>
    <x v="19"/>
    <x v="1313"/>
    <x v="1354"/>
    <d v="2014-12-01T20:25:15"/>
    <x v="0"/>
  </r>
  <r>
    <n v="1248"/>
    <s v="The Vandies // Full length album!"/>
    <s v="The Vandies make pop rock in glorious Portland, Oregon. Help us fund our first full length album!"/>
    <x v="60"/>
    <x v="1306"/>
    <x v="0"/>
    <x v="0"/>
    <s v="USD"/>
    <n v="1402642740"/>
    <x v="1355"/>
    <b v="1"/>
    <n v="59"/>
    <b v="1"/>
    <s v="music/rock"/>
    <x v="7"/>
    <x v="15"/>
    <x v="1314"/>
    <x v="1355"/>
    <d v="2014-06-13T06:59:00"/>
    <x v="0"/>
  </r>
  <r>
    <n v="2028"/>
    <s v="Building the Open Source Bussard Fusion Reactor "/>
    <s v="Building an open source Bussard fusion reactor, aka the Polywell."/>
    <x v="121"/>
    <x v="1307"/>
    <x v="0"/>
    <x v="0"/>
    <s v="USD"/>
    <n v="1268690100"/>
    <x v="1356"/>
    <b v="1"/>
    <n v="79"/>
    <b v="1"/>
    <s v="technology/hardware"/>
    <x v="0"/>
    <x v="0"/>
    <x v="1315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x v="35"/>
    <x v="1308"/>
    <x v="2"/>
    <x v="0"/>
    <s v="USD"/>
    <n v="1438451580"/>
    <x v="1357"/>
    <b v="0"/>
    <n v="28"/>
    <b v="0"/>
    <s v="technology/web"/>
    <x v="0"/>
    <x v="26"/>
    <x v="1316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x v="218"/>
    <x v="1309"/>
    <x v="0"/>
    <x v="0"/>
    <s v="USD"/>
    <n v="1332362880"/>
    <x v="1358"/>
    <b v="0"/>
    <n v="56"/>
    <b v="1"/>
    <s v="music/classical music"/>
    <x v="7"/>
    <x v="25"/>
    <x v="177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x v="121"/>
    <x v="1310"/>
    <x v="0"/>
    <x v="0"/>
    <s v="USD"/>
    <n v="1338523140"/>
    <x v="1359"/>
    <b v="1"/>
    <n v="60"/>
    <b v="1"/>
    <s v="theater/plays"/>
    <x v="6"/>
    <x v="11"/>
    <x v="1317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x v="113"/>
    <x v="1311"/>
    <x v="0"/>
    <x v="0"/>
    <s v="USD"/>
    <n v="1465178400"/>
    <x v="1360"/>
    <b v="0"/>
    <n v="60"/>
    <b v="1"/>
    <s v="theater/plays"/>
    <x v="6"/>
    <x v="11"/>
    <x v="1318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x v="1312"/>
    <x v="0"/>
    <x v="0"/>
    <s v="USD"/>
    <n v="1393445620"/>
    <x v="1361"/>
    <b v="1"/>
    <n v="74"/>
    <b v="1"/>
    <s v="music/rock"/>
    <x v="7"/>
    <x v="15"/>
    <x v="1084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x v="121"/>
    <x v="1313"/>
    <x v="0"/>
    <x v="0"/>
    <s v="USD"/>
    <n v="1424715779"/>
    <x v="1362"/>
    <b v="0"/>
    <n v="50"/>
    <b v="1"/>
    <s v="theater/musical"/>
    <x v="6"/>
    <x v="19"/>
    <x v="1319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113"/>
    <x v="1314"/>
    <x v="0"/>
    <x v="1"/>
    <s v="GBP"/>
    <n v="1380192418"/>
    <x v="1363"/>
    <b v="0"/>
    <n v="63"/>
    <b v="1"/>
    <s v="music/classical music"/>
    <x v="7"/>
    <x v="25"/>
    <x v="1320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x v="113"/>
    <x v="1315"/>
    <x v="0"/>
    <x v="0"/>
    <s v="USD"/>
    <n v="1331352129"/>
    <x v="1364"/>
    <b v="1"/>
    <n v="73"/>
    <b v="1"/>
    <s v="music/indie rock"/>
    <x v="7"/>
    <x v="12"/>
    <x v="1321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x v="113"/>
    <x v="1316"/>
    <x v="0"/>
    <x v="0"/>
    <s v="USD"/>
    <n v="1412135940"/>
    <x v="1365"/>
    <b v="1"/>
    <n v="55"/>
    <b v="1"/>
    <s v="film &amp; video/documentary"/>
    <x v="5"/>
    <x v="8"/>
    <x v="1322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x v="121"/>
    <x v="1317"/>
    <x v="0"/>
    <x v="0"/>
    <s v="USD"/>
    <n v="1473625166"/>
    <x v="1366"/>
    <b v="0"/>
    <n v="78"/>
    <b v="1"/>
    <s v="theater/plays"/>
    <x v="6"/>
    <x v="11"/>
    <x v="1323"/>
    <x v="1366"/>
    <d v="2016-09-11T20:19:26"/>
    <x v="0"/>
  </r>
  <r>
    <n v="3374"/>
    <s v="HELP BUILD &quot;THE CASTLE&quot;"/>
    <s v="A rare  production of World acclaimed playwright Howard Barker's groundbreaking &amp; provocative 'The Castle'."/>
    <x v="113"/>
    <x v="1318"/>
    <x v="0"/>
    <x v="11"/>
    <s v="CAD"/>
    <n v="1446053616"/>
    <x v="1367"/>
    <b v="0"/>
    <n v="52"/>
    <b v="1"/>
    <s v="theater/plays"/>
    <x v="6"/>
    <x v="11"/>
    <x v="1324"/>
    <x v="1367"/>
    <d v="2015-10-28T17:33:36"/>
    <x v="0"/>
  </r>
  <r>
    <n v="2968"/>
    <s v="The Curse of the Babywoman @ FringeNYC"/>
    <s v="The Curse of the Babywoman is real â€” and it is coming to FringeNYC this August."/>
    <x v="113"/>
    <x v="1319"/>
    <x v="0"/>
    <x v="0"/>
    <s v="USD"/>
    <n v="1471406340"/>
    <x v="1368"/>
    <b v="0"/>
    <n v="47"/>
    <b v="1"/>
    <s v="theater/plays"/>
    <x v="6"/>
    <x v="11"/>
    <x v="1325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x v="121"/>
    <x v="1320"/>
    <x v="0"/>
    <x v="1"/>
    <s v="GBP"/>
    <n v="1406045368"/>
    <x v="1369"/>
    <b v="0"/>
    <n v="117"/>
    <b v="1"/>
    <s v="film &amp; video/television"/>
    <x v="5"/>
    <x v="16"/>
    <x v="1326"/>
    <x v="1369"/>
    <d v="2014-07-22T16:09:28"/>
    <x v="0"/>
  </r>
  <r>
    <n v="108"/>
    <s v="GLASS: A Love Story"/>
    <s v="When a man can't find love, his Google GLASS does the searching for him. A short film shot with Google Glass."/>
    <x v="186"/>
    <x v="1320"/>
    <x v="0"/>
    <x v="0"/>
    <s v="USD"/>
    <n v="1370011370"/>
    <x v="1370"/>
    <b v="0"/>
    <n v="47"/>
    <b v="1"/>
    <s v="film &amp; video/shorts"/>
    <x v="5"/>
    <x v="27"/>
    <x v="1327"/>
    <x v="1370"/>
    <d v="2013-05-31T14:42:50"/>
    <x v="0"/>
  </r>
  <r>
    <n v="4035"/>
    <s v="The Lost Boy"/>
    <s v="&quot;Stories are where you go to look for the truth of your own life.&quot; (Frank Delaney)"/>
    <x v="26"/>
    <x v="1321"/>
    <x v="2"/>
    <x v="0"/>
    <s v="USD"/>
    <n v="1413925887"/>
    <x v="1371"/>
    <b v="0"/>
    <n v="25"/>
    <b v="0"/>
    <s v="theater/plays"/>
    <x v="6"/>
    <x v="11"/>
    <x v="1328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x v="121"/>
    <x v="1322"/>
    <x v="0"/>
    <x v="0"/>
    <s v="USD"/>
    <n v="1433131140"/>
    <x v="1372"/>
    <b v="0"/>
    <n v="67"/>
    <b v="1"/>
    <s v="music/classical music"/>
    <x v="7"/>
    <x v="25"/>
    <x v="1329"/>
    <x v="1372"/>
    <d v="2015-06-01T03:59:00"/>
    <x v="0"/>
  </r>
  <r>
    <n v="852"/>
    <s v="Covers Album - Limited Vinyl Pressing"/>
    <s v="Limited edition 2x12&quot; vinyl pressing of our latest album &quot;Who Do You Think We Are?&quot;"/>
    <x v="113"/>
    <x v="1323"/>
    <x v="0"/>
    <x v="0"/>
    <s v="USD"/>
    <n v="1477342800"/>
    <x v="1373"/>
    <b v="0"/>
    <n v="62"/>
    <b v="1"/>
    <s v="music/metal"/>
    <x v="7"/>
    <x v="20"/>
    <x v="1330"/>
    <x v="1373"/>
    <d v="2016-10-24T21:00:00"/>
    <x v="0"/>
  </r>
  <r>
    <n v="530"/>
    <s v="Corners Grove"/>
    <s v="Corners Grove is a coming-of-age play about leaving home, gender identity and the death of Whitney Houston; will benefit Win NYC."/>
    <x v="219"/>
    <x v="1324"/>
    <x v="0"/>
    <x v="0"/>
    <s v="USD"/>
    <n v="1435111200"/>
    <x v="1374"/>
    <b v="0"/>
    <n v="29"/>
    <b v="1"/>
    <s v="theater/plays"/>
    <x v="6"/>
    <x v="11"/>
    <x v="1331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x v="113"/>
    <x v="1325"/>
    <x v="0"/>
    <x v="0"/>
    <s v="USD"/>
    <n v="1434384880"/>
    <x v="1375"/>
    <b v="0"/>
    <n v="111"/>
    <b v="1"/>
    <s v="theater/plays"/>
    <x v="6"/>
    <x v="11"/>
    <x v="1332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113"/>
    <x v="1326"/>
    <x v="0"/>
    <x v="0"/>
    <s v="USD"/>
    <n v="1451881207"/>
    <x v="1376"/>
    <b v="0"/>
    <n v="46"/>
    <b v="1"/>
    <s v="theater/plays"/>
    <x v="6"/>
    <x v="11"/>
    <x v="1333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x v="113"/>
    <x v="1327"/>
    <x v="0"/>
    <x v="17"/>
    <s v="EUR"/>
    <n v="1448838000"/>
    <x v="1377"/>
    <b v="0"/>
    <n v="51"/>
    <b v="1"/>
    <s v="theater/plays"/>
    <x v="6"/>
    <x v="11"/>
    <x v="1334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x v="121"/>
    <x v="1328"/>
    <x v="0"/>
    <x v="0"/>
    <s v="USD"/>
    <n v="1340944043"/>
    <x v="1378"/>
    <b v="0"/>
    <n v="79"/>
    <b v="1"/>
    <s v="music/rock"/>
    <x v="7"/>
    <x v="15"/>
    <x v="1335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113"/>
    <x v="1329"/>
    <x v="0"/>
    <x v="0"/>
    <s v="USD"/>
    <n v="1460141521"/>
    <x v="1379"/>
    <b v="1"/>
    <n v="29"/>
    <b v="1"/>
    <s v="film &amp; video/documentary"/>
    <x v="5"/>
    <x v="8"/>
    <x v="1336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x v="121"/>
    <x v="1330"/>
    <x v="0"/>
    <x v="0"/>
    <s v="USD"/>
    <n v="1429286400"/>
    <x v="1380"/>
    <b v="0"/>
    <n v="29"/>
    <b v="1"/>
    <s v="theater/plays"/>
    <x v="6"/>
    <x v="11"/>
    <x v="1337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x v="113"/>
    <x v="1331"/>
    <x v="0"/>
    <x v="0"/>
    <s v="USD"/>
    <n v="1403452131"/>
    <x v="1381"/>
    <b v="0"/>
    <n v="60"/>
    <b v="1"/>
    <s v="film &amp; video/shorts"/>
    <x v="5"/>
    <x v="27"/>
    <x v="1338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x v="1331"/>
    <x v="0"/>
    <x v="0"/>
    <s v="USD"/>
    <n v="1305625164"/>
    <x v="1382"/>
    <b v="0"/>
    <n v="46"/>
    <b v="1"/>
    <s v="film &amp; video/shorts"/>
    <x v="5"/>
    <x v="27"/>
    <x v="1028"/>
    <x v="1382"/>
    <d v="2011-05-17T09:39:24"/>
    <x v="0"/>
  </r>
  <r>
    <n v="776"/>
    <s v="Run Ragged"/>
    <s v="Would anything change if women were in charge? Book Clubs, readers, and critics herald the latest by award-winning author, Aguila."/>
    <x v="40"/>
    <x v="1332"/>
    <x v="2"/>
    <x v="0"/>
    <s v="USD"/>
    <n v="1444539600"/>
    <x v="1383"/>
    <b v="0"/>
    <n v="57"/>
    <b v="0"/>
    <s v="publishing/fiction"/>
    <x v="1"/>
    <x v="35"/>
    <x v="1339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x v="113"/>
    <x v="1333"/>
    <x v="0"/>
    <x v="1"/>
    <s v="GBP"/>
    <n v="1427806320"/>
    <x v="1384"/>
    <b v="0"/>
    <n v="27"/>
    <b v="1"/>
    <s v="theater/plays"/>
    <x v="6"/>
    <x v="11"/>
    <x v="1340"/>
    <x v="1384"/>
    <d v="2015-03-31T12:52:00"/>
    <x v="0"/>
  </r>
  <r>
    <n v="822"/>
    <s v="Soul Easy - Making music for our friends."/>
    <s v="Soul Easy recording our first full length CD.  Inspired by lots of friends and lots of good times."/>
    <x v="121"/>
    <x v="1334"/>
    <x v="0"/>
    <x v="0"/>
    <s v="USD"/>
    <n v="1349477050"/>
    <x v="1385"/>
    <b v="0"/>
    <n v="69"/>
    <b v="1"/>
    <s v="music/rock"/>
    <x v="7"/>
    <x v="15"/>
    <x v="1341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x v="124"/>
    <x v="1335"/>
    <x v="0"/>
    <x v="0"/>
    <s v="USD"/>
    <n v="1481737761"/>
    <x v="1386"/>
    <b v="0"/>
    <n v="96"/>
    <b v="1"/>
    <s v="theater/plays"/>
    <x v="6"/>
    <x v="11"/>
    <x v="1342"/>
    <x v="1386"/>
    <d v="2016-12-14T17:49:21"/>
    <x v="0"/>
  </r>
  <r>
    <n v="967"/>
    <s v="Better Beanie"/>
    <s v="Better Beanie is the new therapeutic wearable designed to assist you while keeping your hands free."/>
    <x v="16"/>
    <x v="1336"/>
    <x v="2"/>
    <x v="0"/>
    <s v="USD"/>
    <n v="1461301574"/>
    <x v="1387"/>
    <b v="0"/>
    <n v="81"/>
    <b v="0"/>
    <s v="technology/wearables"/>
    <x v="0"/>
    <x v="1"/>
    <x v="881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x v="121"/>
    <x v="1337"/>
    <x v="0"/>
    <x v="0"/>
    <s v="USD"/>
    <n v="1312470475"/>
    <x v="1388"/>
    <b v="0"/>
    <n v="62"/>
    <b v="1"/>
    <s v="publishing/nonfiction"/>
    <x v="1"/>
    <x v="17"/>
    <x v="1343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x v="4"/>
    <x v="1338"/>
    <x v="2"/>
    <x v="14"/>
    <s v="MXN"/>
    <n v="1486317653"/>
    <x v="1389"/>
    <b v="0"/>
    <n v="6"/>
    <b v="0"/>
    <s v="technology/wearables"/>
    <x v="0"/>
    <x v="1"/>
    <x v="1344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x v="121"/>
    <x v="1338"/>
    <x v="0"/>
    <x v="0"/>
    <s v="USD"/>
    <n v="1434925500"/>
    <x v="1390"/>
    <b v="0"/>
    <n v="62"/>
    <b v="1"/>
    <s v="theater/plays"/>
    <x v="6"/>
    <x v="11"/>
    <x v="1345"/>
    <x v="1390"/>
    <d v="2015-06-21T22:25:00"/>
    <x v="0"/>
  </r>
  <r>
    <n v="2220"/>
    <s v="Be Part of Darkpine's Debut EP"/>
    <s v="Darkpine is recording and releasing a 5-track EP within the coming months this summer and hopes for your support."/>
    <x v="113"/>
    <x v="1339"/>
    <x v="0"/>
    <x v="0"/>
    <s v="USD"/>
    <n v="1374888436"/>
    <x v="1391"/>
    <b v="0"/>
    <n v="69"/>
    <b v="1"/>
    <s v="music/electronic music"/>
    <x v="7"/>
    <x v="13"/>
    <x v="1346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x v="1340"/>
    <x v="0"/>
    <x v="0"/>
    <s v="USD"/>
    <n v="1295928000"/>
    <x v="1392"/>
    <b v="1"/>
    <n v="104"/>
    <b v="1"/>
    <s v="theater/plays"/>
    <x v="6"/>
    <x v="11"/>
    <x v="1347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x v="113"/>
    <x v="1341"/>
    <x v="0"/>
    <x v="0"/>
    <s v="USD"/>
    <n v="1472490000"/>
    <x v="1393"/>
    <b v="0"/>
    <n v="39"/>
    <b v="1"/>
    <s v="theater/musical"/>
    <x v="6"/>
    <x v="19"/>
    <x v="1348"/>
    <x v="1393"/>
    <d v="2016-08-29T17:00:00"/>
    <x v="0"/>
  </r>
  <r>
    <n v="4106"/>
    <s v="David Facer, Paradox Magic"/>
    <s v="No magic show has ever integrated theatre arts like this.  World of Paradox is designed for all audiences and is interactive in nature."/>
    <x v="1"/>
    <x v="1342"/>
    <x v="2"/>
    <x v="0"/>
    <s v="USD"/>
    <n v="1427936400"/>
    <x v="1394"/>
    <b v="0"/>
    <n v="33"/>
    <b v="0"/>
    <s v="theater/plays"/>
    <x v="6"/>
    <x v="11"/>
    <x v="1349"/>
    <x v="1394"/>
    <d v="2015-04-02T01:00:00"/>
    <x v="0"/>
  </r>
  <r>
    <n v="3671"/>
    <s v="Kylie for President"/>
    <s v="Bring a touring character education play about making wise choices to elementary students in Kentuckiana. Vote Kylie for President!"/>
    <x v="113"/>
    <x v="1342"/>
    <x v="0"/>
    <x v="0"/>
    <s v="USD"/>
    <n v="1405915140"/>
    <x v="1395"/>
    <b v="0"/>
    <n v="40"/>
    <b v="1"/>
    <s v="theater/plays"/>
    <x v="6"/>
    <x v="11"/>
    <x v="1350"/>
    <x v="1395"/>
    <d v="2014-07-21T03:59:00"/>
    <x v="0"/>
  </r>
  <r>
    <n v="3382"/>
    <s v="Cosmic Fear or The Day Brad Pitt Got Paranoia - EdFringe '16"/>
    <s v="Peter Brook Award Nominees Empty Deck need Â£3500 to get 'Cosmic Fear or The Day Brad Pitt Got Paranoia' to the Edinburgh Fringe!"/>
    <x v="113"/>
    <x v="1343"/>
    <x v="0"/>
    <x v="1"/>
    <s v="GBP"/>
    <n v="1470092340"/>
    <x v="1396"/>
    <b v="0"/>
    <n v="46"/>
    <b v="1"/>
    <s v="theater/plays"/>
    <x v="6"/>
    <x v="11"/>
    <x v="1351"/>
    <x v="1396"/>
    <d v="2016-08-01T22:59:00"/>
    <x v="0"/>
  </r>
  <r>
    <n v="3151"/>
    <s v="&quot;The Holiday Bug&quot; 2014 Puppet Show"/>
    <s v="A Multi-Media Puppet Show, with large cable control puppets to tell a hilarious story for all ages."/>
    <x v="113"/>
    <x v="1344"/>
    <x v="0"/>
    <x v="0"/>
    <s v="USD"/>
    <n v="1410379774"/>
    <x v="1397"/>
    <b v="1"/>
    <n v="34"/>
    <b v="1"/>
    <s v="theater/plays"/>
    <x v="6"/>
    <x v="11"/>
    <x v="1352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x v="216"/>
    <x v="1345"/>
    <x v="0"/>
    <x v="0"/>
    <s v="USD"/>
    <n v="1306296000"/>
    <x v="1398"/>
    <b v="1"/>
    <n v="61"/>
    <b v="1"/>
    <s v="film &amp; video/documentary"/>
    <x v="5"/>
    <x v="8"/>
    <x v="1262"/>
    <x v="1398"/>
    <d v="2011-05-25T04:00:00"/>
    <x v="0"/>
  </r>
  <r>
    <n v="3015"/>
    <s v="A Sign for 34 West"/>
    <s v="We're turning an old yogurt shop into a live theater in downtown Charleston.   Please help us hang our sign!"/>
    <x v="166"/>
    <x v="1346"/>
    <x v="0"/>
    <x v="0"/>
    <s v="USD"/>
    <n v="1402459200"/>
    <x v="1399"/>
    <b v="0"/>
    <n v="40"/>
    <b v="1"/>
    <s v="theater/spaces"/>
    <x v="6"/>
    <x v="9"/>
    <x v="1353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x v="121"/>
    <x v="1347"/>
    <x v="0"/>
    <x v="0"/>
    <s v="USD"/>
    <n v="1418581088"/>
    <x v="1400"/>
    <b v="0"/>
    <n v="35"/>
    <b v="1"/>
    <s v="theater/plays"/>
    <x v="6"/>
    <x v="11"/>
    <x v="1354"/>
    <x v="1400"/>
    <d v="2014-12-14T18:18:08"/>
    <x v="0"/>
  </r>
  <r>
    <n v="8"/>
    <s v="Sizzling in the Kitchen Flynn Style"/>
    <s v="Help us raise the funds to film our pilot episode!"/>
    <x v="113"/>
    <x v="1348"/>
    <x v="0"/>
    <x v="0"/>
    <s v="USD"/>
    <n v="1460754000"/>
    <x v="1401"/>
    <b v="0"/>
    <n v="12"/>
    <b v="1"/>
    <s v="film &amp; video/television"/>
    <x v="5"/>
    <x v="16"/>
    <x v="1355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x v="113"/>
    <x v="1349"/>
    <x v="0"/>
    <x v="0"/>
    <s v="USD"/>
    <n v="1359052710"/>
    <x v="1402"/>
    <b v="0"/>
    <n v="35"/>
    <b v="1"/>
    <s v="film &amp; video/shorts"/>
    <x v="5"/>
    <x v="27"/>
    <x v="1151"/>
    <x v="1402"/>
    <d v="2013-01-24T18:38:3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x v="1349"/>
    <x v="0"/>
    <x v="0"/>
    <s v="USD"/>
    <n v="1311298745"/>
    <x v="1403"/>
    <b v="0"/>
    <n v="56"/>
    <b v="1"/>
    <s v="music/pop"/>
    <x v="7"/>
    <x v="22"/>
    <x v="1356"/>
    <x v="1403"/>
    <d v="2011-07-22T01:39:05"/>
    <x v="0"/>
  </r>
  <r>
    <n v="831"/>
    <s v="Let The 7Horse Run!"/>
    <s v="7Horse is a new band with a self-funded album and a show they want to rock in your town!"/>
    <x v="186"/>
    <x v="1349"/>
    <x v="0"/>
    <x v="0"/>
    <s v="USD"/>
    <n v="1335540694"/>
    <x v="1404"/>
    <b v="0"/>
    <n v="20"/>
    <b v="1"/>
    <s v="music/rock"/>
    <x v="7"/>
    <x v="15"/>
    <x v="1357"/>
    <x v="1404"/>
    <d v="2012-04-27T15:31:34"/>
    <x v="0"/>
  </r>
  <r>
    <n v="649"/>
    <s v="VIVO Solar Bag"/>
    <s v="A backpack with a built in solar panel to charge any USB device. Includes removable battery pack, USB cable, and 7 different adapters!"/>
    <x v="60"/>
    <x v="1350"/>
    <x v="0"/>
    <x v="0"/>
    <s v="USD"/>
    <n v="1410904413"/>
    <x v="1405"/>
    <b v="0"/>
    <n v="82"/>
    <b v="1"/>
    <s v="technology/wearables"/>
    <x v="0"/>
    <x v="1"/>
    <x v="1358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x v="121"/>
    <x v="1351"/>
    <x v="0"/>
    <x v="0"/>
    <s v="USD"/>
    <n v="1444860063"/>
    <x v="1406"/>
    <b v="0"/>
    <n v="63"/>
    <b v="1"/>
    <s v="theater/plays"/>
    <x v="6"/>
    <x v="11"/>
    <x v="1359"/>
    <x v="1406"/>
    <d v="2015-10-14T22:01:03"/>
    <x v="0"/>
  </r>
  <r>
    <n v="3167"/>
    <s v="Destiny is Judd Nelson: a new play at FringeNYC"/>
    <s v="What is destiny? Explore it with us this August at FringeNYC."/>
    <x v="121"/>
    <x v="1352"/>
    <x v="0"/>
    <x v="0"/>
    <s v="USD"/>
    <n v="1406952781"/>
    <x v="1407"/>
    <b v="1"/>
    <n v="55"/>
    <b v="1"/>
    <s v="theater/plays"/>
    <x v="6"/>
    <x v="11"/>
    <x v="1360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x v="220"/>
    <x v="1353"/>
    <x v="0"/>
    <x v="11"/>
    <s v="CAD"/>
    <n v="1432694700"/>
    <x v="1408"/>
    <b v="0"/>
    <n v="74"/>
    <b v="1"/>
    <s v="theater/plays"/>
    <x v="6"/>
    <x v="11"/>
    <x v="1361"/>
    <x v="1408"/>
    <d v="2015-05-27T02:45:00"/>
    <x v="0"/>
  </r>
  <r>
    <n v="2600"/>
    <s v="Help Buttz Return From the Ashes"/>
    <s v="On Sunday November 8, 2015 our food truck burned to the ground. Please help us get rebuilt."/>
    <x v="6"/>
    <x v="1354"/>
    <x v="2"/>
    <x v="0"/>
    <s v="USD"/>
    <n v="1458938200"/>
    <x v="1409"/>
    <b v="0"/>
    <n v="30"/>
    <b v="0"/>
    <s v="food/food trucks"/>
    <x v="4"/>
    <x v="29"/>
    <x v="1362"/>
    <x v="1409"/>
    <d v="2016-03-25T20:36:40"/>
    <x v="0"/>
  </r>
  <r>
    <n v="2165"/>
    <s v="Le Temps Nous Est ComtÃ©"/>
    <s v="Vous aimez le rock fort ? Aidez les Beat Cheese Ã  produire leur premier album ! Do you like cheese? Help us produce our first album!"/>
    <x v="60"/>
    <x v="1354"/>
    <x v="0"/>
    <x v="16"/>
    <s v="EUR"/>
    <n v="1460127635"/>
    <x v="1410"/>
    <b v="0"/>
    <n v="117"/>
    <b v="1"/>
    <s v="music/rock"/>
    <x v="7"/>
    <x v="15"/>
    <x v="1363"/>
    <x v="1410"/>
    <d v="2016-04-08T15:00:35"/>
    <x v="0"/>
  </r>
  <r>
    <n v="2088"/>
    <s v="Chris Dorman - Sita worldwide"/>
    <s v="Indie Folk musician, Chris Dorman is releasing his second full length album.  Let's release this record worldwide - grassroots style!"/>
    <x v="121"/>
    <x v="1355"/>
    <x v="0"/>
    <x v="0"/>
    <s v="USD"/>
    <n v="1284177540"/>
    <x v="1411"/>
    <b v="0"/>
    <n v="75"/>
    <b v="1"/>
    <s v="music/indie rock"/>
    <x v="7"/>
    <x v="12"/>
    <x v="1364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x v="121"/>
    <x v="1356"/>
    <x v="0"/>
    <x v="1"/>
    <s v="GBP"/>
    <n v="1436772944"/>
    <x v="1412"/>
    <b v="0"/>
    <n v="112"/>
    <b v="1"/>
    <s v="theater/plays"/>
    <x v="6"/>
    <x v="11"/>
    <x v="1365"/>
    <x v="1412"/>
    <d v="2015-07-13T07:35:44"/>
    <x v="0"/>
  </r>
  <r>
    <n v="1676"/>
    <s v="Bridge 19 CD Release Tour"/>
    <s v="Help fund Bridge 19's tour in support of their first duo record, to be released in May 2012."/>
    <x v="121"/>
    <x v="1357"/>
    <x v="0"/>
    <x v="0"/>
    <s v="USD"/>
    <n v="1334980740"/>
    <x v="1413"/>
    <b v="0"/>
    <n v="42"/>
    <b v="1"/>
    <s v="music/pop"/>
    <x v="7"/>
    <x v="22"/>
    <x v="1366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x v="151"/>
    <x v="1358"/>
    <x v="0"/>
    <x v="0"/>
    <s v="USD"/>
    <n v="1425955189"/>
    <x v="1414"/>
    <b v="0"/>
    <n v="70"/>
    <b v="1"/>
    <s v="music/indie rock"/>
    <x v="7"/>
    <x v="12"/>
    <x v="1367"/>
    <x v="1414"/>
    <d v="2015-03-10T02:39:49"/>
    <x v="0"/>
  </r>
  <r>
    <n v="3720"/>
    <s v="Lakotas and the American Theatre"/>
    <s v="Breaking the American Indian stereotype in the American Theatre."/>
    <x v="196"/>
    <x v="1359"/>
    <x v="0"/>
    <x v="0"/>
    <s v="USD"/>
    <n v="1435881006"/>
    <x v="1415"/>
    <b v="0"/>
    <n v="40"/>
    <b v="1"/>
    <s v="theater/plays"/>
    <x v="6"/>
    <x v="11"/>
    <x v="1368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x v="26"/>
    <x v="1360"/>
    <x v="3"/>
    <x v="0"/>
    <s v="USD"/>
    <n v="1491416077"/>
    <x v="1416"/>
    <b v="1"/>
    <n v="26"/>
    <b v="0"/>
    <s v="theater/spaces"/>
    <x v="6"/>
    <x v="9"/>
    <x v="1369"/>
    <x v="1416"/>
    <d v="2017-04-05T18:14:37"/>
    <x v="0"/>
  </r>
  <r>
    <n v="522"/>
    <s v="COMPASS PLAYERS"/>
    <s v="*** TO MAKE DONATIONS IN THE FUTURE                                   GO TO OUR WEBSITE: www.compassplayers.com ***"/>
    <x v="121"/>
    <x v="1361"/>
    <x v="0"/>
    <x v="0"/>
    <s v="USD"/>
    <n v="1458518325"/>
    <x v="1417"/>
    <b v="0"/>
    <n v="31"/>
    <b v="1"/>
    <s v="theater/plays"/>
    <x v="6"/>
    <x v="11"/>
    <x v="1370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x v="121"/>
    <x v="1362"/>
    <x v="0"/>
    <x v="0"/>
    <s v="USD"/>
    <n v="1389814380"/>
    <x v="1418"/>
    <b v="0"/>
    <n v="33"/>
    <b v="1"/>
    <s v="music/indie rock"/>
    <x v="7"/>
    <x v="12"/>
    <x v="1371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x v="1363"/>
    <x v="0"/>
    <x v="0"/>
    <s v="USD"/>
    <n v="1332011835"/>
    <x v="1419"/>
    <b v="0"/>
    <n v="70"/>
    <b v="1"/>
    <s v="music/rock"/>
    <x v="7"/>
    <x v="15"/>
    <x v="1372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x v="12"/>
    <x v="1364"/>
    <x v="1"/>
    <x v="0"/>
    <s v="USD"/>
    <n v="1471435554"/>
    <x v="1420"/>
    <b v="0"/>
    <n v="34"/>
    <b v="0"/>
    <s v="technology/wearables"/>
    <x v="0"/>
    <x v="1"/>
    <x v="797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x v="108"/>
    <x v="1365"/>
    <x v="2"/>
    <x v="0"/>
    <s v="USD"/>
    <n v="1404348143"/>
    <x v="1421"/>
    <b v="0"/>
    <n v="27"/>
    <b v="0"/>
    <s v="technology/makerspaces"/>
    <x v="0"/>
    <x v="24"/>
    <x v="1373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x v="17"/>
    <x v="1366"/>
    <x v="1"/>
    <x v="0"/>
    <s v="USD"/>
    <n v="1419384585"/>
    <x v="1422"/>
    <b v="0"/>
    <n v="22"/>
    <b v="0"/>
    <s v="publishing/art books"/>
    <x v="1"/>
    <x v="32"/>
    <x v="1374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x v="221"/>
    <x v="1367"/>
    <x v="2"/>
    <x v="0"/>
    <s v="USD"/>
    <n v="1388808545"/>
    <x v="1423"/>
    <b v="0"/>
    <n v="30"/>
    <b v="0"/>
    <s v="games/video games"/>
    <x v="3"/>
    <x v="18"/>
    <x v="1375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x v="1367"/>
    <x v="0"/>
    <x v="0"/>
    <s v="USD"/>
    <n v="1427076840"/>
    <x v="1424"/>
    <b v="0"/>
    <n v="30"/>
    <b v="1"/>
    <s v="theater/plays"/>
    <x v="6"/>
    <x v="11"/>
    <x v="1375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x v="120"/>
    <x v="1368"/>
    <x v="2"/>
    <x v="0"/>
    <s v="USD"/>
    <n v="1407562632"/>
    <x v="1425"/>
    <b v="0"/>
    <n v="7"/>
    <b v="0"/>
    <s v="theater/plays"/>
    <x v="6"/>
    <x v="11"/>
    <x v="1376"/>
    <x v="1425"/>
    <d v="2014-08-09T05:37:12"/>
    <x v="0"/>
  </r>
  <r>
    <n v="98"/>
    <s v="CUT OUT"/>
    <s v="&quot;Cut Out&quot; tells the story of a young woman who befriends a neighborhood teen and finds herself involved with gang violence."/>
    <x v="220"/>
    <x v="1369"/>
    <x v="0"/>
    <x v="0"/>
    <s v="USD"/>
    <n v="1354923000"/>
    <x v="1426"/>
    <b v="0"/>
    <n v="60"/>
    <b v="1"/>
    <s v="film &amp; video/shorts"/>
    <x v="5"/>
    <x v="27"/>
    <x v="966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x v="60"/>
    <x v="1369"/>
    <x v="0"/>
    <x v="1"/>
    <s v="GBP"/>
    <n v="1428483201"/>
    <x v="1427"/>
    <b v="0"/>
    <n v="51"/>
    <b v="1"/>
    <s v="theater/plays"/>
    <x v="6"/>
    <x v="11"/>
    <x v="1377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x v="222"/>
    <x v="1370"/>
    <x v="0"/>
    <x v="0"/>
    <s v="USD"/>
    <n v="1313276400"/>
    <x v="1428"/>
    <b v="0"/>
    <n v="37"/>
    <b v="1"/>
    <s v="film &amp; video/shorts"/>
    <x v="5"/>
    <x v="27"/>
    <x v="1378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x v="223"/>
    <x v="1371"/>
    <x v="0"/>
    <x v="1"/>
    <s v="GBP"/>
    <n v="1462017600"/>
    <x v="1429"/>
    <b v="0"/>
    <n v="72"/>
    <b v="1"/>
    <s v="technology/space exploration"/>
    <x v="0"/>
    <x v="4"/>
    <x v="1379"/>
    <x v="1429"/>
    <d v="2016-04-30T12:00:00"/>
    <x v="0"/>
  </r>
  <r>
    <n v="3223"/>
    <s v="Good People by David Lindsay-Abaire at Waterfront Playhouse"/>
    <s v="Bringing David Lindsay-Abaire's award-winning story of our times to the East Bay."/>
    <x v="224"/>
    <x v="1372"/>
    <x v="0"/>
    <x v="0"/>
    <s v="USD"/>
    <n v="1440100976"/>
    <x v="1430"/>
    <b v="1"/>
    <n v="74"/>
    <b v="1"/>
    <s v="theater/plays"/>
    <x v="6"/>
    <x v="11"/>
    <x v="1276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x v="204"/>
    <x v="1373"/>
    <x v="0"/>
    <x v="0"/>
    <s v="USD"/>
    <n v="1407224601"/>
    <x v="1431"/>
    <b v="0"/>
    <n v="68"/>
    <b v="1"/>
    <s v="film &amp; video/television"/>
    <x v="5"/>
    <x v="16"/>
    <x v="534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x v="24"/>
    <x v="1374"/>
    <x v="2"/>
    <x v="0"/>
    <s v="USD"/>
    <n v="1419538560"/>
    <x v="1432"/>
    <b v="0"/>
    <n v="38"/>
    <b v="0"/>
    <s v="food/food trucks"/>
    <x v="4"/>
    <x v="29"/>
    <x v="1380"/>
    <x v="1432"/>
    <d v="2014-12-25T20:16:00"/>
    <x v="0"/>
  </r>
  <r>
    <n v="3604"/>
    <s v="Suddenly Split &amp; Swiping Over"/>
    <s v="â€œSuddenly Split &amp; Swiping Overâ€ is a sassy and heartfelt one-woman show about ending a longterm relationship and starting over."/>
    <x v="121"/>
    <x v="1375"/>
    <x v="0"/>
    <x v="0"/>
    <s v="USD"/>
    <n v="1461913140"/>
    <x v="1433"/>
    <b v="0"/>
    <n v="69"/>
    <b v="1"/>
    <s v="theater/plays"/>
    <x v="6"/>
    <x v="11"/>
    <x v="1381"/>
    <x v="1433"/>
    <d v="2016-04-29T06:59:00"/>
    <x v="0"/>
  </r>
  <r>
    <n v="2115"/>
    <s v="The Violet Tone and the City of Angels!"/>
    <s v="The Violet Tone is heading to California but we need your help!  We've been at this for years and finally have a shot!"/>
    <x v="186"/>
    <x v="1375"/>
    <x v="0"/>
    <x v="0"/>
    <s v="USD"/>
    <n v="1298167001"/>
    <x v="1434"/>
    <b v="0"/>
    <n v="36"/>
    <b v="1"/>
    <s v="music/indie rock"/>
    <x v="7"/>
    <x v="12"/>
    <x v="1382"/>
    <x v="1434"/>
    <d v="2011-02-20T01:56:41"/>
    <x v="0"/>
  </r>
  <r>
    <n v="3680"/>
    <s v="Loading Dock Theatre Presents: The Dudleys! A Family Game"/>
    <s v="In The Dudleys! family memories are brought to life as a malfunctioning 8-bit video game. Press Start."/>
    <x v="121"/>
    <x v="1376"/>
    <x v="0"/>
    <x v="0"/>
    <s v="USD"/>
    <n v="1475664834"/>
    <x v="1435"/>
    <b v="0"/>
    <n v="34"/>
    <b v="1"/>
    <s v="theater/plays"/>
    <x v="6"/>
    <x v="11"/>
    <x v="1383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x v="191"/>
    <x v="1377"/>
    <x v="0"/>
    <x v="0"/>
    <s v="USD"/>
    <n v="1341964080"/>
    <x v="1436"/>
    <b v="0"/>
    <n v="81"/>
    <b v="1"/>
    <s v="music/indie rock"/>
    <x v="7"/>
    <x v="12"/>
    <x v="1384"/>
    <x v="1436"/>
    <d v="2012-07-10T23:48:00"/>
    <x v="0"/>
  </r>
  <r>
    <n v="1821"/>
    <s v="Glass Cloud on the road!"/>
    <s v="Glass Cloud tour dates are already beginning to pile up. They are turning to YOU to help get them from town to town."/>
    <x v="60"/>
    <x v="1378"/>
    <x v="0"/>
    <x v="0"/>
    <s v="USD"/>
    <n v="1330760367"/>
    <x v="1437"/>
    <b v="0"/>
    <n v="57"/>
    <b v="1"/>
    <s v="music/rock"/>
    <x v="7"/>
    <x v="15"/>
    <x v="1385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x v="121"/>
    <x v="1379"/>
    <x v="0"/>
    <x v="0"/>
    <s v="USD"/>
    <n v="1379093292"/>
    <x v="1438"/>
    <b v="1"/>
    <n v="76"/>
    <b v="1"/>
    <s v="publishing/radio &amp; podcasts"/>
    <x v="1"/>
    <x v="2"/>
    <x v="1386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x v="196"/>
    <x v="1380"/>
    <x v="0"/>
    <x v="0"/>
    <s v="USD"/>
    <n v="1461823140"/>
    <x v="1439"/>
    <b v="0"/>
    <n v="34"/>
    <b v="1"/>
    <s v="theater/plays"/>
    <x v="6"/>
    <x v="11"/>
    <x v="1387"/>
    <x v="1439"/>
    <d v="2016-04-28T05:59:00"/>
    <x v="0"/>
  </r>
  <r>
    <n v="2806"/>
    <s v="And Now: The World!"/>
    <s v="A one woman show about the challenges of being a feminist in a digital age. Touring 6 UK cities. Now with Stretch Goals!"/>
    <x v="121"/>
    <x v="1381"/>
    <x v="0"/>
    <x v="1"/>
    <s v="GBP"/>
    <n v="1438772400"/>
    <x v="1440"/>
    <b v="0"/>
    <n v="76"/>
    <b v="1"/>
    <s v="theater/plays"/>
    <x v="6"/>
    <x v="11"/>
    <x v="1388"/>
    <x v="1440"/>
    <d v="2015-08-05T11:00:00"/>
    <x v="0"/>
  </r>
  <r>
    <n v="2476"/>
    <s v="Arts &amp; Crafts"/>
    <s v="Eleven songs, the accumulation of several memorable occurrences in a sleepy town; stories of fiction &amp; fact."/>
    <x v="220"/>
    <x v="1382"/>
    <x v="0"/>
    <x v="0"/>
    <s v="USD"/>
    <n v="1415004770"/>
    <x v="1441"/>
    <b v="0"/>
    <n v="55"/>
    <b v="1"/>
    <s v="music/indie rock"/>
    <x v="7"/>
    <x v="12"/>
    <x v="1389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x v="121"/>
    <x v="1383"/>
    <x v="0"/>
    <x v="11"/>
    <s v="CAD"/>
    <n v="1453765920"/>
    <x v="1442"/>
    <b v="0"/>
    <n v="83"/>
    <b v="1"/>
    <s v="film &amp; video/documentary"/>
    <x v="5"/>
    <x v="8"/>
    <x v="1390"/>
    <x v="1442"/>
    <d v="2016-01-25T23:52:00"/>
    <x v="0"/>
  </r>
  <r>
    <n v="3341"/>
    <s v="Today I Live"/>
    <s v="A London flat, two stories play simultaneously. Irish mapmaker 1821, Iranian artist present day. Each senses the other. Worlds collide."/>
    <x v="191"/>
    <x v="1384"/>
    <x v="0"/>
    <x v="1"/>
    <s v="GBP"/>
    <n v="1465750800"/>
    <x v="1443"/>
    <b v="0"/>
    <n v="28"/>
    <b v="1"/>
    <s v="theater/plays"/>
    <x v="6"/>
    <x v="11"/>
    <x v="1391"/>
    <x v="1443"/>
    <d v="2016-06-12T17:00:00"/>
    <x v="0"/>
  </r>
  <r>
    <n v="3322"/>
    <s v="Familiar Strangers â€” A Staged Reading"/>
    <s v="Familiar Strangers follows the journey of a community of people living homeless on the streets in and around Tompkins Square Park."/>
    <x v="196"/>
    <x v="1384"/>
    <x v="0"/>
    <x v="0"/>
    <s v="USD"/>
    <n v="1466567700"/>
    <x v="1444"/>
    <b v="0"/>
    <n v="23"/>
    <b v="1"/>
    <s v="theater/plays"/>
    <x v="6"/>
    <x v="11"/>
    <x v="1392"/>
    <x v="1444"/>
    <d v="2016-06-22T03:55:00"/>
    <x v="0"/>
  </r>
  <r>
    <n v="1358"/>
    <s v="The Masada Story Project"/>
    <s v="I am working on a book about what people do when they visit Masada, an ancient fortress in the Judean desert."/>
    <x v="121"/>
    <x v="1384"/>
    <x v="0"/>
    <x v="0"/>
    <s v="USD"/>
    <n v="1309009323"/>
    <x v="1445"/>
    <b v="0"/>
    <n v="49"/>
    <b v="1"/>
    <s v="publishing/nonfiction"/>
    <x v="1"/>
    <x v="17"/>
    <x v="1393"/>
    <x v="1445"/>
    <d v="2011-06-25T13:42:03"/>
    <x v="0"/>
  </r>
  <r>
    <n v="1887"/>
    <s v="Welcome To The Club - Music Video Project"/>
    <s v="Our dream of recording our second single in London and making it big in the UK is closer than ever! Do you want to be a part of it?"/>
    <x v="121"/>
    <x v="1385"/>
    <x v="0"/>
    <x v="5"/>
    <s v="EUR"/>
    <n v="1449178200"/>
    <x v="1446"/>
    <b v="0"/>
    <n v="8"/>
    <b v="1"/>
    <s v="music/indie rock"/>
    <x v="7"/>
    <x v="12"/>
    <x v="1394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x v="1386"/>
    <x v="0"/>
    <x v="0"/>
    <s v="USD"/>
    <n v="1460260800"/>
    <x v="1447"/>
    <b v="0"/>
    <n v="36"/>
    <b v="1"/>
    <s v="theater/plays"/>
    <x v="6"/>
    <x v="11"/>
    <x v="1395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x v="121"/>
    <x v="1387"/>
    <x v="0"/>
    <x v="0"/>
    <s v="USD"/>
    <n v="1342672096"/>
    <x v="1448"/>
    <b v="0"/>
    <n v="115"/>
    <b v="1"/>
    <s v="music/indie rock"/>
    <x v="7"/>
    <x v="12"/>
    <x v="1396"/>
    <x v="1448"/>
    <d v="2012-07-19T04:28:16"/>
    <x v="0"/>
  </r>
  <r>
    <n v="2831"/>
    <s v="Tackett &amp; Pyke put on a Play"/>
    <s v="We each wrote a play and would like to produce them for you for nothing more than art's sake!"/>
    <x v="121"/>
    <x v="1388"/>
    <x v="0"/>
    <x v="0"/>
    <s v="USD"/>
    <n v="1437076070"/>
    <x v="1449"/>
    <b v="0"/>
    <n v="52"/>
    <b v="1"/>
    <s v="theater/plays"/>
    <x v="6"/>
    <x v="11"/>
    <x v="1397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x v="26"/>
    <x v="1389"/>
    <x v="2"/>
    <x v="0"/>
    <s v="USD"/>
    <n v="1451282400"/>
    <x v="1450"/>
    <b v="1"/>
    <n v="47"/>
    <b v="0"/>
    <s v="technology/makerspaces"/>
    <x v="0"/>
    <x v="24"/>
    <x v="1398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x v="1389"/>
    <x v="0"/>
    <x v="0"/>
    <s v="USD"/>
    <n v="1420489560"/>
    <x v="1451"/>
    <b v="0"/>
    <n v="43"/>
    <b v="1"/>
    <s v="theater/plays"/>
    <x v="6"/>
    <x v="11"/>
    <x v="1399"/>
    <x v="1451"/>
    <d v="2015-01-05T20:26:00"/>
    <x v="0"/>
  </r>
  <r>
    <n v="746"/>
    <s v="Attention: People With Body Parts"/>
    <s v="This is a book of letters. Letters to our body parts."/>
    <x v="225"/>
    <x v="1390"/>
    <x v="0"/>
    <x v="0"/>
    <s v="USD"/>
    <n v="1348372740"/>
    <x v="1452"/>
    <b v="0"/>
    <n v="97"/>
    <b v="1"/>
    <s v="publishing/nonfiction"/>
    <x v="1"/>
    <x v="17"/>
    <x v="1400"/>
    <x v="1452"/>
    <d v="2012-09-23T03:59:00"/>
    <x v="0"/>
  </r>
  <r>
    <n v="1339"/>
    <s v="Linkoo (Canceled)"/>
    <s v="World's Smallest customizable Phone &amp; GPS Watch for kids !"/>
    <x v="6"/>
    <x v="1391"/>
    <x v="1"/>
    <x v="0"/>
    <s v="USD"/>
    <n v="1418056315"/>
    <x v="1453"/>
    <b v="0"/>
    <n v="37"/>
    <b v="0"/>
    <s v="technology/wearables"/>
    <x v="0"/>
    <x v="1"/>
    <x v="1401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x v="196"/>
    <x v="1392"/>
    <x v="0"/>
    <x v="0"/>
    <s v="USD"/>
    <n v="1437067476"/>
    <x v="1454"/>
    <b v="1"/>
    <n v="49"/>
    <b v="1"/>
    <s v="theater/plays"/>
    <x v="6"/>
    <x v="11"/>
    <x v="1402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x v="124"/>
    <x v="1392"/>
    <x v="0"/>
    <x v="0"/>
    <s v="USD"/>
    <n v="1401857940"/>
    <x v="1455"/>
    <b v="0"/>
    <n v="44"/>
    <b v="1"/>
    <s v="theater/plays"/>
    <x v="6"/>
    <x v="11"/>
    <x v="1403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x v="207"/>
    <x v="1393"/>
    <x v="0"/>
    <x v="0"/>
    <s v="USD"/>
    <n v="1347508740"/>
    <x v="1456"/>
    <b v="1"/>
    <n v="151"/>
    <b v="1"/>
    <s v="technology/space exploration"/>
    <x v="0"/>
    <x v="4"/>
    <x v="1404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x v="60"/>
    <x v="1394"/>
    <x v="0"/>
    <x v="0"/>
    <s v="USD"/>
    <n v="1433735400"/>
    <x v="1457"/>
    <b v="0"/>
    <n v="44"/>
    <b v="1"/>
    <s v="music/rock"/>
    <x v="7"/>
    <x v="15"/>
    <x v="1405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x v="53"/>
    <x v="1395"/>
    <x v="2"/>
    <x v="0"/>
    <s v="USD"/>
    <n v="1318180033"/>
    <x v="1458"/>
    <b v="0"/>
    <n v="27"/>
    <b v="0"/>
    <s v="games/video games"/>
    <x v="3"/>
    <x v="18"/>
    <x v="1406"/>
    <x v="1458"/>
    <d v="2011-10-09T17:07:13"/>
    <x v="0"/>
  </r>
  <r>
    <n v="3621"/>
    <s v="EverScape"/>
    <s v="Bare Theatre and Sonorous Road collaborate on the NC debut of  Allan Maule's gamer fantasy play that was extended in New York."/>
    <x v="121"/>
    <x v="1396"/>
    <x v="0"/>
    <x v="0"/>
    <s v="USD"/>
    <n v="1475269200"/>
    <x v="1459"/>
    <b v="0"/>
    <n v="70"/>
    <b v="1"/>
    <s v="theater/plays"/>
    <x v="6"/>
    <x v="11"/>
    <x v="1407"/>
    <x v="1459"/>
    <d v="2016-09-30T21:00:00"/>
    <x v="0"/>
  </r>
  <r>
    <n v="53"/>
    <s v="Rolling out Vegan Mashup's Season 2"/>
    <s v="Delicious TV's Vegan Mashup launching season two on public television"/>
    <x v="121"/>
    <x v="1397"/>
    <x v="0"/>
    <x v="0"/>
    <s v="USD"/>
    <n v="1396648800"/>
    <x v="1460"/>
    <b v="0"/>
    <n v="117"/>
    <b v="1"/>
    <s v="film &amp; video/television"/>
    <x v="5"/>
    <x v="16"/>
    <x v="1408"/>
    <x v="1460"/>
    <d v="2014-04-04T22:00:00"/>
    <x v="0"/>
  </r>
  <r>
    <n v="2980"/>
    <s v="INDEPENDENCE NYC"/>
    <s v="1 director, 4 actors, and a whole lotta determination. Help us bring this brilliant story to the heart of NYC!"/>
    <x v="121"/>
    <x v="1398"/>
    <x v="0"/>
    <x v="0"/>
    <s v="USD"/>
    <n v="1440381600"/>
    <x v="1461"/>
    <b v="0"/>
    <n v="24"/>
    <b v="1"/>
    <s v="theater/plays"/>
    <x v="6"/>
    <x v="11"/>
    <x v="330"/>
    <x v="1461"/>
    <d v="2015-08-24T02:00:00"/>
    <x v="0"/>
  </r>
  <r>
    <n v="3688"/>
    <s v="The Tulip Tree 2014"/>
    <s v="The Tulip Tree is a project I have been passionate about for 5 years. It is an unforgettable story that has never been told."/>
    <x v="121"/>
    <x v="1398"/>
    <x v="0"/>
    <x v="1"/>
    <s v="GBP"/>
    <n v="1407524004"/>
    <x v="1462"/>
    <b v="0"/>
    <n v="39"/>
    <b v="1"/>
    <s v="theater/plays"/>
    <x v="6"/>
    <x v="11"/>
    <x v="237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x v="121"/>
    <x v="1398"/>
    <x v="0"/>
    <x v="1"/>
    <s v="GBP"/>
    <n v="1468191540"/>
    <x v="1463"/>
    <b v="0"/>
    <n v="21"/>
    <b v="1"/>
    <s v="theater/plays"/>
    <x v="6"/>
    <x v="11"/>
    <x v="1409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121"/>
    <x v="1399"/>
    <x v="0"/>
    <x v="1"/>
    <s v="GBP"/>
    <n v="1450051200"/>
    <x v="1464"/>
    <b v="0"/>
    <n v="46"/>
    <b v="1"/>
    <s v="theater/plays"/>
    <x v="6"/>
    <x v="11"/>
    <x v="1410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x v="121"/>
    <x v="1400"/>
    <x v="0"/>
    <x v="1"/>
    <s v="GBP"/>
    <n v="1434624067"/>
    <x v="1465"/>
    <b v="0"/>
    <n v="57"/>
    <b v="1"/>
    <s v="theater/plays"/>
    <x v="6"/>
    <x v="11"/>
    <x v="1411"/>
    <x v="1465"/>
    <d v="2015-06-18T10:41:07"/>
    <x v="0"/>
  </r>
  <r>
    <n v="3186"/>
    <s v="Honest"/>
    <s v="Honest is an exciting and dark new play by Bristol based writer Alice Nicholas, touring the South of England and London this October."/>
    <x v="220"/>
    <x v="1401"/>
    <x v="0"/>
    <x v="1"/>
    <s v="GBP"/>
    <n v="1410901200"/>
    <x v="1466"/>
    <b v="1"/>
    <n v="70"/>
    <b v="1"/>
    <s v="theater/plays"/>
    <x v="6"/>
    <x v="11"/>
    <x v="1412"/>
    <x v="1466"/>
    <d v="2014-09-16T21:00:00"/>
    <x v="0"/>
  </r>
  <r>
    <n v="2932"/>
    <s v="Magpie- A Melbourne Written Dramatic Musical"/>
    <s v="When a rich girl fakes destitution so she can audition for a homeless talent show, she bridges our wealth gap with a tragic love."/>
    <x v="224"/>
    <x v="1402"/>
    <x v="0"/>
    <x v="8"/>
    <s v="AUD"/>
    <n v="1424516400"/>
    <x v="1467"/>
    <b v="0"/>
    <n v="38"/>
    <b v="1"/>
    <s v="theater/musical"/>
    <x v="6"/>
    <x v="19"/>
    <x v="1413"/>
    <x v="1467"/>
    <d v="2015-02-21T11:00:00"/>
    <x v="0"/>
  </r>
  <r>
    <n v="2444"/>
    <s v="Trish's Truffles &amp; Sweet Treats."/>
    <s v="Chocolate Truffles &amp; Sweet Treats handcrafted the European traditional way.  One bite and you will always want to eat dessert first!"/>
    <x v="121"/>
    <x v="1402"/>
    <x v="0"/>
    <x v="0"/>
    <s v="USD"/>
    <n v="1464199591"/>
    <x v="1468"/>
    <b v="0"/>
    <n v="61"/>
    <b v="1"/>
    <s v="food/small batch"/>
    <x v="4"/>
    <x v="7"/>
    <x v="1414"/>
    <x v="1468"/>
    <d v="2016-05-25T18:06:31"/>
    <x v="0"/>
  </r>
  <r>
    <n v="3410"/>
    <s v="the southland company - LAUNCH LOS ANGELES"/>
    <s v="Join us in a campaign benefitting the southland company and its interdisciplinary artistic efforts in Los Angeles."/>
    <x v="121"/>
    <x v="1403"/>
    <x v="0"/>
    <x v="0"/>
    <s v="USD"/>
    <n v="1465196400"/>
    <x v="1469"/>
    <b v="0"/>
    <n v="40"/>
    <b v="1"/>
    <s v="theater/plays"/>
    <x v="6"/>
    <x v="11"/>
    <x v="1415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x v="121"/>
    <x v="1403"/>
    <x v="0"/>
    <x v="0"/>
    <s v="USD"/>
    <n v="1460970805"/>
    <x v="1470"/>
    <b v="0"/>
    <n v="24"/>
    <b v="1"/>
    <s v="theater/plays"/>
    <x v="6"/>
    <x v="11"/>
    <x v="498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x v="121"/>
    <x v="1404"/>
    <x v="0"/>
    <x v="0"/>
    <s v="USD"/>
    <n v="1399186740"/>
    <x v="1471"/>
    <b v="0"/>
    <n v="46"/>
    <b v="1"/>
    <s v="music/indie rock"/>
    <x v="7"/>
    <x v="12"/>
    <x v="1416"/>
    <x v="1471"/>
    <d v="2014-05-04T06:59:00"/>
    <x v="0"/>
  </r>
  <r>
    <n v="2312"/>
    <s v="DINOWALRUS: 3RD RECORD ON VINYL"/>
    <s v="Help Brooklyn psychedelic synth rockers DINOWALRUS release their 3rd Record, COMPLEXION, on vinyl!"/>
    <x v="121"/>
    <x v="1405"/>
    <x v="0"/>
    <x v="0"/>
    <s v="USD"/>
    <n v="1397862000"/>
    <x v="1472"/>
    <b v="1"/>
    <n v="79"/>
    <b v="1"/>
    <s v="music/indie rock"/>
    <x v="7"/>
    <x v="12"/>
    <x v="1417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121"/>
    <x v="1406"/>
    <x v="0"/>
    <x v="0"/>
    <s v="USD"/>
    <n v="1387072685"/>
    <x v="1473"/>
    <b v="1"/>
    <n v="77"/>
    <b v="1"/>
    <s v="music/indie rock"/>
    <x v="7"/>
    <x v="12"/>
    <x v="1418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x v="121"/>
    <x v="1407"/>
    <x v="0"/>
    <x v="0"/>
    <s v="USD"/>
    <n v="1335672000"/>
    <x v="1474"/>
    <b v="0"/>
    <n v="71"/>
    <b v="1"/>
    <s v="music/rock"/>
    <x v="7"/>
    <x v="15"/>
    <x v="1419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x v="60"/>
    <x v="1407"/>
    <x v="0"/>
    <x v="0"/>
    <s v="USD"/>
    <n v="1448586000"/>
    <x v="1475"/>
    <b v="0"/>
    <n v="83"/>
    <b v="1"/>
    <s v="photography/photobooks"/>
    <x v="2"/>
    <x v="3"/>
    <x v="1420"/>
    <x v="1475"/>
    <d v="2015-11-27T01:00:00"/>
    <x v="0"/>
  </r>
  <r>
    <n v="3040"/>
    <s v="Jayhawk Makeover"/>
    <s v="48 hours of deck screws, dry wall, hard hats and needed renovation to help the Jayhawk rise from the ashes."/>
    <x v="121"/>
    <x v="1408"/>
    <x v="0"/>
    <x v="0"/>
    <s v="USD"/>
    <n v="1435359600"/>
    <x v="1476"/>
    <b v="0"/>
    <n v="42"/>
    <b v="1"/>
    <s v="theater/spaces"/>
    <x v="6"/>
    <x v="9"/>
    <x v="1421"/>
    <x v="1476"/>
    <d v="2015-06-26T23:00:00"/>
    <x v="0"/>
  </r>
  <r>
    <n v="2258"/>
    <s v="A Sundered World"/>
    <s v="A Dungeon World campaign setting that takes place after the end of the worlds."/>
    <x v="200"/>
    <x v="1409"/>
    <x v="0"/>
    <x v="0"/>
    <s v="USD"/>
    <n v="1434045687"/>
    <x v="1477"/>
    <b v="0"/>
    <n v="205"/>
    <b v="1"/>
    <s v="games/tabletop games"/>
    <x v="3"/>
    <x v="5"/>
    <x v="1422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x v="121"/>
    <x v="1410"/>
    <x v="0"/>
    <x v="0"/>
    <s v="USD"/>
    <n v="1434857482"/>
    <x v="1478"/>
    <b v="0"/>
    <n v="19"/>
    <b v="1"/>
    <s v="publishing/nonfiction"/>
    <x v="1"/>
    <x v="17"/>
    <x v="1423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x v="121"/>
    <x v="1411"/>
    <x v="0"/>
    <x v="0"/>
    <s v="USD"/>
    <n v="1312095540"/>
    <x v="1479"/>
    <b v="0"/>
    <n v="24"/>
    <b v="1"/>
    <s v="music/rock"/>
    <x v="7"/>
    <x v="15"/>
    <x v="1424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x v="16"/>
    <x v="1412"/>
    <x v="1"/>
    <x v="16"/>
    <s v="EUR"/>
    <n v="1489680061"/>
    <x v="1480"/>
    <b v="0"/>
    <n v="15"/>
    <b v="0"/>
    <s v="technology/wearables"/>
    <x v="0"/>
    <x v="1"/>
    <x v="1425"/>
    <x v="1480"/>
    <d v="2017-03-16T16:01:01"/>
    <x v="0"/>
  </r>
  <r>
    <n v="1188"/>
    <s v="Because Dance."/>
    <s v="A photobook of young dancers and their inspiring stories, photographed in beautiful and unique locations."/>
    <x v="151"/>
    <x v="1412"/>
    <x v="0"/>
    <x v="11"/>
    <s v="CAD"/>
    <n v="1482943740"/>
    <x v="1481"/>
    <b v="0"/>
    <n v="85"/>
    <b v="1"/>
    <s v="photography/photobooks"/>
    <x v="2"/>
    <x v="3"/>
    <x v="1426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x v="220"/>
    <x v="1413"/>
    <x v="0"/>
    <x v="0"/>
    <s v="USD"/>
    <n v="1309825866"/>
    <x v="1482"/>
    <b v="0"/>
    <n v="75"/>
    <b v="1"/>
    <s v="music/indie rock"/>
    <x v="7"/>
    <x v="12"/>
    <x v="1427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x v="220"/>
    <x v="1414"/>
    <x v="0"/>
    <x v="0"/>
    <s v="USD"/>
    <n v="1409500078"/>
    <x v="1483"/>
    <b v="0"/>
    <n v="43"/>
    <b v="1"/>
    <s v="theater/plays"/>
    <x v="6"/>
    <x v="11"/>
    <x v="1428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x v="121"/>
    <x v="1415"/>
    <x v="0"/>
    <x v="0"/>
    <s v="USD"/>
    <n v="1321459908"/>
    <x v="1484"/>
    <b v="0"/>
    <n v="65"/>
    <b v="1"/>
    <s v="music/indie rock"/>
    <x v="7"/>
    <x v="12"/>
    <x v="1429"/>
    <x v="1484"/>
    <d v="2011-11-16T16:11:48"/>
    <x v="0"/>
  </r>
  <r>
    <n v="1179"/>
    <s v="El Camion Roja"/>
    <s v="Mexican Style Food Truck, run by a Red Seal Chef, in a town with NO MEXICAN FOOD! That is a culinary emergency situation!"/>
    <x v="24"/>
    <x v="1416"/>
    <x v="2"/>
    <x v="11"/>
    <s v="CAD"/>
    <n v="1446052627"/>
    <x v="1485"/>
    <b v="0"/>
    <n v="5"/>
    <b v="0"/>
    <s v="food/food trucks"/>
    <x v="4"/>
    <x v="29"/>
    <x v="1430"/>
    <x v="1485"/>
    <d v="2015-10-28T17:17:07"/>
    <x v="0"/>
  </r>
  <r>
    <n v="896"/>
    <s v="Hardsoul Poets New Album!"/>
    <s v="The people have spoken...the stars have aligned...Hardsoul Poets are making a new record and we want our fans on the front lines."/>
    <x v="36"/>
    <x v="1416"/>
    <x v="2"/>
    <x v="0"/>
    <s v="USD"/>
    <n v="1440734400"/>
    <x v="1486"/>
    <b v="0"/>
    <n v="72"/>
    <b v="0"/>
    <s v="music/indie rock"/>
    <x v="7"/>
    <x v="12"/>
    <x v="1431"/>
    <x v="1486"/>
    <d v="2015-08-28T04:00:00"/>
    <x v="0"/>
  </r>
  <r>
    <n v="2552"/>
    <s v="DAVID, The Oratorio"/>
    <s v="World Premiere of a new oratorio with chorus, soloists, and orchestra, based on the Old Testament king and prophet, DAVID"/>
    <x v="121"/>
    <x v="1417"/>
    <x v="0"/>
    <x v="0"/>
    <s v="USD"/>
    <n v="1488741981"/>
    <x v="1487"/>
    <b v="0"/>
    <n v="18"/>
    <b v="1"/>
    <s v="music/classical music"/>
    <x v="7"/>
    <x v="25"/>
    <x v="1432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x v="121"/>
    <x v="1418"/>
    <x v="0"/>
    <x v="0"/>
    <s v="USD"/>
    <n v="1416545700"/>
    <x v="1488"/>
    <b v="0"/>
    <n v="33"/>
    <b v="1"/>
    <s v="theater/plays"/>
    <x v="6"/>
    <x v="11"/>
    <x v="1433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x v="226"/>
    <x v="1419"/>
    <x v="0"/>
    <x v="11"/>
    <s v="CAD"/>
    <n v="1433206020"/>
    <x v="1489"/>
    <b v="0"/>
    <n v="30"/>
    <b v="1"/>
    <s v="music/electronic music"/>
    <x v="7"/>
    <x v="13"/>
    <x v="1434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x v="35"/>
    <x v="1420"/>
    <x v="2"/>
    <x v="11"/>
    <s v="CAD"/>
    <n v="1484366340"/>
    <x v="1490"/>
    <b v="0"/>
    <n v="18"/>
    <b v="0"/>
    <s v="theater/musical"/>
    <x v="6"/>
    <x v="19"/>
    <x v="1435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x v="121"/>
    <x v="1421"/>
    <x v="0"/>
    <x v="1"/>
    <s v="GBP"/>
    <n v="1458075600"/>
    <x v="1491"/>
    <b v="0"/>
    <n v="72"/>
    <b v="1"/>
    <s v="theater/plays"/>
    <x v="6"/>
    <x v="11"/>
    <x v="1436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x v="124"/>
    <x v="1422"/>
    <x v="0"/>
    <x v="0"/>
    <s v="USD"/>
    <n v="1461857045"/>
    <x v="1492"/>
    <b v="0"/>
    <n v="63"/>
    <b v="1"/>
    <s v="theater/plays"/>
    <x v="6"/>
    <x v="11"/>
    <x v="1437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x v="51"/>
    <x v="1423"/>
    <x v="2"/>
    <x v="0"/>
    <s v="USD"/>
    <n v="1417377481"/>
    <x v="1493"/>
    <b v="0"/>
    <n v="7"/>
    <b v="0"/>
    <s v="photography/people"/>
    <x v="2"/>
    <x v="36"/>
    <x v="1438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x v="60"/>
    <x v="1424"/>
    <x v="0"/>
    <x v="0"/>
    <s v="USD"/>
    <n v="1343238578"/>
    <x v="1494"/>
    <b v="0"/>
    <n v="55"/>
    <b v="1"/>
    <s v="film &amp; video/documentary"/>
    <x v="5"/>
    <x v="8"/>
    <x v="1439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x v="121"/>
    <x v="1425"/>
    <x v="0"/>
    <x v="0"/>
    <s v="USD"/>
    <n v="1433735474"/>
    <x v="1495"/>
    <b v="0"/>
    <n v="69"/>
    <b v="1"/>
    <s v="technology/space exploration"/>
    <x v="0"/>
    <x v="4"/>
    <x v="1440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x v="1426"/>
    <x v="0"/>
    <x v="0"/>
    <s v="USD"/>
    <n v="1423693903"/>
    <x v="1496"/>
    <b v="0"/>
    <n v="66"/>
    <b v="1"/>
    <s v="theater/plays"/>
    <x v="6"/>
    <x v="11"/>
    <x v="1441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x v="151"/>
    <x v="1427"/>
    <x v="0"/>
    <x v="8"/>
    <s v="AUD"/>
    <n v="1467280800"/>
    <x v="1497"/>
    <b v="0"/>
    <n v="81"/>
    <b v="1"/>
    <s v="technology/space exploration"/>
    <x v="0"/>
    <x v="4"/>
    <x v="1442"/>
    <x v="1497"/>
    <d v="2016-06-30T10:00:00"/>
    <x v="0"/>
  </r>
  <r>
    <n v="2655"/>
    <s v="Balloons (Canceled)"/>
    <s v="Thank you for your support!"/>
    <x v="51"/>
    <x v="1428"/>
    <x v="1"/>
    <x v="0"/>
    <s v="USD"/>
    <n v="1455048000"/>
    <x v="1498"/>
    <b v="0"/>
    <n v="43"/>
    <b v="0"/>
    <s v="technology/space exploration"/>
    <x v="0"/>
    <x v="4"/>
    <x v="1443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x v="121"/>
    <x v="1429"/>
    <x v="0"/>
    <x v="0"/>
    <s v="USD"/>
    <n v="1310857200"/>
    <x v="1499"/>
    <b v="0"/>
    <n v="54"/>
    <b v="1"/>
    <s v="music/rock"/>
    <x v="7"/>
    <x v="15"/>
    <x v="1444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x v="121"/>
    <x v="1430"/>
    <x v="0"/>
    <x v="0"/>
    <s v="USD"/>
    <n v="1471977290"/>
    <x v="1500"/>
    <b v="0"/>
    <n v="39"/>
    <b v="1"/>
    <s v="theater/plays"/>
    <x v="6"/>
    <x v="11"/>
    <x v="1445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x v="124"/>
    <x v="1431"/>
    <x v="0"/>
    <x v="1"/>
    <s v="GBP"/>
    <n v="1435752898"/>
    <x v="1501"/>
    <b v="1"/>
    <n v="79"/>
    <b v="1"/>
    <s v="theater/plays"/>
    <x v="6"/>
    <x v="11"/>
    <x v="1446"/>
    <x v="1501"/>
    <d v="2015-07-01T12:14:58"/>
    <x v="0"/>
  </r>
  <r>
    <n v="2992"/>
    <s v="Th'underGrounds"/>
    <s v="Creating a non-profit CAFE &amp; VILLAGE COMMONS in SE Portland, in service to Neighbors, Kids, Artists &amp; the Underserved"/>
    <x v="121"/>
    <x v="1432"/>
    <x v="0"/>
    <x v="0"/>
    <s v="USD"/>
    <n v="1476037510"/>
    <x v="1502"/>
    <b v="0"/>
    <n v="64"/>
    <b v="1"/>
    <s v="theater/spaces"/>
    <x v="6"/>
    <x v="9"/>
    <x v="1447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x v="121"/>
    <x v="1433"/>
    <x v="0"/>
    <x v="0"/>
    <s v="USD"/>
    <n v="1417305178"/>
    <x v="1503"/>
    <b v="0"/>
    <n v="28"/>
    <b v="1"/>
    <s v="theater/plays"/>
    <x v="6"/>
    <x v="11"/>
    <x v="1448"/>
    <x v="1503"/>
    <d v="2014-11-29T23:52:58"/>
    <x v="0"/>
  </r>
  <r>
    <n v="1276"/>
    <s v="MR. DREAM GOES TO JAIL"/>
    <s v="Sponsor this Brooklyn punk band's debut seven-inch, MR. DREAM GOES TO JAIL."/>
    <x v="121"/>
    <x v="1434"/>
    <x v="0"/>
    <x v="0"/>
    <s v="USD"/>
    <n v="1251777600"/>
    <x v="1504"/>
    <b v="1"/>
    <n v="68"/>
    <b v="1"/>
    <s v="music/rock"/>
    <x v="7"/>
    <x v="15"/>
    <x v="1449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x v="26"/>
    <x v="1435"/>
    <x v="3"/>
    <x v="0"/>
    <s v="USD"/>
    <n v="1491855300"/>
    <x v="1505"/>
    <b v="0"/>
    <n v="39"/>
    <b v="0"/>
    <s v="music/faith"/>
    <x v="7"/>
    <x v="14"/>
    <x v="1450"/>
    <x v="1505"/>
    <d v="2017-04-10T20:15:00"/>
    <x v="0"/>
  </r>
  <r>
    <n v="1752"/>
    <s v="Adfectus Book"/>
    <s v="A little book of calm, in picture form, that will soothe the soul and un-furrow the brow."/>
    <x v="181"/>
    <x v="1436"/>
    <x v="0"/>
    <x v="1"/>
    <s v="GBP"/>
    <n v="1476425082"/>
    <x v="1506"/>
    <b v="0"/>
    <n v="90"/>
    <b v="1"/>
    <s v="photography/photobooks"/>
    <x v="2"/>
    <x v="3"/>
    <x v="1451"/>
    <x v="1506"/>
    <d v="2016-10-14T06:04:42"/>
    <x v="0"/>
  </r>
  <r>
    <n v="3222"/>
    <s v="Shakespeare in ASL - and FREE for everyone"/>
    <s v="Shakespeare's classic re-imagined as a spoken and signed production for deaf and hearing audiences"/>
    <x v="60"/>
    <x v="1437"/>
    <x v="0"/>
    <x v="0"/>
    <s v="USD"/>
    <n v="1445722140"/>
    <x v="1507"/>
    <b v="1"/>
    <n v="84"/>
    <b v="1"/>
    <s v="theater/plays"/>
    <x v="6"/>
    <x v="11"/>
    <x v="1452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x v="60"/>
    <x v="1437"/>
    <x v="0"/>
    <x v="1"/>
    <s v="GBP"/>
    <n v="1426801664"/>
    <x v="1508"/>
    <b v="0"/>
    <n v="45"/>
    <b v="1"/>
    <s v="theater/plays"/>
    <x v="6"/>
    <x v="11"/>
    <x v="1453"/>
    <x v="1508"/>
    <d v="2015-03-19T21:47:44"/>
    <x v="0"/>
  </r>
  <r>
    <n v="3414"/>
    <s v="PCSF PlayOffs 2016"/>
    <s v="A new twist on our annual festival of fully-produced plays by member playwrights, performed by a talented ensemble cast!"/>
    <x v="121"/>
    <x v="1438"/>
    <x v="0"/>
    <x v="0"/>
    <s v="USD"/>
    <n v="1480579140"/>
    <x v="1509"/>
    <b v="0"/>
    <n v="44"/>
    <b v="1"/>
    <s v="theater/plays"/>
    <x v="6"/>
    <x v="11"/>
    <x v="1454"/>
    <x v="1509"/>
    <d v="2016-12-01T07:59:00"/>
    <x v="0"/>
  </r>
  <r>
    <n v="3168"/>
    <s v="Cosmicomics"/>
    <s v="A dazzling aerial show that brings to life the whimsical and romantic short stories of beloved fantasy author Italo Calvino."/>
    <x v="60"/>
    <x v="1438"/>
    <x v="0"/>
    <x v="0"/>
    <s v="USD"/>
    <n v="1402696800"/>
    <x v="1510"/>
    <b v="1"/>
    <n v="61"/>
    <b v="1"/>
    <s v="theater/plays"/>
    <x v="6"/>
    <x v="11"/>
    <x v="1455"/>
    <x v="1510"/>
    <d v="2014-06-13T22:00:00"/>
    <x v="0"/>
  </r>
  <r>
    <n v="1310"/>
    <s v="k5-jkt.by kiger (Canceled)"/>
    <s v="An essential hoodie that holds all sized smart phones and keep your headphone wires tangle free."/>
    <x v="16"/>
    <x v="1439"/>
    <x v="1"/>
    <x v="0"/>
    <s v="USD"/>
    <n v="1471622450"/>
    <x v="1511"/>
    <b v="0"/>
    <n v="24"/>
    <b v="0"/>
    <s v="technology/wearables"/>
    <x v="0"/>
    <x v="1"/>
    <x v="1456"/>
    <x v="1511"/>
    <d v="2016-08-19T16:00:50"/>
    <x v="0"/>
  </r>
  <r>
    <n v="114"/>
    <s v="l'esprit d'escalier-a senior film"/>
    <s v="This film explores the complicated nature that exists in all human relationships. A mother and a daughter seek to find happiness."/>
    <x v="121"/>
    <x v="1439"/>
    <x v="0"/>
    <x v="0"/>
    <s v="USD"/>
    <n v="1326436488"/>
    <x v="1512"/>
    <b v="0"/>
    <n v="35"/>
    <b v="1"/>
    <s v="film &amp; video/shorts"/>
    <x v="5"/>
    <x v="27"/>
    <x v="1457"/>
    <x v="1512"/>
    <d v="2012-01-13T06:34:48"/>
    <x v="0"/>
  </r>
  <r>
    <n v="2825"/>
    <s v="The Night Before Christmas"/>
    <s v="Help Saltmine Theatre Company tell the exciting story of St Nicholas and the importance of gratefulness in their new Christmas show."/>
    <x v="121"/>
    <x v="1439"/>
    <x v="0"/>
    <x v="1"/>
    <s v="GBP"/>
    <n v="1449255686"/>
    <x v="1513"/>
    <b v="0"/>
    <n v="51"/>
    <b v="1"/>
    <s v="theater/plays"/>
    <x v="6"/>
    <x v="11"/>
    <x v="1458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x v="151"/>
    <x v="1439"/>
    <x v="0"/>
    <x v="1"/>
    <s v="GBP"/>
    <n v="1423838916"/>
    <x v="1514"/>
    <b v="0"/>
    <n v="78"/>
    <b v="1"/>
    <s v="theater/plays"/>
    <x v="6"/>
    <x v="11"/>
    <x v="1459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x v="121"/>
    <x v="1440"/>
    <x v="0"/>
    <x v="1"/>
    <s v="GBP"/>
    <n v="1437261419"/>
    <x v="1515"/>
    <b v="0"/>
    <n v="58"/>
    <b v="1"/>
    <s v="theater/plays"/>
    <x v="6"/>
    <x v="11"/>
    <x v="1460"/>
    <x v="1515"/>
    <d v="2015-07-18T23:16:59"/>
    <x v="0"/>
  </r>
  <r>
    <n v="3573"/>
    <s v="Licensed To Ill"/>
    <s v="London based theatre makers collaborating to create a new show about the history of HipHop."/>
    <x v="121"/>
    <x v="1441"/>
    <x v="0"/>
    <x v="1"/>
    <s v="GBP"/>
    <n v="1415440846"/>
    <x v="1516"/>
    <b v="0"/>
    <n v="78"/>
    <b v="1"/>
    <s v="theater/plays"/>
    <x v="6"/>
    <x v="11"/>
    <x v="1461"/>
    <x v="1516"/>
    <d v="2014-11-08T10:00:46"/>
    <x v="0"/>
  </r>
  <r>
    <n v="3595"/>
    <s v="The Flu Season"/>
    <s v="A new theatre company staging Will Eno's The Flu Season in Seattle"/>
    <x v="204"/>
    <x v="1442"/>
    <x v="0"/>
    <x v="0"/>
    <s v="USD"/>
    <n v="1426229940"/>
    <x v="1517"/>
    <b v="0"/>
    <n v="62"/>
    <b v="1"/>
    <s v="theater/plays"/>
    <x v="6"/>
    <x v="11"/>
    <x v="1462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x v="121"/>
    <x v="1443"/>
    <x v="0"/>
    <x v="0"/>
    <s v="USD"/>
    <n v="1433097171"/>
    <x v="1518"/>
    <b v="0"/>
    <n v="46"/>
    <b v="1"/>
    <s v="theater/plays"/>
    <x v="6"/>
    <x v="11"/>
    <x v="1463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x v="121"/>
    <x v="1443"/>
    <x v="0"/>
    <x v="1"/>
    <s v="GBP"/>
    <n v="1435851577"/>
    <x v="1519"/>
    <b v="0"/>
    <n v="78"/>
    <b v="1"/>
    <s v="theater/plays"/>
    <x v="6"/>
    <x v="11"/>
    <x v="1464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x v="60"/>
    <x v="1444"/>
    <x v="0"/>
    <x v="1"/>
    <s v="GBP"/>
    <n v="1354269600"/>
    <x v="1520"/>
    <b v="0"/>
    <n v="121"/>
    <b v="1"/>
    <s v="publishing/nonfiction"/>
    <x v="1"/>
    <x v="17"/>
    <x v="1465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x v="151"/>
    <x v="1445"/>
    <x v="0"/>
    <x v="0"/>
    <s v="USD"/>
    <n v="1487635653"/>
    <x v="1521"/>
    <b v="0"/>
    <n v="53"/>
    <b v="1"/>
    <s v="games/tabletop games"/>
    <x v="3"/>
    <x v="5"/>
    <x v="1466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x v="121"/>
    <x v="1446"/>
    <x v="0"/>
    <x v="0"/>
    <s v="USD"/>
    <n v="1426775940"/>
    <x v="1522"/>
    <b v="0"/>
    <n v="13"/>
    <b v="1"/>
    <s v="theater/plays"/>
    <x v="6"/>
    <x v="11"/>
    <x v="1467"/>
    <x v="1522"/>
    <d v="2015-03-19T14:39:00"/>
    <x v="0"/>
  </r>
  <r>
    <n v="1664"/>
    <s v="Grace Sings Grace"/>
    <s v="Korean-American Soprano Grace's Debut Album - coming up in June 2012. Come and be part of this exciting project!"/>
    <x v="60"/>
    <x v="1447"/>
    <x v="0"/>
    <x v="0"/>
    <s v="USD"/>
    <n v="1331870340"/>
    <x v="1523"/>
    <b v="0"/>
    <n v="89"/>
    <b v="1"/>
    <s v="music/pop"/>
    <x v="7"/>
    <x v="22"/>
    <x v="1468"/>
    <x v="1523"/>
    <d v="2012-03-16T03:59:00"/>
    <x v="0"/>
  </r>
  <r>
    <n v="1014"/>
    <s v="CHEMION: The World's First Smart Glasses (Canceled)"/>
    <s v="CHEMION is an eyewear device that lets you show your creativity to the world."/>
    <x v="26"/>
    <x v="1448"/>
    <x v="1"/>
    <x v="0"/>
    <s v="USD"/>
    <n v="1420070615"/>
    <x v="1524"/>
    <b v="0"/>
    <n v="16"/>
    <b v="0"/>
    <s v="technology/wearables"/>
    <x v="0"/>
    <x v="1"/>
    <x v="1469"/>
    <x v="1524"/>
    <d v="2015-01-01T00:03:35"/>
    <x v="0"/>
  </r>
  <r>
    <n v="3354"/>
    <s v="Strangeloop Theatre - A Focus on New Works"/>
    <s v="Help Strangeloop Theatre create and support new work by sponsoring our 2015-2016 season."/>
    <x v="121"/>
    <x v="1449"/>
    <x v="0"/>
    <x v="0"/>
    <s v="USD"/>
    <n v="1446091260"/>
    <x v="1525"/>
    <b v="0"/>
    <n v="55"/>
    <b v="1"/>
    <s v="theater/plays"/>
    <x v="6"/>
    <x v="11"/>
    <x v="1470"/>
    <x v="1525"/>
    <d v="2015-10-29T04:01:00"/>
    <x v="0"/>
  </r>
  <r>
    <n v="2802"/>
    <s v="The Eulogy of Toby Peach - Edinburgh Festival 2015"/>
    <s v="An honest &amp; inspiring journey with cancer, discovery of self-mortality &amp; celebration of life. Winner of IdeasTap Underbelly Award 2015."/>
    <x v="121"/>
    <x v="1450"/>
    <x v="0"/>
    <x v="1"/>
    <s v="GBP"/>
    <n v="1438875107"/>
    <x v="1526"/>
    <b v="0"/>
    <n v="90"/>
    <b v="1"/>
    <s v="theater/plays"/>
    <x v="6"/>
    <x v="11"/>
    <x v="1471"/>
    <x v="1526"/>
    <d v="2015-08-06T15:31:47"/>
    <x v="0"/>
  </r>
  <r>
    <n v="1390"/>
    <s v="New Music Video/Artist Development"/>
    <s v="Breakout Artist Management will be working with us on a brand new music video and we need your help!"/>
    <x v="124"/>
    <x v="1450"/>
    <x v="0"/>
    <x v="0"/>
    <s v="USD"/>
    <n v="1430154720"/>
    <x v="1527"/>
    <b v="0"/>
    <n v="19"/>
    <b v="1"/>
    <s v="music/rock"/>
    <x v="7"/>
    <x v="15"/>
    <x v="1472"/>
    <x v="1527"/>
    <d v="2015-04-27T17:12:00"/>
    <x v="0"/>
  </r>
  <r>
    <n v="3284"/>
    <s v="Help fund Black Enough!"/>
    <s v="Black Enough is an LSU student-staged performance exploring the effects of white supremacy on the black community."/>
    <x v="121"/>
    <x v="1451"/>
    <x v="0"/>
    <x v="0"/>
    <s v="USD"/>
    <n v="1454047140"/>
    <x v="1528"/>
    <b v="0"/>
    <n v="15"/>
    <b v="1"/>
    <s v="theater/plays"/>
    <x v="6"/>
    <x v="11"/>
    <x v="1473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x v="121"/>
    <x v="1452"/>
    <x v="0"/>
    <x v="1"/>
    <s v="GBP"/>
    <n v="1411771384"/>
    <x v="1529"/>
    <b v="0"/>
    <n v="57"/>
    <b v="1"/>
    <s v="theater/plays"/>
    <x v="6"/>
    <x v="11"/>
    <x v="1474"/>
    <x v="1529"/>
    <d v="2014-09-26T22:43:04"/>
    <x v="0"/>
  </r>
  <r>
    <n v="4067"/>
    <s v="Help Shakespeare Troupe accept invite to perform in UK!"/>
    <s v="Will Power Troupe is the only US group invited to perform in London's Shakespeare Festival. We need your help to bring the USA to UK!"/>
    <x v="1"/>
    <x v="1453"/>
    <x v="2"/>
    <x v="0"/>
    <s v="USD"/>
    <n v="1443408550"/>
    <x v="1530"/>
    <b v="0"/>
    <n v="17"/>
    <b v="0"/>
    <s v="theater/plays"/>
    <x v="6"/>
    <x v="11"/>
    <x v="1475"/>
    <x v="1530"/>
    <d v="2015-09-28T02:49:1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x v="1453"/>
    <x v="0"/>
    <x v="0"/>
    <s v="USD"/>
    <n v="1408815440"/>
    <x v="1531"/>
    <b v="0"/>
    <n v="29"/>
    <b v="1"/>
    <s v="theater/plays"/>
    <x v="6"/>
    <x v="11"/>
    <x v="1476"/>
    <x v="1531"/>
    <d v="2014-08-23T17:37:20"/>
    <x v="0"/>
  </r>
  <r>
    <n v="837"/>
    <s v="Take 147 - Nothin' to Lose CD Project"/>
    <s v="Take 147 is currently in the process of recording the debut album called, &quot;Nothin' to Lose&quot;."/>
    <x v="60"/>
    <x v="1453"/>
    <x v="0"/>
    <x v="0"/>
    <s v="USD"/>
    <n v="1398988662"/>
    <x v="1532"/>
    <b v="0"/>
    <n v="62"/>
    <b v="1"/>
    <s v="music/rock"/>
    <x v="7"/>
    <x v="15"/>
    <x v="1477"/>
    <x v="1532"/>
    <d v="2014-05-01T23:57:42"/>
    <x v="0"/>
  </r>
  <r>
    <n v="405"/>
    <s v="The Healing Effect Movie"/>
    <s v="Come, join our movie movement.  A new documentary about the healing power of food."/>
    <x v="227"/>
    <x v="1454"/>
    <x v="0"/>
    <x v="0"/>
    <s v="USD"/>
    <n v="1394071339"/>
    <x v="1533"/>
    <b v="0"/>
    <n v="55"/>
    <b v="1"/>
    <s v="film &amp; video/documentary"/>
    <x v="5"/>
    <x v="8"/>
    <x v="1478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x v="121"/>
    <x v="1455"/>
    <x v="0"/>
    <x v="0"/>
    <s v="USD"/>
    <n v="1426298708"/>
    <x v="1534"/>
    <b v="1"/>
    <n v="31"/>
    <b v="1"/>
    <s v="film &amp; video/documentary"/>
    <x v="5"/>
    <x v="8"/>
    <x v="695"/>
    <x v="1534"/>
    <d v="2015-03-14T02:05:08"/>
    <x v="0"/>
  </r>
  <r>
    <n v="2789"/>
    <s v="The Adventurers Club"/>
    <s v="BNT's Biggest Adventure So Far: Our 2015 full length production!"/>
    <x v="121"/>
    <x v="1456"/>
    <x v="0"/>
    <x v="0"/>
    <s v="USD"/>
    <n v="1426132800"/>
    <x v="1535"/>
    <b v="0"/>
    <n v="24"/>
    <b v="1"/>
    <s v="theater/plays"/>
    <x v="6"/>
    <x v="11"/>
    <x v="1479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x v="121"/>
    <x v="1456"/>
    <x v="0"/>
    <x v="0"/>
    <s v="USD"/>
    <n v="1456811940"/>
    <x v="1536"/>
    <b v="0"/>
    <n v="17"/>
    <b v="1"/>
    <s v="theater/spaces"/>
    <x v="6"/>
    <x v="9"/>
    <x v="1480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x v="121"/>
    <x v="1456"/>
    <x v="0"/>
    <x v="0"/>
    <s v="USD"/>
    <n v="1453352719"/>
    <x v="1537"/>
    <b v="0"/>
    <n v="26"/>
    <b v="1"/>
    <s v="theater/spaces"/>
    <x v="6"/>
    <x v="9"/>
    <x v="1481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x v="121"/>
    <x v="1457"/>
    <x v="0"/>
    <x v="0"/>
    <s v="USD"/>
    <n v="1408999508"/>
    <x v="1538"/>
    <b v="1"/>
    <n v="23"/>
    <b v="1"/>
    <s v="theater/plays"/>
    <x v="6"/>
    <x v="11"/>
    <x v="1482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x v="32"/>
    <x v="1458"/>
    <x v="2"/>
    <x v="0"/>
    <s v="USD"/>
    <n v="1443675600"/>
    <x v="1539"/>
    <b v="0"/>
    <n v="33"/>
    <b v="0"/>
    <s v="film &amp; video/drama"/>
    <x v="5"/>
    <x v="10"/>
    <x v="1483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x v="1458"/>
    <x v="0"/>
    <x v="0"/>
    <s v="USD"/>
    <n v="1440003820"/>
    <x v="1540"/>
    <b v="0"/>
    <n v="36"/>
    <b v="1"/>
    <s v="theater/plays"/>
    <x v="6"/>
    <x v="11"/>
    <x v="1484"/>
    <x v="1540"/>
    <d v="2015-08-19T17:03:40"/>
    <x v="0"/>
  </r>
  <r>
    <n v="3467"/>
    <s v="Venus in Fur, Los Angeles."/>
    <s v="Venus in Fur, By David Ives."/>
    <x v="121"/>
    <x v="1458"/>
    <x v="0"/>
    <x v="0"/>
    <s v="USD"/>
    <n v="1426864032"/>
    <x v="1541"/>
    <b v="0"/>
    <n v="47"/>
    <b v="1"/>
    <s v="theater/plays"/>
    <x v="6"/>
    <x v="11"/>
    <x v="1105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x v="1459"/>
    <x v="0"/>
    <x v="0"/>
    <s v="USD"/>
    <n v="1336528804"/>
    <x v="1542"/>
    <b v="0"/>
    <n v="48"/>
    <b v="1"/>
    <s v="music/rock"/>
    <x v="7"/>
    <x v="15"/>
    <x v="1296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x v="60"/>
    <x v="1460"/>
    <x v="0"/>
    <x v="0"/>
    <s v="USD"/>
    <n v="1429594832"/>
    <x v="1543"/>
    <b v="0"/>
    <n v="38"/>
    <b v="1"/>
    <s v="music/rock"/>
    <x v="7"/>
    <x v="15"/>
    <x v="1485"/>
    <x v="1543"/>
    <d v="2015-04-21T05:40:32"/>
    <x v="0"/>
  </r>
  <r>
    <n v="659"/>
    <s v="Lulu Watch Designs - Apple Watch"/>
    <s v="Sync up your lifestyle"/>
    <x v="121"/>
    <x v="1461"/>
    <x v="0"/>
    <x v="0"/>
    <s v="USD"/>
    <n v="1440339295"/>
    <x v="1544"/>
    <b v="0"/>
    <n v="21"/>
    <b v="1"/>
    <s v="technology/wearables"/>
    <x v="0"/>
    <x v="1"/>
    <x v="1486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x v="1461"/>
    <x v="0"/>
    <x v="1"/>
    <s v="GBP"/>
    <n v="1487286000"/>
    <x v="1545"/>
    <b v="0"/>
    <n v="34"/>
    <b v="1"/>
    <s v="theater/plays"/>
    <x v="6"/>
    <x v="11"/>
    <x v="1487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x v="124"/>
    <x v="1462"/>
    <x v="0"/>
    <x v="0"/>
    <s v="USD"/>
    <n v="1304920740"/>
    <x v="1546"/>
    <b v="0"/>
    <n v="35"/>
    <b v="1"/>
    <s v="film &amp; video/documentary"/>
    <x v="5"/>
    <x v="8"/>
    <x v="9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x v="121"/>
    <x v="1463"/>
    <x v="0"/>
    <x v="0"/>
    <s v="USD"/>
    <n v="1403660279"/>
    <x v="1547"/>
    <b v="0"/>
    <n v="19"/>
    <b v="1"/>
    <s v="film &amp; video/television"/>
    <x v="5"/>
    <x v="16"/>
    <x v="1488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x v="151"/>
    <x v="1463"/>
    <x v="0"/>
    <x v="1"/>
    <s v="GBP"/>
    <n v="1470132180"/>
    <x v="1548"/>
    <b v="0"/>
    <n v="30"/>
    <b v="1"/>
    <s v="theater/musical"/>
    <x v="6"/>
    <x v="19"/>
    <x v="797"/>
    <x v="1548"/>
    <d v="2016-08-02T10:03:00"/>
    <x v="2"/>
  </r>
  <r>
    <n v="652"/>
    <s v="The Zossom Phone Case"/>
    <s v="Zossom is a smart phone case with a strap. Forget the days of shattered screens and scratches. The Zossom case keeps your phone safe."/>
    <x v="121"/>
    <x v="1464"/>
    <x v="0"/>
    <x v="0"/>
    <s v="USD"/>
    <n v="1480613650"/>
    <x v="1549"/>
    <b v="0"/>
    <n v="28"/>
    <b v="1"/>
    <s v="technology/wearables"/>
    <x v="0"/>
    <x v="1"/>
    <x v="1489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x v="60"/>
    <x v="1465"/>
    <x v="0"/>
    <x v="1"/>
    <s v="GBP"/>
    <n v="1387533892"/>
    <x v="1550"/>
    <b v="0"/>
    <n v="169"/>
    <b v="1"/>
    <s v="publishing/nonfiction"/>
    <x v="1"/>
    <x v="17"/>
    <x v="1490"/>
    <x v="1550"/>
    <d v="2013-12-20T10:04:52"/>
    <x v="0"/>
  </r>
  <r>
    <n v="2089"/>
    <s v="Little Moses EP"/>
    <s v="Little Moses is trying to record their first EP, and we can't do it without your help!"/>
    <x v="60"/>
    <x v="1466"/>
    <x v="0"/>
    <x v="0"/>
    <s v="USD"/>
    <n v="1375408194"/>
    <x v="1551"/>
    <b v="0"/>
    <n v="62"/>
    <b v="1"/>
    <s v="music/indie rock"/>
    <x v="7"/>
    <x v="12"/>
    <x v="1491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x v="228"/>
    <x v="1467"/>
    <x v="0"/>
    <x v="1"/>
    <s v="GBP"/>
    <n v="1459378085"/>
    <x v="1552"/>
    <b v="0"/>
    <n v="21"/>
    <b v="1"/>
    <s v="theater/plays"/>
    <x v="6"/>
    <x v="11"/>
    <x v="1492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x v="121"/>
    <x v="1468"/>
    <x v="0"/>
    <x v="1"/>
    <s v="GBP"/>
    <n v="1425682174"/>
    <x v="1553"/>
    <b v="0"/>
    <n v="21"/>
    <b v="1"/>
    <s v="music/classical music"/>
    <x v="7"/>
    <x v="25"/>
    <x v="1493"/>
    <x v="1553"/>
    <d v="2015-03-06T22:49:34"/>
    <x v="0"/>
  </r>
  <r>
    <n v="1824"/>
    <s v="Tin Man's Broken Wisdom Fund"/>
    <s v="cd fund raiser"/>
    <x v="121"/>
    <x v="1469"/>
    <x v="0"/>
    <x v="0"/>
    <s v="USD"/>
    <n v="1389146880"/>
    <x v="1554"/>
    <b v="0"/>
    <n v="40"/>
    <b v="1"/>
    <s v="music/rock"/>
    <x v="7"/>
    <x v="15"/>
    <x v="1494"/>
    <x v="1554"/>
    <d v="2014-01-08T02:08:00"/>
    <x v="0"/>
  </r>
  <r>
    <n v="4048"/>
    <s v="Speechless"/>
    <s v="The unspoken story of growing up disabled with cerebral palsy and no speech. This inclusive company fights ignorance using dark humour."/>
    <x v="92"/>
    <x v="1470"/>
    <x v="2"/>
    <x v="1"/>
    <s v="GBP"/>
    <n v="1460373187"/>
    <x v="1555"/>
    <b v="0"/>
    <n v="91"/>
    <b v="0"/>
    <s v="theater/plays"/>
    <x v="6"/>
    <x v="11"/>
    <x v="1495"/>
    <x v="1555"/>
    <d v="2016-04-11T11:13:07"/>
    <x v="0"/>
  </r>
  <r>
    <n v="166"/>
    <s v="Pressure"/>
    <s v="A young teen makes a bad decision after joining gang and the film expresses his choices that led him to that point."/>
    <x v="1"/>
    <x v="1471"/>
    <x v="2"/>
    <x v="0"/>
    <s v="USD"/>
    <n v="1484531362"/>
    <x v="1556"/>
    <b v="0"/>
    <n v="1"/>
    <b v="0"/>
    <s v="film &amp; video/drama"/>
    <x v="5"/>
    <x v="10"/>
    <x v="1496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x v="121"/>
    <x v="1471"/>
    <x v="0"/>
    <x v="0"/>
    <s v="USD"/>
    <n v="1410546413"/>
    <x v="1557"/>
    <b v="0"/>
    <n v="22"/>
    <b v="1"/>
    <s v="music/rock"/>
    <x v="7"/>
    <x v="15"/>
    <x v="1497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x v="121"/>
    <x v="1471"/>
    <x v="0"/>
    <x v="0"/>
    <s v="USD"/>
    <n v="1322751735"/>
    <x v="1558"/>
    <b v="0"/>
    <n v="38"/>
    <b v="1"/>
    <s v="music/indie rock"/>
    <x v="7"/>
    <x v="12"/>
    <x v="1498"/>
    <x v="1558"/>
    <d v="2011-12-01T15:02:15"/>
    <x v="0"/>
  </r>
  <r>
    <n v="2830"/>
    <s v="Nakhtik and Avalon"/>
    <s v="Avalon is a new South African Township play and Nakhtik is a  danced political lecture."/>
    <x v="121"/>
    <x v="1471"/>
    <x v="0"/>
    <x v="0"/>
    <s v="USD"/>
    <n v="1399867140"/>
    <x v="1559"/>
    <b v="0"/>
    <n v="11"/>
    <b v="1"/>
    <s v="theater/plays"/>
    <x v="6"/>
    <x v="11"/>
    <x v="1499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x v="121"/>
    <x v="1471"/>
    <x v="0"/>
    <x v="1"/>
    <s v="GBP"/>
    <n v="1400423973"/>
    <x v="1560"/>
    <b v="0"/>
    <n v="17"/>
    <b v="1"/>
    <s v="theater/plays"/>
    <x v="6"/>
    <x v="11"/>
    <x v="1500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x v="121"/>
    <x v="1471"/>
    <x v="0"/>
    <x v="1"/>
    <s v="GBP"/>
    <n v="1411858862"/>
    <x v="1561"/>
    <b v="0"/>
    <n v="26"/>
    <b v="1"/>
    <s v="theater/plays"/>
    <x v="6"/>
    <x v="11"/>
    <x v="1501"/>
    <x v="1561"/>
    <d v="2014-09-27T23:01:02"/>
    <x v="0"/>
  </r>
  <r>
    <n v="3623"/>
    <s v="Since I've Been Here"/>
    <s v="An original play exploring the complications of romantic relationships in all forms."/>
    <x v="60"/>
    <x v="1471"/>
    <x v="0"/>
    <x v="0"/>
    <s v="USD"/>
    <n v="1406358000"/>
    <x v="1562"/>
    <b v="0"/>
    <n v="34"/>
    <b v="1"/>
    <s v="theater/plays"/>
    <x v="6"/>
    <x v="11"/>
    <x v="584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x v="60"/>
    <x v="1471"/>
    <x v="0"/>
    <x v="0"/>
    <s v="USD"/>
    <n v="1406350740"/>
    <x v="1563"/>
    <b v="0"/>
    <n v="27"/>
    <b v="1"/>
    <s v="theater/musical"/>
    <x v="6"/>
    <x v="19"/>
    <x v="1502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x v="60"/>
    <x v="1471"/>
    <x v="0"/>
    <x v="0"/>
    <s v="USD"/>
    <n v="1436817960"/>
    <x v="1564"/>
    <b v="0"/>
    <n v="30"/>
    <b v="1"/>
    <s v="theater/musical"/>
    <x v="6"/>
    <x v="19"/>
    <x v="1151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x v="229"/>
    <x v="1472"/>
    <x v="2"/>
    <x v="0"/>
    <s v="USD"/>
    <n v="1324664249"/>
    <x v="1565"/>
    <b v="0"/>
    <n v="22"/>
    <b v="0"/>
    <s v="film &amp; video/animation"/>
    <x v="5"/>
    <x v="23"/>
    <x v="1503"/>
    <x v="1565"/>
    <d v="2011-12-23T18:17:29"/>
    <x v="0"/>
  </r>
  <r>
    <n v="3911"/>
    <s v="Ministers of Grace"/>
    <s v="â€˜Ministers of Graceâ€™ imagines what the movie Ghostbusters would be like if written by William Shakespeare."/>
    <x v="36"/>
    <x v="1473"/>
    <x v="2"/>
    <x v="0"/>
    <s v="USD"/>
    <n v="1417033777"/>
    <x v="1566"/>
    <b v="0"/>
    <n v="36"/>
    <b v="0"/>
    <s v="theater/plays"/>
    <x v="6"/>
    <x v="11"/>
    <x v="1181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x v="60"/>
    <x v="1474"/>
    <x v="0"/>
    <x v="0"/>
    <s v="USD"/>
    <n v="1393156857"/>
    <x v="1567"/>
    <b v="0"/>
    <n v="99"/>
    <b v="1"/>
    <s v="games/tabletop games"/>
    <x v="3"/>
    <x v="5"/>
    <x v="1504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x v="24"/>
    <x v="1475"/>
    <x v="2"/>
    <x v="1"/>
    <s v="GBP"/>
    <n v="1402480221"/>
    <x v="1568"/>
    <b v="0"/>
    <n v="37"/>
    <b v="0"/>
    <s v="games/video games"/>
    <x v="3"/>
    <x v="18"/>
    <x v="1505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x v="1"/>
    <x v="1476"/>
    <x v="2"/>
    <x v="0"/>
    <s v="USD"/>
    <n v="1433395560"/>
    <x v="1569"/>
    <b v="0"/>
    <n v="42"/>
    <b v="0"/>
    <s v="technology/gadgets"/>
    <x v="0"/>
    <x v="6"/>
    <x v="1506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x v="29"/>
    <x v="1477"/>
    <x v="1"/>
    <x v="0"/>
    <s v="USD"/>
    <n v="1450331940"/>
    <x v="1570"/>
    <b v="0"/>
    <n v="22"/>
    <b v="0"/>
    <s v="technology/wearables"/>
    <x v="0"/>
    <x v="1"/>
    <x v="1507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x v="230"/>
    <x v="1478"/>
    <x v="0"/>
    <x v="1"/>
    <s v="GBP"/>
    <n v="1438968146"/>
    <x v="1571"/>
    <b v="0"/>
    <n v="66"/>
    <b v="1"/>
    <s v="theater/plays"/>
    <x v="6"/>
    <x v="11"/>
    <x v="1508"/>
    <x v="1571"/>
    <d v="2015-08-07T17:22:26"/>
    <x v="0"/>
  </r>
  <r>
    <n v="2786"/>
    <s v="Fierce"/>
    <s v="A heart-melting farce about sex, art and the lovelorn lay-abouts of London-town."/>
    <x v="60"/>
    <x v="1479"/>
    <x v="0"/>
    <x v="1"/>
    <s v="GBP"/>
    <n v="1404913180"/>
    <x v="1572"/>
    <b v="0"/>
    <n v="74"/>
    <b v="1"/>
    <s v="theater/plays"/>
    <x v="6"/>
    <x v="11"/>
    <x v="1446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x v="205"/>
    <x v="1480"/>
    <x v="0"/>
    <x v="0"/>
    <s v="USD"/>
    <n v="1458480560"/>
    <x v="1573"/>
    <b v="0"/>
    <n v="33"/>
    <b v="1"/>
    <s v="photography/photobooks"/>
    <x v="2"/>
    <x v="3"/>
    <x v="1509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x v="60"/>
    <x v="1481"/>
    <x v="0"/>
    <x v="0"/>
    <s v="USD"/>
    <n v="1403366409"/>
    <x v="1574"/>
    <b v="1"/>
    <n v="51"/>
    <b v="1"/>
    <s v="theater/plays"/>
    <x v="6"/>
    <x v="11"/>
    <x v="1510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x v="151"/>
    <x v="1482"/>
    <x v="0"/>
    <x v="0"/>
    <s v="USD"/>
    <n v="1417813618"/>
    <x v="1575"/>
    <b v="0"/>
    <n v="32"/>
    <b v="1"/>
    <s v="music/rock"/>
    <x v="7"/>
    <x v="15"/>
    <x v="1511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x v="186"/>
    <x v="1483"/>
    <x v="0"/>
    <x v="0"/>
    <s v="USD"/>
    <n v="1288657560"/>
    <x v="1576"/>
    <b v="0"/>
    <n v="107"/>
    <b v="1"/>
    <s v="music/indie rock"/>
    <x v="7"/>
    <x v="12"/>
    <x v="1512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x v="231"/>
    <x v="1484"/>
    <x v="0"/>
    <x v="12"/>
    <s v="EUR"/>
    <n v="1459978200"/>
    <x v="1577"/>
    <b v="0"/>
    <n v="46"/>
    <b v="1"/>
    <s v="theater/plays"/>
    <x v="6"/>
    <x v="11"/>
    <x v="1513"/>
    <x v="1577"/>
    <d v="2016-04-06T21:30:00"/>
    <x v="0"/>
  </r>
  <r>
    <n v="306"/>
    <s v="Escape/Artist: The Jason Escape Documentary"/>
    <s v="A feature-length documentary on the life of Boston escape artist Jason Escape."/>
    <x v="114"/>
    <x v="1485"/>
    <x v="0"/>
    <x v="0"/>
    <s v="USD"/>
    <n v="1363806333"/>
    <x v="1578"/>
    <b v="1"/>
    <n v="80"/>
    <b v="1"/>
    <s v="film &amp; video/documentary"/>
    <x v="5"/>
    <x v="8"/>
    <x v="1255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x v="232"/>
    <x v="1486"/>
    <x v="0"/>
    <x v="0"/>
    <s v="USD"/>
    <n v="1403546400"/>
    <x v="1579"/>
    <b v="0"/>
    <n v="35"/>
    <b v="1"/>
    <s v="theater/plays"/>
    <x v="6"/>
    <x v="11"/>
    <x v="1514"/>
    <x v="1579"/>
    <d v="2014-06-23T18:00:00"/>
    <x v="0"/>
  </r>
  <r>
    <n v="2833"/>
    <s v="Star Man Rocket Man"/>
    <s v="A new play about exploring outer space"/>
    <x v="205"/>
    <x v="1487"/>
    <x v="0"/>
    <x v="0"/>
    <s v="USD"/>
    <n v="1444528800"/>
    <x v="1580"/>
    <b v="0"/>
    <n v="35"/>
    <b v="1"/>
    <s v="theater/plays"/>
    <x v="6"/>
    <x v="11"/>
    <x v="1515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x v="151"/>
    <x v="1488"/>
    <x v="0"/>
    <x v="0"/>
    <s v="USD"/>
    <n v="1326835985"/>
    <x v="1581"/>
    <b v="0"/>
    <n v="61"/>
    <b v="1"/>
    <s v="music/rock"/>
    <x v="7"/>
    <x v="15"/>
    <x v="1516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x v="25"/>
    <x v="1489"/>
    <x v="2"/>
    <x v="8"/>
    <s v="AUD"/>
    <n v="1439515497"/>
    <x v="1582"/>
    <b v="0"/>
    <n v="18"/>
    <b v="0"/>
    <s v="technology/wearables"/>
    <x v="0"/>
    <x v="1"/>
    <x v="1517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x v="186"/>
    <x v="1490"/>
    <x v="0"/>
    <x v="0"/>
    <s v="USD"/>
    <n v="1400108640"/>
    <x v="1583"/>
    <b v="1"/>
    <n v="122"/>
    <b v="1"/>
    <s v="technology/hardware"/>
    <x v="0"/>
    <x v="0"/>
    <x v="1518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x v="216"/>
    <x v="1491"/>
    <x v="0"/>
    <x v="0"/>
    <s v="USD"/>
    <n v="1300636482"/>
    <x v="1584"/>
    <b v="0"/>
    <n v="90"/>
    <b v="1"/>
    <s v="music/pop"/>
    <x v="7"/>
    <x v="22"/>
    <x v="1519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x v="233"/>
    <x v="1492"/>
    <x v="0"/>
    <x v="0"/>
    <s v="USD"/>
    <n v="1461963600"/>
    <x v="1585"/>
    <b v="0"/>
    <n v="46"/>
    <b v="1"/>
    <s v="theater/plays"/>
    <x v="6"/>
    <x v="11"/>
    <x v="1520"/>
    <x v="1585"/>
    <d v="2016-04-29T21:00:00"/>
    <x v="0"/>
  </r>
  <r>
    <n v="3252"/>
    <s v="Modern Love"/>
    <s v="How do we navigate the boundaries between friendship, sexual intimacy and obsessive desire?"/>
    <x v="234"/>
    <x v="1493"/>
    <x v="0"/>
    <x v="1"/>
    <s v="GBP"/>
    <n v="1473247240"/>
    <x v="1586"/>
    <b v="1"/>
    <n v="50"/>
    <b v="1"/>
    <s v="theater/plays"/>
    <x v="6"/>
    <x v="11"/>
    <x v="745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x v="51"/>
    <x v="1494"/>
    <x v="2"/>
    <x v="0"/>
    <s v="USD"/>
    <n v="1435291200"/>
    <x v="1587"/>
    <b v="0"/>
    <n v="8"/>
    <b v="0"/>
    <s v="food/food trucks"/>
    <x v="4"/>
    <x v="29"/>
    <x v="1521"/>
    <x v="1587"/>
    <d v="2015-06-26T04:00:00"/>
    <x v="0"/>
  </r>
  <r>
    <n v="3582"/>
    <s v="REALLY REALLY"/>
    <s v="A contemporary American play touching on the scorching realities of growing up in the Millennial generation."/>
    <x v="114"/>
    <x v="1495"/>
    <x v="0"/>
    <x v="0"/>
    <s v="USD"/>
    <n v="1459822682"/>
    <x v="1588"/>
    <b v="0"/>
    <n v="49"/>
    <b v="1"/>
    <s v="theater/plays"/>
    <x v="6"/>
    <x v="11"/>
    <x v="1522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x v="60"/>
    <x v="1496"/>
    <x v="0"/>
    <x v="1"/>
    <s v="GBP"/>
    <n v="1416780000"/>
    <x v="1589"/>
    <b v="0"/>
    <n v="95"/>
    <b v="1"/>
    <s v="theater/plays"/>
    <x v="6"/>
    <x v="11"/>
    <x v="1523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x v="151"/>
    <x v="1497"/>
    <x v="0"/>
    <x v="0"/>
    <s v="USD"/>
    <n v="1411790400"/>
    <x v="1590"/>
    <b v="0"/>
    <n v="59"/>
    <b v="1"/>
    <s v="theater/musical"/>
    <x v="6"/>
    <x v="19"/>
    <x v="1061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x v="204"/>
    <x v="1498"/>
    <x v="0"/>
    <x v="0"/>
    <s v="USD"/>
    <n v="1412135940"/>
    <x v="1591"/>
    <b v="1"/>
    <n v="37"/>
    <b v="1"/>
    <s v="theater/plays"/>
    <x v="6"/>
    <x v="11"/>
    <x v="1524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x v="60"/>
    <x v="1499"/>
    <x v="0"/>
    <x v="0"/>
    <s v="USD"/>
    <n v="1466014499"/>
    <x v="1592"/>
    <b v="0"/>
    <n v="44"/>
    <b v="1"/>
    <s v="theater/plays"/>
    <x v="6"/>
    <x v="11"/>
    <x v="1525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x v="4"/>
    <x v="1500"/>
    <x v="1"/>
    <x v="0"/>
    <s v="USD"/>
    <n v="1459992856"/>
    <x v="1593"/>
    <b v="0"/>
    <n v="38"/>
    <b v="0"/>
    <s v="technology/wearables"/>
    <x v="0"/>
    <x v="1"/>
    <x v="1526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x v="186"/>
    <x v="1500"/>
    <x v="0"/>
    <x v="0"/>
    <s v="USD"/>
    <n v="1458874388"/>
    <x v="1594"/>
    <b v="0"/>
    <n v="66"/>
    <b v="1"/>
    <s v="music/rock"/>
    <x v="7"/>
    <x v="15"/>
    <x v="1527"/>
    <x v="1594"/>
    <d v="2016-03-25T02:53:08"/>
    <x v="0"/>
  </r>
  <r>
    <n v="1392"/>
    <s v="Telesomniac's Debut Album"/>
    <s v="Telesomniac is a rock band from Provo, UT releasing their debut album Thirty-One Flashes in the Dark."/>
    <x v="60"/>
    <x v="1501"/>
    <x v="0"/>
    <x v="0"/>
    <s v="USD"/>
    <n v="1456976586"/>
    <x v="1595"/>
    <b v="0"/>
    <n v="104"/>
    <b v="1"/>
    <s v="music/rock"/>
    <x v="7"/>
    <x v="15"/>
    <x v="1528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x v="17"/>
    <x v="1502"/>
    <x v="2"/>
    <x v="0"/>
    <s v="USD"/>
    <n v="1419017880"/>
    <x v="1596"/>
    <b v="1"/>
    <n v="84"/>
    <b v="0"/>
    <s v="technology/makerspaces"/>
    <x v="0"/>
    <x v="24"/>
    <x v="1529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x v="216"/>
    <x v="1503"/>
    <x v="0"/>
    <x v="0"/>
    <s v="USD"/>
    <n v="1306630800"/>
    <x v="1597"/>
    <b v="0"/>
    <n v="38"/>
    <b v="1"/>
    <s v="music/rock"/>
    <x v="7"/>
    <x v="15"/>
    <x v="1530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x v="1504"/>
    <x v="0"/>
    <x v="0"/>
    <s v="USD"/>
    <n v="1446731817"/>
    <x v="1598"/>
    <b v="0"/>
    <n v="43"/>
    <b v="1"/>
    <s v="film &amp; video/documentary"/>
    <x v="5"/>
    <x v="8"/>
    <x v="1531"/>
    <x v="1598"/>
    <d v="2015-11-05T13:56:57"/>
    <x v="0"/>
  </r>
  <r>
    <n v="1650"/>
    <s v="The Psalm Praise Project, Vol. 2"/>
    <s v="Help me record a CD that uses pop styling to give a fresh sound to ancient wisdom from scripture!"/>
    <x v="151"/>
    <x v="1505"/>
    <x v="0"/>
    <x v="0"/>
    <s v="USD"/>
    <n v="1381314437"/>
    <x v="1599"/>
    <b v="0"/>
    <n v="32"/>
    <b v="1"/>
    <s v="music/pop"/>
    <x v="7"/>
    <x v="22"/>
    <x v="1532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x v="231"/>
    <x v="1506"/>
    <x v="0"/>
    <x v="0"/>
    <s v="USD"/>
    <n v="1372827540"/>
    <x v="1600"/>
    <b v="0"/>
    <n v="32"/>
    <b v="1"/>
    <s v="music/rock"/>
    <x v="7"/>
    <x v="15"/>
    <x v="1533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x v="70"/>
    <x v="1507"/>
    <x v="2"/>
    <x v="0"/>
    <s v="USD"/>
    <n v="1404253800"/>
    <x v="1601"/>
    <b v="0"/>
    <n v="17"/>
    <b v="0"/>
    <s v="theater/plays"/>
    <x v="6"/>
    <x v="11"/>
    <x v="1534"/>
    <x v="1601"/>
    <d v="2014-07-01T22:30:00"/>
    <x v="0"/>
  </r>
  <r>
    <n v="3263"/>
    <s v="Titus Andronicus (with an all-female cast &amp; crew)"/>
    <s v="Shakespeare's bloodiest tragedy, performed and produced exclusively by women."/>
    <x v="60"/>
    <x v="1508"/>
    <x v="0"/>
    <x v="0"/>
    <s v="USD"/>
    <n v="1446238800"/>
    <x v="1602"/>
    <b v="1"/>
    <n v="68"/>
    <b v="1"/>
    <s v="theater/plays"/>
    <x v="6"/>
    <x v="11"/>
    <x v="1535"/>
    <x v="1602"/>
    <d v="2015-10-30T21:00:00"/>
    <x v="0"/>
  </r>
  <r>
    <n v="3457"/>
    <s v="The Impossible Adventures Of Supernova Jones"/>
    <s v="Robots, Space Battles, Mystery, and Intrigue. Nothing is Impossible..."/>
    <x v="151"/>
    <x v="1509"/>
    <x v="0"/>
    <x v="0"/>
    <s v="USD"/>
    <n v="1423720740"/>
    <x v="1603"/>
    <b v="0"/>
    <n v="55"/>
    <b v="1"/>
    <s v="theater/plays"/>
    <x v="6"/>
    <x v="11"/>
    <x v="1536"/>
    <x v="1603"/>
    <d v="2015-02-12T05:59:00"/>
    <x v="0"/>
  </r>
  <r>
    <n v="2880"/>
    <s v="BELIEF on the Isle of Skye"/>
    <s v="BELIEF leaves res &amp; crosses nations, swims the Atlantic, landing on Isle where Salish meets Gaelic, where humanity transcends barriers"/>
    <x v="32"/>
    <x v="1510"/>
    <x v="2"/>
    <x v="0"/>
    <s v="USD"/>
    <n v="1440090300"/>
    <x v="1604"/>
    <b v="0"/>
    <n v="29"/>
    <b v="0"/>
    <s v="theater/plays"/>
    <x v="6"/>
    <x v="11"/>
    <x v="1537"/>
    <x v="1604"/>
    <d v="2015-08-20T17:05:00"/>
    <x v="0"/>
  </r>
  <r>
    <n v="2626"/>
    <s v="SAGANet STEM Mentoring Lab Accreditation"/>
    <s v="Support the accreditation of our online STEM Mentoring Program with the International Mentoring Association"/>
    <x v="60"/>
    <x v="1510"/>
    <x v="0"/>
    <x v="0"/>
    <s v="USD"/>
    <n v="1433343869"/>
    <x v="1605"/>
    <b v="0"/>
    <n v="50"/>
    <b v="1"/>
    <s v="technology/space exploration"/>
    <x v="0"/>
    <x v="4"/>
    <x v="762"/>
    <x v="1605"/>
    <d v="2015-06-03T15:04:29"/>
    <x v="0"/>
  </r>
  <r>
    <n v="1669"/>
    <s v="Summer Gill 'Stormy Weather' EP"/>
    <s v="Hi guys! I'll be recording a 6-7 song EP this summer and I need your help to make it happen! _x000a_Any support is appreciated!"/>
    <x v="151"/>
    <x v="1511"/>
    <x v="0"/>
    <x v="0"/>
    <s v="USD"/>
    <n v="1464729276"/>
    <x v="1606"/>
    <b v="0"/>
    <n v="52"/>
    <b v="1"/>
    <s v="music/pop"/>
    <x v="7"/>
    <x v="22"/>
    <x v="1538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x v="115"/>
    <x v="1512"/>
    <x v="2"/>
    <x v="0"/>
    <s v="USD"/>
    <n v="1399223500"/>
    <x v="1607"/>
    <b v="0"/>
    <n v="48"/>
    <b v="0"/>
    <s v="games/mobile games"/>
    <x v="3"/>
    <x v="28"/>
    <x v="1539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x v="60"/>
    <x v="1513"/>
    <x v="0"/>
    <x v="1"/>
    <s v="GBP"/>
    <n v="1412974800"/>
    <x v="1608"/>
    <b v="0"/>
    <n v="34"/>
    <b v="1"/>
    <s v="theater/plays"/>
    <x v="6"/>
    <x v="11"/>
    <x v="1540"/>
    <x v="1608"/>
    <d v="2014-10-10T21:00:00"/>
    <x v="0"/>
  </r>
  <r>
    <n v="38"/>
    <s v="Brewz Brothers TV"/>
    <s v="A television show about three brothers from Chicago on a mission to discover and highlight the best breweries in America."/>
    <x v="60"/>
    <x v="1514"/>
    <x v="0"/>
    <x v="0"/>
    <s v="USD"/>
    <n v="1368235344"/>
    <x v="1609"/>
    <b v="0"/>
    <n v="66"/>
    <b v="1"/>
    <s v="film &amp; video/television"/>
    <x v="5"/>
    <x v="16"/>
    <x v="1541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x v="231"/>
    <x v="1515"/>
    <x v="0"/>
    <x v="1"/>
    <s v="GBP"/>
    <n v="1460318400"/>
    <x v="1610"/>
    <b v="0"/>
    <n v="22"/>
    <b v="1"/>
    <s v="theater/plays"/>
    <x v="6"/>
    <x v="11"/>
    <x v="1542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x v="235"/>
    <x v="1516"/>
    <x v="2"/>
    <x v="0"/>
    <s v="USD"/>
    <n v="1354699421"/>
    <x v="1611"/>
    <b v="0"/>
    <n v="70"/>
    <b v="0"/>
    <s v="film &amp; video/animation"/>
    <x v="5"/>
    <x v="23"/>
    <x v="1543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x v="1516"/>
    <x v="0"/>
    <x v="0"/>
    <s v="USD"/>
    <n v="1445065210"/>
    <x v="1612"/>
    <b v="0"/>
    <n v="45"/>
    <b v="1"/>
    <s v="theater/plays"/>
    <x v="6"/>
    <x v="11"/>
    <x v="1544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x v="236"/>
    <x v="1517"/>
    <x v="0"/>
    <x v="0"/>
    <s v="USD"/>
    <n v="1327851291"/>
    <x v="1613"/>
    <b v="0"/>
    <n v="41"/>
    <b v="1"/>
    <s v="publishing/nonfiction"/>
    <x v="1"/>
    <x v="17"/>
    <x v="1545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x v="60"/>
    <x v="1518"/>
    <x v="0"/>
    <x v="0"/>
    <s v="USD"/>
    <n v="1349517540"/>
    <x v="1614"/>
    <b v="0"/>
    <n v="54"/>
    <b v="1"/>
    <s v="music/indie rock"/>
    <x v="7"/>
    <x v="12"/>
    <x v="1546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x v="60"/>
    <x v="1519"/>
    <x v="0"/>
    <x v="1"/>
    <s v="GBP"/>
    <n v="1430439411"/>
    <x v="1615"/>
    <b v="0"/>
    <n v="113"/>
    <b v="1"/>
    <s v="music/rock"/>
    <x v="7"/>
    <x v="15"/>
    <x v="1547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x v="1"/>
    <x v="1520"/>
    <x v="2"/>
    <x v="0"/>
    <s v="USD"/>
    <n v="1450072740"/>
    <x v="1616"/>
    <b v="0"/>
    <n v="25"/>
    <b v="0"/>
    <s v="theater/musical"/>
    <x v="6"/>
    <x v="19"/>
    <x v="194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x v="0"/>
    <x v="1521"/>
    <x v="2"/>
    <x v="11"/>
    <s v="CAD"/>
    <n v="1429207833"/>
    <x v="1617"/>
    <b v="0"/>
    <n v="7"/>
    <b v="0"/>
    <s v="technology/web"/>
    <x v="0"/>
    <x v="26"/>
    <x v="1548"/>
    <x v="1617"/>
    <d v="2015-04-16T18:10:33"/>
    <x v="0"/>
  </r>
  <r>
    <n v="3183"/>
    <s v="The Seagull on The River"/>
    <s v="Anton Chekhov's The Seagull. An outdoor Amphitheater in Manhattan. Trees. A River. Daybreak."/>
    <x v="60"/>
    <x v="1521"/>
    <x v="0"/>
    <x v="0"/>
    <s v="USD"/>
    <n v="1377284669"/>
    <x v="1618"/>
    <b v="1"/>
    <n v="68"/>
    <b v="1"/>
    <s v="theater/plays"/>
    <x v="6"/>
    <x v="11"/>
    <x v="57"/>
    <x v="1618"/>
    <d v="2013-08-23T19:04:29"/>
    <x v="0"/>
  </r>
  <r>
    <n v="2147"/>
    <s v="Johnny Rocketfingers 3"/>
    <s v="A Point and Click Adventure on Steroids."/>
    <x v="21"/>
    <x v="1522"/>
    <x v="2"/>
    <x v="0"/>
    <s v="USD"/>
    <n v="1416125148"/>
    <x v="1619"/>
    <b v="0"/>
    <n v="55"/>
    <b v="0"/>
    <s v="games/video games"/>
    <x v="3"/>
    <x v="18"/>
    <x v="1549"/>
    <x v="1619"/>
    <d v="2014-11-16T08:05:48"/>
    <x v="0"/>
  </r>
  <r>
    <n v="2456"/>
    <s v="Beef Sticks to Chomp On!!"/>
    <s v="These beef sticks will make your taste buds dance with happiness. Plus they are healthier than most available today!"/>
    <x v="186"/>
    <x v="1523"/>
    <x v="0"/>
    <x v="0"/>
    <s v="USD"/>
    <n v="1488063839"/>
    <x v="1620"/>
    <b v="0"/>
    <n v="67"/>
    <b v="1"/>
    <s v="food/small batch"/>
    <x v="4"/>
    <x v="7"/>
    <x v="1550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x v="60"/>
    <x v="1524"/>
    <x v="0"/>
    <x v="0"/>
    <s v="USD"/>
    <n v="1403326740"/>
    <x v="1621"/>
    <b v="0"/>
    <n v="50"/>
    <b v="1"/>
    <s v="music/indie rock"/>
    <x v="7"/>
    <x v="12"/>
    <x v="1551"/>
    <x v="1621"/>
    <d v="2014-06-21T04:59:00"/>
    <x v="0"/>
  </r>
  <r>
    <n v="1601"/>
    <s v="Release Soundzero's Debut Album!"/>
    <s v="We're so close to releasing our long-awaited debut album! A little help will go a long way... let's do this!"/>
    <x v="60"/>
    <x v="1525"/>
    <x v="0"/>
    <x v="0"/>
    <s v="USD"/>
    <n v="1304561633"/>
    <x v="1622"/>
    <b v="0"/>
    <n v="56"/>
    <b v="1"/>
    <s v="music/rock"/>
    <x v="7"/>
    <x v="15"/>
    <x v="839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x v="60"/>
    <x v="1526"/>
    <x v="0"/>
    <x v="0"/>
    <s v="USD"/>
    <n v="1401595140"/>
    <x v="1623"/>
    <b v="0"/>
    <n v="57"/>
    <b v="1"/>
    <s v="theater/plays"/>
    <x v="6"/>
    <x v="11"/>
    <x v="1552"/>
    <x v="1623"/>
    <d v="2014-06-01T03:59:00"/>
    <x v="0"/>
  </r>
  <r>
    <n v="3139"/>
    <s v="Casa Calabaza, Premio Nacional de Teatro Penitenciario."/>
    <s v="Conoce y apoya el teatro de calidad que se escribe desde los centros penitenciarios, como es el caso de Casa Calabaza, de Maye Moreno."/>
    <x v="6"/>
    <x v="1527"/>
    <x v="3"/>
    <x v="14"/>
    <s v="MXN"/>
    <n v="1490416380"/>
    <x v="1624"/>
    <b v="0"/>
    <n v="6"/>
    <b v="0"/>
    <s v="theater/plays"/>
    <x v="6"/>
    <x v="11"/>
    <x v="1553"/>
    <x v="1624"/>
    <d v="2017-03-25T04:33:00"/>
    <x v="0"/>
  </r>
  <r>
    <n v="864"/>
    <s v="Help fund an album of LDS songs arranged for jazz piano trio"/>
    <s v="Help to make an album that will stand out in the pantheon of LDS music, an album of the highest musical and artistic standards."/>
    <x v="115"/>
    <x v="1527"/>
    <x v="2"/>
    <x v="0"/>
    <s v="USD"/>
    <n v="1381917540"/>
    <x v="1625"/>
    <b v="0"/>
    <n v="79"/>
    <b v="0"/>
    <s v="music/jazz"/>
    <x v="7"/>
    <x v="33"/>
    <x v="1554"/>
    <x v="1625"/>
    <d v="2013-10-16T09:59:00"/>
    <x v="0"/>
  </r>
  <r>
    <n v="2934"/>
    <s v="Songs for a New World"/>
    <s v="Powerful community theatre production of Jason Robert Brown's &quot;Songs for a New World&quot; in London, Ontario."/>
    <x v="60"/>
    <x v="1527"/>
    <x v="0"/>
    <x v="11"/>
    <s v="CAD"/>
    <n v="1402845364"/>
    <x v="1626"/>
    <b v="0"/>
    <n v="37"/>
    <b v="1"/>
    <s v="theater/musical"/>
    <x v="6"/>
    <x v="19"/>
    <x v="1555"/>
    <x v="1626"/>
    <d v="2014-06-15T15:16:04"/>
    <x v="0"/>
  </r>
  <r>
    <n v="1199"/>
    <s v="The portrait of the forgotten: Syrian refugees in Jordan"/>
    <s v="There are over 627.295 Syrian refugees in Jordan due to the war. Let me tell you some of their stories with the help of a photobook!"/>
    <x v="237"/>
    <x v="1528"/>
    <x v="0"/>
    <x v="1"/>
    <s v="GBP"/>
    <n v="1436380200"/>
    <x v="1627"/>
    <b v="0"/>
    <n v="9"/>
    <b v="1"/>
    <s v="photography/photobooks"/>
    <x v="2"/>
    <x v="3"/>
    <x v="1556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x v="238"/>
    <x v="1529"/>
    <x v="0"/>
    <x v="0"/>
    <s v="USD"/>
    <n v="1425675892"/>
    <x v="1628"/>
    <b v="0"/>
    <n v="59"/>
    <b v="1"/>
    <s v="music/pop"/>
    <x v="7"/>
    <x v="22"/>
    <x v="1557"/>
    <x v="1628"/>
    <d v="2015-03-06T21:04:52"/>
    <x v="0"/>
  </r>
  <r>
    <n v="3503"/>
    <s v="Tarantella"/>
    <s v="A group of Sicilian immigrants in New York struggle to deal with conflict from both within the family and from without."/>
    <x v="60"/>
    <x v="1530"/>
    <x v="0"/>
    <x v="1"/>
    <s v="GBP"/>
    <n v="1469359728"/>
    <x v="1629"/>
    <b v="0"/>
    <n v="38"/>
    <b v="1"/>
    <s v="theater/plays"/>
    <x v="6"/>
    <x v="11"/>
    <x v="1558"/>
    <x v="1629"/>
    <d v="2016-07-24T11:28:48"/>
    <x v="0"/>
  </r>
  <r>
    <n v="2940"/>
    <s v="ITAVA Players &quot;Little Shop of Horrors&quot;"/>
    <s v="We are asking for people to donate to our theater club, the ITAVA Players, a public high school club from Brooklyn, NY."/>
    <x v="60"/>
    <x v="1531"/>
    <x v="0"/>
    <x v="0"/>
    <s v="USD"/>
    <n v="1421606018"/>
    <x v="1630"/>
    <b v="0"/>
    <n v="33"/>
    <b v="1"/>
    <s v="theater/musical"/>
    <x v="6"/>
    <x v="19"/>
    <x v="1174"/>
    <x v="1630"/>
    <d v="2015-01-18T18:33:38"/>
    <x v="0"/>
  </r>
  <r>
    <n v="820"/>
    <s v="Wyatt Lowe &amp; the Ottomatics Summer 2014 Tour!"/>
    <s v="Wyatt Lowe &amp; the Ottomatics will be hitting the road this June on a North and Southwest Summer 2014 tour!"/>
    <x v="151"/>
    <x v="1531"/>
    <x v="0"/>
    <x v="0"/>
    <s v="USD"/>
    <n v="1402290000"/>
    <x v="1631"/>
    <b v="0"/>
    <n v="38"/>
    <b v="1"/>
    <s v="music/rock"/>
    <x v="7"/>
    <x v="15"/>
    <x v="1559"/>
    <x v="1631"/>
    <d v="2014-06-09T05:00:00"/>
    <x v="0"/>
  </r>
  <r>
    <n v="1901"/>
    <s v="KiddieRail - making the stairs easier and safer for kids"/>
    <s v="KiddieRail is a height adjustable hand rail of the right size for little children to help them manage the stairs more safely at home."/>
    <x v="239"/>
    <x v="1532"/>
    <x v="2"/>
    <x v="1"/>
    <s v="GBP"/>
    <n v="1432299600"/>
    <x v="1632"/>
    <b v="0"/>
    <n v="25"/>
    <b v="0"/>
    <s v="technology/gadgets"/>
    <x v="0"/>
    <x v="6"/>
    <x v="383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x v="60"/>
    <x v="1532"/>
    <x v="0"/>
    <x v="1"/>
    <s v="GBP"/>
    <n v="1449756896"/>
    <x v="1633"/>
    <b v="0"/>
    <n v="72"/>
    <b v="1"/>
    <s v="theater/plays"/>
    <x v="6"/>
    <x v="11"/>
    <x v="1560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x v="60"/>
    <x v="1533"/>
    <x v="0"/>
    <x v="0"/>
    <s v="USD"/>
    <n v="1402341615"/>
    <x v="1634"/>
    <b v="1"/>
    <n v="71"/>
    <b v="1"/>
    <s v="theater/plays"/>
    <x v="6"/>
    <x v="11"/>
    <x v="1561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x v="60"/>
    <x v="1534"/>
    <x v="0"/>
    <x v="1"/>
    <s v="GBP"/>
    <n v="1464863118"/>
    <x v="1635"/>
    <b v="0"/>
    <n v="76"/>
    <b v="1"/>
    <s v="theater/plays"/>
    <x v="6"/>
    <x v="11"/>
    <x v="1562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x v="240"/>
    <x v="1535"/>
    <x v="0"/>
    <x v="1"/>
    <s v="GBP"/>
    <n v="1419259679"/>
    <x v="1636"/>
    <b v="0"/>
    <n v="79"/>
    <b v="1"/>
    <s v="games/tabletop games"/>
    <x v="3"/>
    <x v="5"/>
    <x v="1563"/>
    <x v="1636"/>
    <d v="2014-12-22T14:47:59"/>
    <x v="0"/>
  </r>
  <r>
    <n v="3823"/>
    <s v="FEED"/>
    <s v="Feed, a new play by Garrett Markgraf (based on the novel by M.T. Anderson), Directed by Anna Marck at Oakland University."/>
    <x v="60"/>
    <x v="1536"/>
    <x v="0"/>
    <x v="0"/>
    <s v="USD"/>
    <n v="1437364740"/>
    <x v="1637"/>
    <b v="0"/>
    <n v="41"/>
    <b v="1"/>
    <s v="theater/plays"/>
    <x v="6"/>
    <x v="11"/>
    <x v="125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x v="60"/>
    <x v="1537"/>
    <x v="0"/>
    <x v="1"/>
    <s v="GBP"/>
    <n v="1436696712"/>
    <x v="1638"/>
    <b v="1"/>
    <n v="57"/>
    <b v="1"/>
    <s v="theater/plays"/>
    <x v="6"/>
    <x v="11"/>
    <x v="1564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x v="151"/>
    <x v="1538"/>
    <x v="0"/>
    <x v="0"/>
    <s v="USD"/>
    <n v="1433880605"/>
    <x v="1639"/>
    <b v="0"/>
    <n v="25"/>
    <b v="1"/>
    <s v="photography/photobooks"/>
    <x v="2"/>
    <x v="3"/>
    <x v="1565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x v="159"/>
    <x v="1539"/>
    <x v="0"/>
    <x v="0"/>
    <s v="USD"/>
    <n v="1404522000"/>
    <x v="1640"/>
    <b v="0"/>
    <n v="9"/>
    <b v="1"/>
    <s v="theater/plays"/>
    <x v="6"/>
    <x v="11"/>
    <x v="1566"/>
    <x v="1640"/>
    <d v="2014-07-05T01:00:00"/>
    <x v="0"/>
  </r>
  <r>
    <n v="2366"/>
    <s v="iDEA On Demand Virtual Activities. Get Active! (Canceled)"/>
    <s v="iDEA virtual activities, the perfect way to encourage children and families to get active - physically, socially and mentally."/>
    <x v="17"/>
    <x v="1540"/>
    <x v="1"/>
    <x v="1"/>
    <s v="GBP"/>
    <n v="1445431533"/>
    <x v="1641"/>
    <b v="0"/>
    <n v="27"/>
    <b v="0"/>
    <s v="technology/web"/>
    <x v="0"/>
    <x v="26"/>
    <x v="1567"/>
    <x v="1641"/>
    <d v="2015-10-21T12:45:33"/>
    <x v="0"/>
  </r>
  <r>
    <n v="1928"/>
    <s v="Jollyheads Circus Debut Album &quot;The Kaleidoscope Dawn&quot;"/>
    <s v="Help us master and release our debut album &quot;The Kaleidoscope Dawn&quot;"/>
    <x v="241"/>
    <x v="1540"/>
    <x v="0"/>
    <x v="0"/>
    <s v="USD"/>
    <n v="1367940794"/>
    <x v="1642"/>
    <b v="0"/>
    <n v="34"/>
    <b v="1"/>
    <s v="music/indie rock"/>
    <x v="7"/>
    <x v="12"/>
    <x v="1568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x v="1540"/>
    <x v="0"/>
    <x v="0"/>
    <s v="USD"/>
    <n v="1465527600"/>
    <x v="1643"/>
    <b v="0"/>
    <n v="54"/>
    <b v="1"/>
    <s v="theater/plays"/>
    <x v="6"/>
    <x v="11"/>
    <x v="1569"/>
    <x v="1643"/>
    <d v="2016-06-10T03:00:00"/>
    <x v="0"/>
  </r>
  <r>
    <n v="3550"/>
    <s v="MOONFACE"/>
    <s v="MOONFACE explores the formative f***k-ups of adolescence. Fresh, incisive new writing. Monologue, movement and striking naturalism."/>
    <x v="60"/>
    <x v="1541"/>
    <x v="0"/>
    <x v="1"/>
    <s v="GBP"/>
    <n v="1462224398"/>
    <x v="1644"/>
    <b v="0"/>
    <n v="64"/>
    <b v="1"/>
    <s v="theater/plays"/>
    <x v="6"/>
    <x v="11"/>
    <x v="1570"/>
    <x v="1644"/>
    <d v="2016-05-02T21:26:38"/>
    <x v="0"/>
  </r>
  <r>
    <n v="2475"/>
    <s v="BRANDTSON - &quot;Send Us A Signal&quot; Vinyl LP"/>
    <s v="Help BRANDTSON and DREAMOVERrecords press their 2004 record, &quot;Send Us A Signal&quot;."/>
    <x v="60"/>
    <x v="1542"/>
    <x v="0"/>
    <x v="0"/>
    <s v="USD"/>
    <n v="1278799200"/>
    <x v="1645"/>
    <b v="0"/>
    <n v="81"/>
    <b v="1"/>
    <s v="music/indie rock"/>
    <x v="7"/>
    <x v="12"/>
    <x v="1199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x v="1543"/>
    <x v="0"/>
    <x v="1"/>
    <s v="GBP"/>
    <n v="1459702800"/>
    <x v="1646"/>
    <b v="0"/>
    <n v="38"/>
    <b v="1"/>
    <s v="theater/plays"/>
    <x v="6"/>
    <x v="11"/>
    <x v="1571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x v="60"/>
    <x v="1544"/>
    <x v="0"/>
    <x v="0"/>
    <s v="USD"/>
    <n v="1275529260"/>
    <x v="1647"/>
    <b v="0"/>
    <n v="25"/>
    <b v="1"/>
    <s v="film &amp; video/shorts"/>
    <x v="5"/>
    <x v="27"/>
    <x v="1572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x v="151"/>
    <x v="1545"/>
    <x v="0"/>
    <x v="16"/>
    <s v="EUR"/>
    <n v="1469994300"/>
    <x v="1648"/>
    <b v="0"/>
    <n v="70"/>
    <b v="1"/>
    <s v="music/metal"/>
    <x v="7"/>
    <x v="20"/>
    <x v="1573"/>
    <x v="1648"/>
    <d v="2016-07-31T19:45:00"/>
    <x v="0"/>
  </r>
  <r>
    <n v="3199"/>
    <s v="Help Milburn Stone Fly High With TARZAN The Musical"/>
    <s v="The Milburn Stone Theatre needs your help to bring its high-flying next blockbuster musical, TARZAN, to life!"/>
    <x v="1"/>
    <x v="1546"/>
    <x v="2"/>
    <x v="0"/>
    <s v="USD"/>
    <n v="1410037200"/>
    <x v="1649"/>
    <b v="0"/>
    <n v="53"/>
    <b v="0"/>
    <s v="theater/musical"/>
    <x v="6"/>
    <x v="19"/>
    <x v="1574"/>
    <x v="1649"/>
    <d v="2014-09-06T21:00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x v="1546"/>
    <x v="0"/>
    <x v="11"/>
    <s v="CAD"/>
    <n v="1381723140"/>
    <x v="1650"/>
    <b v="1"/>
    <n v="39"/>
    <b v="1"/>
    <s v="music/metal"/>
    <x v="7"/>
    <x v="20"/>
    <x v="1575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x v="4"/>
    <x v="1547"/>
    <x v="2"/>
    <x v="0"/>
    <s v="USD"/>
    <n v="1467132185"/>
    <x v="1651"/>
    <b v="0"/>
    <n v="24"/>
    <b v="0"/>
    <s v="technology/wearables"/>
    <x v="0"/>
    <x v="1"/>
    <x v="1576"/>
    <x v="1651"/>
    <d v="2016-06-28T16:43:05"/>
    <x v="0"/>
  </r>
  <r>
    <n v="1259"/>
    <s v="Help Falling From One complete their CD!!!"/>
    <s v="Falling From One is currently in the studio recording their first CD and they need your help!"/>
    <x v="60"/>
    <x v="1548"/>
    <x v="0"/>
    <x v="0"/>
    <s v="USD"/>
    <n v="1402286340"/>
    <x v="1652"/>
    <b v="1"/>
    <n v="96"/>
    <b v="1"/>
    <s v="music/rock"/>
    <x v="7"/>
    <x v="15"/>
    <x v="1577"/>
    <x v="1652"/>
    <d v="2014-06-09T03:59:00"/>
    <x v="0"/>
  </r>
  <r>
    <n v="3438"/>
    <s v="KLIPPIES"/>
    <s v="Klippies is the debut play from Johannesburg-born writer Jessica SiÃ¢n, premiering at the Southwark Playhouse, London in May 2015."/>
    <x v="60"/>
    <x v="1549"/>
    <x v="0"/>
    <x v="1"/>
    <s v="GBP"/>
    <n v="1430600400"/>
    <x v="1653"/>
    <b v="0"/>
    <n v="14"/>
    <b v="1"/>
    <s v="theater/plays"/>
    <x v="6"/>
    <x v="11"/>
    <x v="1578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x v="60"/>
    <x v="1550"/>
    <x v="0"/>
    <x v="0"/>
    <s v="USD"/>
    <n v="1302926340"/>
    <x v="1654"/>
    <b v="0"/>
    <n v="45"/>
    <b v="1"/>
    <s v="music/indie rock"/>
    <x v="7"/>
    <x v="12"/>
    <x v="1579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x v="60"/>
    <x v="1550"/>
    <x v="0"/>
    <x v="1"/>
    <s v="GBP"/>
    <n v="1426698000"/>
    <x v="1655"/>
    <b v="0"/>
    <n v="132"/>
    <b v="1"/>
    <s v="theater/plays"/>
    <x v="6"/>
    <x v="11"/>
    <x v="1580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x v="60"/>
    <x v="1550"/>
    <x v="0"/>
    <x v="0"/>
    <s v="USD"/>
    <n v="1449973592"/>
    <x v="1656"/>
    <b v="0"/>
    <n v="3"/>
    <b v="1"/>
    <s v="theater/plays"/>
    <x v="6"/>
    <x v="11"/>
    <x v="1581"/>
    <x v="1656"/>
    <d v="2015-12-13T02:26:32"/>
    <x v="0"/>
  </r>
  <r>
    <n v="1360"/>
    <s v="So Bad, It's Good! - A Book of Bad Movies"/>
    <s v="So Bad, It's Good! is a guide to finding the best films for your bad movie night."/>
    <x v="186"/>
    <x v="1551"/>
    <x v="0"/>
    <x v="0"/>
    <s v="USD"/>
    <n v="1343943420"/>
    <x v="1657"/>
    <b v="0"/>
    <n v="81"/>
    <b v="1"/>
    <s v="publishing/nonfiction"/>
    <x v="1"/>
    <x v="17"/>
    <x v="1582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x v="242"/>
    <x v="1552"/>
    <x v="0"/>
    <x v="1"/>
    <s v="GBP"/>
    <n v="1472122316"/>
    <x v="1658"/>
    <b v="0"/>
    <n v="48"/>
    <b v="1"/>
    <s v="film &amp; video/documentary"/>
    <x v="5"/>
    <x v="8"/>
    <x v="1583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x v="60"/>
    <x v="1553"/>
    <x v="0"/>
    <x v="0"/>
    <s v="USD"/>
    <n v="1399953600"/>
    <x v="1659"/>
    <b v="0"/>
    <n v="39"/>
    <b v="1"/>
    <s v="theater/plays"/>
    <x v="6"/>
    <x v="11"/>
    <x v="1584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x v="60"/>
    <x v="1554"/>
    <x v="0"/>
    <x v="0"/>
    <s v="USD"/>
    <n v="1319904721"/>
    <x v="1660"/>
    <b v="0"/>
    <n v="27"/>
    <b v="1"/>
    <s v="music/classical music"/>
    <x v="7"/>
    <x v="25"/>
    <x v="1585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x v="60"/>
    <x v="1554"/>
    <x v="0"/>
    <x v="1"/>
    <s v="GBP"/>
    <n v="1433017303"/>
    <x v="1661"/>
    <b v="1"/>
    <n v="34"/>
    <b v="1"/>
    <s v="theater/plays"/>
    <x v="6"/>
    <x v="11"/>
    <x v="1586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x v="1555"/>
    <x v="0"/>
    <x v="0"/>
    <s v="USD"/>
    <n v="1273911000"/>
    <x v="1662"/>
    <b v="1"/>
    <n v="33"/>
    <b v="1"/>
    <s v="photography/photobooks"/>
    <x v="2"/>
    <x v="3"/>
    <x v="1587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x v="186"/>
    <x v="1556"/>
    <x v="0"/>
    <x v="1"/>
    <s v="GBP"/>
    <n v="1405521075"/>
    <x v="1663"/>
    <b v="1"/>
    <n v="78"/>
    <b v="1"/>
    <s v="theater/plays"/>
    <x v="6"/>
    <x v="11"/>
    <x v="1588"/>
    <x v="1663"/>
    <d v="2014-07-16T14:31:15"/>
    <x v="0"/>
  </r>
  <r>
    <n v="3264"/>
    <s v="Kapow-i GoGo at The PIT"/>
    <s v="The three part comedic saga of Kapow-i GoGo, who saves the world.  Again.  And again."/>
    <x v="60"/>
    <x v="1557"/>
    <x v="0"/>
    <x v="0"/>
    <s v="USD"/>
    <n v="1422482400"/>
    <x v="1664"/>
    <b v="1"/>
    <n v="49"/>
    <b v="1"/>
    <s v="theater/plays"/>
    <x v="6"/>
    <x v="11"/>
    <x v="1589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x v="60"/>
    <x v="1558"/>
    <x v="0"/>
    <x v="0"/>
    <s v="USD"/>
    <n v="1465081053"/>
    <x v="1665"/>
    <b v="0"/>
    <n v="54"/>
    <b v="1"/>
    <s v="theater/musical"/>
    <x v="6"/>
    <x v="19"/>
    <x v="1590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x v="151"/>
    <x v="1558"/>
    <x v="0"/>
    <x v="1"/>
    <s v="GBP"/>
    <n v="1471428340"/>
    <x v="1666"/>
    <b v="0"/>
    <n v="83"/>
    <b v="1"/>
    <s v="theater/plays"/>
    <x v="6"/>
    <x v="11"/>
    <x v="1591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x v="60"/>
    <x v="1559"/>
    <x v="0"/>
    <x v="0"/>
    <s v="USD"/>
    <n v="1336238743"/>
    <x v="1667"/>
    <b v="1"/>
    <n v="64"/>
    <b v="1"/>
    <s v="music/indie rock"/>
    <x v="7"/>
    <x v="12"/>
    <x v="1592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x v="60"/>
    <x v="1559"/>
    <x v="0"/>
    <x v="0"/>
    <s v="USD"/>
    <n v="1447445820"/>
    <x v="1668"/>
    <b v="0"/>
    <n v="43"/>
    <b v="1"/>
    <s v="theater/plays"/>
    <x v="6"/>
    <x v="11"/>
    <x v="1593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x v="60"/>
    <x v="1559"/>
    <x v="0"/>
    <x v="0"/>
    <s v="USD"/>
    <n v="1456984740"/>
    <x v="1669"/>
    <b v="0"/>
    <n v="33"/>
    <b v="1"/>
    <s v="theater/plays"/>
    <x v="6"/>
    <x v="11"/>
    <x v="1594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x v="60"/>
    <x v="1560"/>
    <x v="0"/>
    <x v="0"/>
    <s v="USD"/>
    <n v="1459348740"/>
    <x v="1670"/>
    <b v="0"/>
    <n v="21"/>
    <b v="1"/>
    <s v="theater/plays"/>
    <x v="6"/>
    <x v="11"/>
    <x v="1595"/>
    <x v="1670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60"/>
    <x v="1560"/>
    <x v="0"/>
    <x v="0"/>
    <s v="USD"/>
    <n v="1438799760"/>
    <x v="1671"/>
    <b v="0"/>
    <n v="54"/>
    <b v="1"/>
    <s v="theater/plays"/>
    <x v="6"/>
    <x v="11"/>
    <x v="1596"/>
    <x v="1671"/>
    <d v="2015-08-05T18:36:00"/>
    <x v="0"/>
  </r>
  <r>
    <n v="3268"/>
    <s v="EgoPo's Hairy Ape Tours to the Provincetown Festival"/>
    <s v="EgoPo's The Hairy Ape has been invited to the Provincetown Theater Festival! Help us support our artists on this exciting tour."/>
    <x v="151"/>
    <x v="1560"/>
    <x v="0"/>
    <x v="0"/>
    <s v="USD"/>
    <n v="1472074928"/>
    <x v="1672"/>
    <b v="1"/>
    <n v="42"/>
    <b v="1"/>
    <s v="theater/plays"/>
    <x v="6"/>
    <x v="11"/>
    <x v="1597"/>
    <x v="1672"/>
    <d v="2016-08-24T21:42:08"/>
    <x v="0"/>
  </r>
  <r>
    <n v="3603"/>
    <s v="Thank You For Waiting"/>
    <s v="Help produce &quot;Thank You For Waiting,&quot; a new play that explores friendship, loss, and mental illness, at the 2016 Frigid Festival!"/>
    <x v="186"/>
    <x v="1560"/>
    <x v="0"/>
    <x v="0"/>
    <s v="USD"/>
    <n v="1446759880"/>
    <x v="1673"/>
    <b v="0"/>
    <n v="57"/>
    <b v="1"/>
    <s v="theater/plays"/>
    <x v="6"/>
    <x v="11"/>
    <x v="185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x v="1561"/>
    <x v="0"/>
    <x v="0"/>
    <s v="USD"/>
    <n v="1425741525"/>
    <x v="1674"/>
    <b v="0"/>
    <n v="31"/>
    <b v="1"/>
    <s v="publishing/nonfiction"/>
    <x v="1"/>
    <x v="17"/>
    <x v="1598"/>
    <x v="1674"/>
    <d v="2015-03-07T15:18:45"/>
    <x v="0"/>
  </r>
  <r>
    <n v="3487"/>
    <s v="Jericho Creek"/>
    <s v="Jericho Creek is an original production by Fledgling Theatre Company which will be performed at The Cockpit Theatre in July 2015"/>
    <x v="151"/>
    <x v="1561"/>
    <x v="0"/>
    <x v="1"/>
    <s v="GBP"/>
    <n v="1435185252"/>
    <x v="1675"/>
    <b v="0"/>
    <n v="66"/>
    <b v="1"/>
    <s v="theater/plays"/>
    <x v="6"/>
    <x v="11"/>
    <x v="1599"/>
    <x v="1675"/>
    <d v="2015-06-24T22:34:12"/>
    <x v="0"/>
  </r>
  <r>
    <n v="986"/>
    <s v="EMBER wear Ski and Snow Sport Heated Gloves and Mittens"/>
    <s v="Amazing heated snow sport gloves; synonymous with quality, fusing innovative heat technology, style, functionality &amp; unique design."/>
    <x v="16"/>
    <x v="1562"/>
    <x v="2"/>
    <x v="1"/>
    <s v="GBP"/>
    <n v="1452384000"/>
    <x v="1676"/>
    <b v="0"/>
    <n v="23"/>
    <b v="0"/>
    <s v="technology/wearables"/>
    <x v="0"/>
    <x v="1"/>
    <x v="625"/>
    <x v="1676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x v="120"/>
    <x v="1562"/>
    <x v="2"/>
    <x v="0"/>
    <s v="USD"/>
    <n v="1429767607"/>
    <x v="1677"/>
    <b v="0"/>
    <n v="36"/>
    <b v="0"/>
    <s v="theater/musical"/>
    <x v="6"/>
    <x v="19"/>
    <x v="1600"/>
    <x v="1677"/>
    <d v="2015-04-23T05:40:07"/>
    <x v="0"/>
  </r>
  <r>
    <n v="758"/>
    <s v="Publish Waiting On Humanity"/>
    <s v="I am publishing my book, Waiting on Humanity and need some finishing funds to do so."/>
    <x v="60"/>
    <x v="1562"/>
    <x v="0"/>
    <x v="0"/>
    <s v="USD"/>
    <n v="1286568268"/>
    <x v="1678"/>
    <b v="0"/>
    <n v="19"/>
    <b v="1"/>
    <s v="publishing/nonfiction"/>
    <x v="1"/>
    <x v="17"/>
    <x v="1424"/>
    <x v="1678"/>
    <d v="2010-10-08T20:04:28"/>
    <x v="0"/>
  </r>
  <r>
    <n v="1295"/>
    <s v="Misfits of London: The Gin Chronicles"/>
    <s v="We had everything sorted for the Fringe, but now our accommodation and Edinburgh angel have fallen through. We're needing vital help."/>
    <x v="60"/>
    <x v="1563"/>
    <x v="0"/>
    <x v="1"/>
    <s v="GBP"/>
    <n v="1438189200"/>
    <x v="1679"/>
    <b v="0"/>
    <n v="64"/>
    <b v="1"/>
    <s v="theater/plays"/>
    <x v="6"/>
    <x v="11"/>
    <x v="1601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x v="60"/>
    <x v="1564"/>
    <x v="0"/>
    <x v="0"/>
    <s v="USD"/>
    <n v="1369010460"/>
    <x v="1680"/>
    <b v="0"/>
    <n v="68"/>
    <b v="1"/>
    <s v="publishing/nonfiction"/>
    <x v="1"/>
    <x v="17"/>
    <x v="1602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x v="151"/>
    <x v="1565"/>
    <x v="0"/>
    <x v="0"/>
    <s v="USD"/>
    <n v="1423630740"/>
    <x v="1681"/>
    <b v="0"/>
    <n v="35"/>
    <b v="1"/>
    <s v="theater/plays"/>
    <x v="6"/>
    <x v="11"/>
    <x v="1603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80"/>
    <x v="1566"/>
    <x v="2"/>
    <x v="0"/>
    <s v="USD"/>
    <n v="1385123713"/>
    <x v="1682"/>
    <b v="0"/>
    <n v="48"/>
    <b v="0"/>
    <s v="music/jazz"/>
    <x v="7"/>
    <x v="33"/>
    <x v="1604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x v="1"/>
    <x v="1567"/>
    <x v="1"/>
    <x v="0"/>
    <s v="USD"/>
    <n v="1414994340"/>
    <x v="1683"/>
    <b v="0"/>
    <n v="34"/>
    <b v="0"/>
    <s v="music/world music"/>
    <x v="7"/>
    <x v="37"/>
    <x v="1605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x v="60"/>
    <x v="1568"/>
    <x v="0"/>
    <x v="0"/>
    <s v="USD"/>
    <n v="1365728487"/>
    <x v="1684"/>
    <b v="0"/>
    <n v="35"/>
    <b v="1"/>
    <s v="publishing/nonfiction"/>
    <x v="1"/>
    <x v="17"/>
    <x v="1606"/>
    <x v="1684"/>
    <d v="2013-04-12T01:01:27"/>
    <x v="0"/>
  </r>
  <r>
    <n v="1641"/>
    <s v="Tanya Dartson- Run for Your Life music video"/>
    <s v="Music Video For Upbeat and Inspiring Song - Run For Your Life"/>
    <x v="60"/>
    <x v="1568"/>
    <x v="0"/>
    <x v="0"/>
    <s v="USD"/>
    <n v="1418998744"/>
    <x v="1685"/>
    <b v="0"/>
    <n v="26"/>
    <b v="1"/>
    <s v="music/pop"/>
    <x v="7"/>
    <x v="22"/>
    <x v="1607"/>
    <x v="1685"/>
    <d v="2014-12-19T14:19:04"/>
    <x v="0"/>
  </r>
  <r>
    <n v="2986"/>
    <s v="Higher Education"/>
    <s v="Support the circus arts and help our aerial students work with more height. With your support, we will install beams at 19ft!"/>
    <x v="243"/>
    <x v="1569"/>
    <x v="0"/>
    <x v="1"/>
    <s v="GBP"/>
    <n v="1462100406"/>
    <x v="1686"/>
    <b v="0"/>
    <n v="56"/>
    <b v="1"/>
    <s v="theater/spaces"/>
    <x v="6"/>
    <x v="9"/>
    <x v="1608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x v="66"/>
    <x v="1570"/>
    <x v="3"/>
    <x v="0"/>
    <s v="USD"/>
    <n v="1491781648"/>
    <x v="1687"/>
    <b v="0"/>
    <n v="22"/>
    <b v="0"/>
    <s v="music/faith"/>
    <x v="7"/>
    <x v="14"/>
    <x v="1609"/>
    <x v="1687"/>
    <d v="2017-04-09T23:47:28"/>
    <x v="0"/>
  </r>
  <r>
    <n v="3320"/>
    <s v="Mama Threw Me So High &amp; He Who Speaks"/>
    <s v="Imaginary Theater Company presents two modern day tall tales about family, resilience and redemption."/>
    <x v="60"/>
    <x v="1571"/>
    <x v="0"/>
    <x v="0"/>
    <s v="USD"/>
    <n v="1466557557"/>
    <x v="1688"/>
    <b v="0"/>
    <n v="38"/>
    <b v="1"/>
    <s v="theater/plays"/>
    <x v="6"/>
    <x v="11"/>
    <x v="1610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x v="51"/>
    <x v="1572"/>
    <x v="2"/>
    <x v="0"/>
    <s v="USD"/>
    <n v="1439662344"/>
    <x v="1689"/>
    <b v="0"/>
    <n v="8"/>
    <b v="0"/>
    <s v="theater/plays"/>
    <x v="6"/>
    <x v="11"/>
    <x v="1611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x v="40"/>
    <x v="1573"/>
    <x v="2"/>
    <x v="0"/>
    <s v="USD"/>
    <n v="1413723684"/>
    <x v="1690"/>
    <b v="0"/>
    <n v="44"/>
    <b v="0"/>
    <s v="publishing/fiction"/>
    <x v="1"/>
    <x v="35"/>
    <x v="1612"/>
    <x v="1690"/>
    <d v="2014-10-19T13:01:24"/>
    <x v="0"/>
  </r>
  <r>
    <n v="3778"/>
    <s v="Give a Puppet a Hand"/>
    <s v="Sponsor an AVENUE Q puppet for The Barn Players April 2015 production."/>
    <x v="243"/>
    <x v="1573"/>
    <x v="0"/>
    <x v="0"/>
    <s v="USD"/>
    <n v="1423942780"/>
    <x v="1691"/>
    <b v="0"/>
    <n v="36"/>
    <b v="1"/>
    <s v="theater/musical"/>
    <x v="6"/>
    <x v="19"/>
    <x v="1613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x v="60"/>
    <x v="1574"/>
    <x v="0"/>
    <x v="0"/>
    <s v="USD"/>
    <n v="1434675616"/>
    <x v="1692"/>
    <b v="0"/>
    <n v="71"/>
    <b v="1"/>
    <s v="theater/plays"/>
    <x v="6"/>
    <x v="11"/>
    <x v="1614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x v="60"/>
    <x v="1574"/>
    <x v="0"/>
    <x v="0"/>
    <s v="USD"/>
    <n v="1413383216"/>
    <x v="1693"/>
    <b v="0"/>
    <n v="40"/>
    <b v="1"/>
    <s v="theater/plays"/>
    <x v="6"/>
    <x v="11"/>
    <x v="1615"/>
    <x v="1693"/>
    <d v="2014-10-15T14:26:56"/>
    <x v="0"/>
  </r>
  <r>
    <n v="3318"/>
    <s v="ROOMIES - Atlantic Canada Tour 2016-17"/>
    <s v="Help us strengthen and inspire disability arts in Atlantic Canada"/>
    <x v="151"/>
    <x v="1575"/>
    <x v="0"/>
    <x v="11"/>
    <s v="CAD"/>
    <n v="1460341800"/>
    <x v="1694"/>
    <b v="0"/>
    <n v="32"/>
    <b v="1"/>
    <s v="theater/plays"/>
    <x v="6"/>
    <x v="11"/>
    <x v="1616"/>
    <x v="1694"/>
    <d v="2016-04-11T02:30:00"/>
    <x v="0"/>
  </r>
  <r>
    <n v="792"/>
    <s v="&quot;Believable Lies&quot; - The Album"/>
    <s v="Rock n' Roll about the intersection of lies and belief: the Believable Lie."/>
    <x v="60"/>
    <x v="1576"/>
    <x v="0"/>
    <x v="0"/>
    <s v="USD"/>
    <n v="1383861483"/>
    <x v="1695"/>
    <b v="0"/>
    <n v="60"/>
    <b v="1"/>
    <s v="music/rock"/>
    <x v="7"/>
    <x v="15"/>
    <x v="1617"/>
    <x v="1695"/>
    <d v="2013-11-07T21:58:03"/>
    <x v="0"/>
  </r>
  <r>
    <n v="1357"/>
    <s v="Becoming Alicia"/>
    <s v="The search for identity leads one young woman to Mexico, where she follows her grandfather's journey back to America."/>
    <x v="151"/>
    <x v="1577"/>
    <x v="0"/>
    <x v="0"/>
    <s v="USD"/>
    <n v="1362117540"/>
    <x v="1696"/>
    <b v="0"/>
    <n v="65"/>
    <b v="1"/>
    <s v="publishing/nonfiction"/>
    <x v="1"/>
    <x v="17"/>
    <x v="1618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x v="151"/>
    <x v="1577"/>
    <x v="0"/>
    <x v="0"/>
    <s v="USD"/>
    <n v="1468270261"/>
    <x v="1697"/>
    <b v="0"/>
    <n v="37"/>
    <b v="1"/>
    <s v="music/rock"/>
    <x v="7"/>
    <x v="15"/>
    <x v="1619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x v="151"/>
    <x v="1578"/>
    <x v="0"/>
    <x v="0"/>
    <s v="USD"/>
    <n v="1425275940"/>
    <x v="1698"/>
    <b v="0"/>
    <n v="21"/>
    <b v="1"/>
    <s v="music/rock"/>
    <x v="7"/>
    <x v="15"/>
    <x v="1620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x v="60"/>
    <x v="1579"/>
    <x v="0"/>
    <x v="0"/>
    <s v="USD"/>
    <n v="1465192867"/>
    <x v="1699"/>
    <b v="0"/>
    <n v="38"/>
    <b v="1"/>
    <s v="music/rock"/>
    <x v="7"/>
    <x v="15"/>
    <x v="1282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x v="60"/>
    <x v="1579"/>
    <x v="0"/>
    <x v="1"/>
    <s v="GBP"/>
    <n v="1441393210"/>
    <x v="1700"/>
    <b v="0"/>
    <n v="57"/>
    <b v="1"/>
    <s v="games/tabletop games"/>
    <x v="3"/>
    <x v="5"/>
    <x v="1621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x v="244"/>
    <x v="1580"/>
    <x v="2"/>
    <x v="0"/>
    <s v="USD"/>
    <n v="1415583695"/>
    <x v="1701"/>
    <b v="0"/>
    <n v="36"/>
    <b v="0"/>
    <s v="food/food trucks"/>
    <x v="4"/>
    <x v="29"/>
    <x v="1622"/>
    <x v="1701"/>
    <d v="2014-11-10T01:41:35"/>
    <x v="0"/>
  </r>
  <r>
    <n v="3312"/>
    <s v="Richard III"/>
    <s v="Bare Theatre presents one of Shakespeare's most notorious characters in the final chapter of the War of the Roses saga."/>
    <x v="60"/>
    <x v="1580"/>
    <x v="0"/>
    <x v="0"/>
    <s v="USD"/>
    <n v="1478901600"/>
    <x v="1702"/>
    <b v="0"/>
    <n v="41"/>
    <b v="1"/>
    <s v="theater/plays"/>
    <x v="6"/>
    <x v="11"/>
    <x v="1623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x v="186"/>
    <x v="1581"/>
    <x v="0"/>
    <x v="0"/>
    <s v="USD"/>
    <n v="1295647200"/>
    <x v="1703"/>
    <b v="0"/>
    <n v="33"/>
    <b v="1"/>
    <s v="music/rock"/>
    <x v="7"/>
    <x v="15"/>
    <x v="1624"/>
    <x v="1703"/>
    <d v="2011-01-21T22:00:00"/>
    <x v="0"/>
  </r>
  <r>
    <n v="4040"/>
    <s v="The Last Encore Musical"/>
    <s v="This nationally published book, set in the 70â€™s, tells the untold story of singers and a friendly reunion visit turning bad."/>
    <x v="36"/>
    <x v="1582"/>
    <x v="2"/>
    <x v="0"/>
    <s v="USD"/>
    <n v="1437188400"/>
    <x v="1704"/>
    <b v="0"/>
    <n v="2"/>
    <b v="0"/>
    <s v="theater/plays"/>
    <x v="6"/>
    <x v="11"/>
    <x v="1625"/>
    <x v="1704"/>
    <d v="2015-07-18T03:00:00"/>
    <x v="0"/>
  </r>
  <r>
    <n v="1302"/>
    <s v="Help bring Boys of a Certain Age back to NYC!"/>
    <s v="Boys of a Certain Age is a unique and special show that we're trying to remount in New York City in 2017."/>
    <x v="60"/>
    <x v="1582"/>
    <x v="0"/>
    <x v="0"/>
    <s v="USD"/>
    <n v="1480559011"/>
    <x v="1705"/>
    <b v="0"/>
    <n v="50"/>
    <b v="1"/>
    <s v="theater/plays"/>
    <x v="6"/>
    <x v="11"/>
    <x v="1626"/>
    <x v="1705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x v="60"/>
    <x v="1582"/>
    <x v="0"/>
    <x v="0"/>
    <s v="USD"/>
    <n v="1317576973"/>
    <x v="1706"/>
    <b v="0"/>
    <n v="22"/>
    <b v="1"/>
    <s v="music/indie rock"/>
    <x v="7"/>
    <x v="12"/>
    <x v="1627"/>
    <x v="1706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x v="60"/>
    <x v="1582"/>
    <x v="0"/>
    <x v="0"/>
    <s v="USD"/>
    <n v="1368066453"/>
    <x v="1707"/>
    <b v="0"/>
    <n v="52"/>
    <b v="1"/>
    <s v="music/indie rock"/>
    <x v="7"/>
    <x v="12"/>
    <x v="1628"/>
    <x v="1707"/>
    <d v="2013-05-09T02:27:33"/>
    <x v="0"/>
  </r>
  <r>
    <n v="3287"/>
    <s v="Three Things: Stories About Life"/>
    <s v="An inspirational one-man play about crisis, community, and the search for wholeness."/>
    <x v="60"/>
    <x v="1582"/>
    <x v="0"/>
    <x v="11"/>
    <s v="CAD"/>
    <n v="1448733628"/>
    <x v="1708"/>
    <b v="0"/>
    <n v="34"/>
    <b v="1"/>
    <s v="theater/plays"/>
    <x v="6"/>
    <x v="11"/>
    <x v="1629"/>
    <x v="1708"/>
    <d v="2015-11-28T18:00:28"/>
    <x v="0"/>
  </r>
  <r>
    <n v="3516"/>
    <s v="The March of the Bonus Army"/>
    <s v="A new play about a lesser known yet pivotal event in American history, about a group of WWI Veterans fighting for their rights."/>
    <x v="60"/>
    <x v="1582"/>
    <x v="0"/>
    <x v="0"/>
    <s v="USD"/>
    <n v="1410145200"/>
    <x v="1709"/>
    <b v="0"/>
    <n v="11"/>
    <b v="1"/>
    <s v="theater/plays"/>
    <x v="6"/>
    <x v="11"/>
    <x v="1630"/>
    <x v="1709"/>
    <d v="2014-09-08T03:00:00"/>
    <x v="0"/>
  </r>
  <r>
    <n v="3544"/>
    <s v="Gruoch, or Lady Macbeth"/>
    <s v="Death &amp; Pretzels presents the world premiere of Paul Pasulka's Gruoch, or Lady Macbeth"/>
    <x v="60"/>
    <x v="1582"/>
    <x v="0"/>
    <x v="0"/>
    <s v="USD"/>
    <n v="1425758257"/>
    <x v="1710"/>
    <b v="0"/>
    <n v="24"/>
    <b v="1"/>
    <s v="theater/plays"/>
    <x v="6"/>
    <x v="11"/>
    <x v="1631"/>
    <x v="1710"/>
    <d v="2015-03-07T19:57:37"/>
    <x v="0"/>
  </r>
  <r>
    <n v="3774"/>
    <s v="Mabel Moon Goes to Earth!"/>
    <s v="Mabel Moon and her co-pilot Silvertoes are coming to earth in the form of a 35 minute interactive and educational musical adventure  !"/>
    <x v="60"/>
    <x v="1582"/>
    <x v="0"/>
    <x v="11"/>
    <s v="CAD"/>
    <n v="1428606055"/>
    <x v="1711"/>
    <b v="0"/>
    <n v="25"/>
    <b v="1"/>
    <s v="theater/musical"/>
    <x v="6"/>
    <x v="19"/>
    <x v="1151"/>
    <x v="1711"/>
    <d v="2015-04-09T19:00:55"/>
    <x v="0"/>
  </r>
  <r>
    <n v="2670"/>
    <s v="G-Pod ... the future of sustainable housing"/>
    <s v="A revolution in the rapidly growing container housing space. Transportable, expandable, green and versatile. A global game-changer."/>
    <x v="245"/>
    <x v="1583"/>
    <x v="2"/>
    <x v="8"/>
    <s v="AUD"/>
    <n v="1406593780"/>
    <x v="1712"/>
    <b v="1"/>
    <n v="60"/>
    <b v="0"/>
    <s v="technology/makerspaces"/>
    <x v="0"/>
    <x v="24"/>
    <x v="1632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x v="246"/>
    <x v="1584"/>
    <x v="2"/>
    <x v="0"/>
    <s v="USD"/>
    <n v="1468249760"/>
    <x v="1713"/>
    <b v="0"/>
    <n v="10"/>
    <b v="0"/>
    <s v="theater/plays"/>
    <x v="6"/>
    <x v="11"/>
    <x v="1633"/>
    <x v="1713"/>
    <d v="2016-07-11T15:09:20"/>
    <x v="0"/>
  </r>
  <r>
    <n v="945"/>
    <s v="CT BAND"/>
    <s v="Make your watch Smart ! CT Band is an ultra-thin, high-tech smart watch-strap awarded twice at CES 2017 las vegas"/>
    <x v="4"/>
    <x v="1585"/>
    <x v="2"/>
    <x v="16"/>
    <s v="EUR"/>
    <n v="1487462340"/>
    <x v="1714"/>
    <b v="0"/>
    <n v="16"/>
    <b v="0"/>
    <s v="technology/wearables"/>
    <x v="0"/>
    <x v="1"/>
    <x v="1634"/>
    <x v="1714"/>
    <d v="2017-02-18T23:59:00"/>
    <x v="0"/>
  </r>
  <r>
    <n v="1570"/>
    <s v="BEAUTIFUL DREAMERS: An Adult Coloring Book (Canceled)"/>
    <s v="A Coloring Book of Breathtaking Beauties_x000a_To Calm the Heart and Soul"/>
    <x v="70"/>
    <x v="1585"/>
    <x v="1"/>
    <x v="0"/>
    <s v="USD"/>
    <n v="1460140282"/>
    <x v="1715"/>
    <b v="0"/>
    <n v="52"/>
    <b v="0"/>
    <s v="publishing/art books"/>
    <x v="1"/>
    <x v="32"/>
    <x v="1635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x v="247"/>
    <x v="1586"/>
    <x v="2"/>
    <x v="0"/>
    <s v="USD"/>
    <n v="1413694800"/>
    <x v="1716"/>
    <b v="0"/>
    <n v="31"/>
    <b v="0"/>
    <s v="theater/spaces"/>
    <x v="6"/>
    <x v="9"/>
    <x v="1636"/>
    <x v="1716"/>
    <d v="2014-10-19T05:00:00"/>
    <x v="0"/>
  </r>
  <r>
    <n v="690"/>
    <s v="BLOXSHIELD"/>
    <s v="A radiation shield for your fitness tracker, smartwatch or other wearable smart device"/>
    <x v="16"/>
    <x v="1587"/>
    <x v="2"/>
    <x v="0"/>
    <s v="USD"/>
    <n v="1473400800"/>
    <x v="1717"/>
    <b v="0"/>
    <n v="34"/>
    <b v="0"/>
    <s v="technology/wearables"/>
    <x v="0"/>
    <x v="1"/>
    <x v="1637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x v="151"/>
    <x v="1588"/>
    <x v="0"/>
    <x v="0"/>
    <s v="USD"/>
    <n v="1346198400"/>
    <x v="1718"/>
    <b v="0"/>
    <n v="76"/>
    <b v="1"/>
    <s v="music/electronic music"/>
    <x v="7"/>
    <x v="13"/>
    <x v="1199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x v="200"/>
    <x v="1589"/>
    <x v="0"/>
    <x v="1"/>
    <s v="GBP"/>
    <n v="1480809600"/>
    <x v="1719"/>
    <b v="0"/>
    <n v="103"/>
    <b v="1"/>
    <s v="photography/photobooks"/>
    <x v="2"/>
    <x v="3"/>
    <x v="1638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x v="1590"/>
    <x v="2"/>
    <x v="0"/>
    <s v="USD"/>
    <n v="1280635200"/>
    <x v="1720"/>
    <b v="0"/>
    <n v="17"/>
    <b v="0"/>
    <s v="music/indie rock"/>
    <x v="7"/>
    <x v="12"/>
    <x v="1639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x v="151"/>
    <x v="1591"/>
    <x v="0"/>
    <x v="1"/>
    <s v="GBP"/>
    <n v="1489234891"/>
    <x v="1721"/>
    <b v="0"/>
    <n v="72"/>
    <b v="1"/>
    <s v="theater/plays"/>
    <x v="6"/>
    <x v="11"/>
    <x v="1640"/>
    <x v="1721"/>
    <d v="2017-03-11T12:21:31"/>
    <x v="0"/>
  </r>
  <r>
    <n v="1931"/>
    <s v="New Lions After Dark EP!"/>
    <s v="We're an indie rock band from Clearwater, FL headed back into the studio to finish our latest EP."/>
    <x v="151"/>
    <x v="1592"/>
    <x v="0"/>
    <x v="0"/>
    <s v="USD"/>
    <n v="1337657400"/>
    <x v="1722"/>
    <b v="0"/>
    <n v="50"/>
    <b v="1"/>
    <s v="music/indie rock"/>
    <x v="7"/>
    <x v="12"/>
    <x v="1641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x v="151"/>
    <x v="1593"/>
    <x v="0"/>
    <x v="0"/>
    <s v="USD"/>
    <n v="1446665191"/>
    <x v="1723"/>
    <b v="0"/>
    <n v="59"/>
    <b v="1"/>
    <s v="theater/plays"/>
    <x v="6"/>
    <x v="11"/>
    <x v="1642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x v="151"/>
    <x v="1594"/>
    <x v="0"/>
    <x v="0"/>
    <s v="USD"/>
    <n v="1402755834"/>
    <x v="1724"/>
    <b v="1"/>
    <n v="17"/>
    <b v="1"/>
    <s v="music/rock"/>
    <x v="7"/>
    <x v="15"/>
    <x v="1643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x v="1594"/>
    <x v="0"/>
    <x v="0"/>
    <s v="USD"/>
    <n v="1464971400"/>
    <x v="1725"/>
    <b v="0"/>
    <n v="23"/>
    <b v="1"/>
    <s v="theater/plays"/>
    <x v="6"/>
    <x v="11"/>
    <x v="1644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x v="151"/>
    <x v="1594"/>
    <x v="0"/>
    <x v="0"/>
    <s v="USD"/>
    <n v="1407967200"/>
    <x v="1726"/>
    <b v="0"/>
    <n v="54"/>
    <b v="1"/>
    <s v="theater/plays"/>
    <x v="6"/>
    <x v="11"/>
    <x v="1645"/>
    <x v="1726"/>
    <d v="2014-08-13T22:00:00"/>
    <x v="0"/>
  </r>
  <r>
    <n v="1689"/>
    <s v="Fly Away"/>
    <s v="Praising the Living God in the second half of life."/>
    <x v="243"/>
    <x v="1595"/>
    <x v="3"/>
    <x v="0"/>
    <s v="USD"/>
    <n v="1489700230"/>
    <x v="1727"/>
    <b v="0"/>
    <n v="14"/>
    <b v="0"/>
    <s v="music/faith"/>
    <x v="7"/>
    <x v="14"/>
    <x v="1646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x v="243"/>
    <x v="1595"/>
    <x v="0"/>
    <x v="6"/>
    <s v="EUR"/>
    <n v="1479382594"/>
    <x v="1728"/>
    <b v="0"/>
    <n v="14"/>
    <b v="1"/>
    <s v="theater/plays"/>
    <x v="6"/>
    <x v="11"/>
    <x v="1646"/>
    <x v="1728"/>
    <d v="2016-11-17T11:36:34"/>
    <x v="0"/>
  </r>
  <r>
    <n v="813"/>
    <s v="Rules of Civility and Decent Behavior"/>
    <s v="A pre order campaign to fund the pressing of our second full length vinyl LP"/>
    <x v="186"/>
    <x v="1596"/>
    <x v="0"/>
    <x v="0"/>
    <s v="USD"/>
    <n v="1342825365"/>
    <x v="1729"/>
    <b v="0"/>
    <n v="96"/>
    <b v="1"/>
    <s v="music/rock"/>
    <x v="7"/>
    <x v="15"/>
    <x v="1647"/>
    <x v="1729"/>
    <d v="2012-07-20T23:02:45"/>
    <x v="0"/>
  </r>
  <r>
    <n v="1692"/>
    <s v="Get Your Hopes Up"/>
    <s v="After 3 years.....It's time for some new music! Album #2 is in motion and I can't wait to share it with all of you!"/>
    <x v="1"/>
    <x v="1597"/>
    <x v="3"/>
    <x v="0"/>
    <s v="USD"/>
    <n v="1490572740"/>
    <x v="1730"/>
    <b v="0"/>
    <n v="15"/>
    <b v="0"/>
    <s v="music/faith"/>
    <x v="7"/>
    <x v="14"/>
    <x v="1648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x v="151"/>
    <x v="1598"/>
    <x v="0"/>
    <x v="1"/>
    <s v="GBP"/>
    <n v="1462741200"/>
    <x v="1731"/>
    <b v="0"/>
    <n v="22"/>
    <b v="1"/>
    <s v="theater/plays"/>
    <x v="6"/>
    <x v="11"/>
    <x v="1649"/>
    <x v="1731"/>
    <d v="2016-05-08T21:00:00"/>
    <x v="0"/>
  </r>
  <r>
    <n v="72"/>
    <s v="Trickle"/>
    <s v="A young man forced to live back home after an automobile accident leaves him to rediscover what it means to be a part of his family."/>
    <x v="200"/>
    <x v="1599"/>
    <x v="0"/>
    <x v="0"/>
    <s v="USD"/>
    <n v="1352937600"/>
    <x v="1732"/>
    <b v="0"/>
    <n v="41"/>
    <b v="1"/>
    <s v="film &amp; video/shorts"/>
    <x v="5"/>
    <x v="27"/>
    <x v="1650"/>
    <x v="1732"/>
    <d v="2012-11-15T00:00:00"/>
    <x v="0"/>
  </r>
  <r>
    <n v="66"/>
    <s v="A Stagnant Fever: Short Film"/>
    <s v="A dark comedy set in the '60s about clinical depression and one night stands."/>
    <x v="151"/>
    <x v="1600"/>
    <x v="0"/>
    <x v="0"/>
    <s v="USD"/>
    <n v="1468873420"/>
    <x v="1733"/>
    <b v="0"/>
    <n v="26"/>
    <b v="1"/>
    <s v="film &amp; video/shorts"/>
    <x v="5"/>
    <x v="27"/>
    <x v="1651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x v="151"/>
    <x v="1601"/>
    <x v="0"/>
    <x v="0"/>
    <s v="USD"/>
    <n v="1430407200"/>
    <x v="1734"/>
    <b v="0"/>
    <n v="23"/>
    <b v="1"/>
    <s v="film &amp; video/television"/>
    <x v="5"/>
    <x v="16"/>
    <x v="1652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x v="186"/>
    <x v="1601"/>
    <x v="0"/>
    <x v="0"/>
    <s v="USD"/>
    <n v="1424548719"/>
    <x v="1735"/>
    <b v="0"/>
    <n v="15"/>
    <b v="1"/>
    <s v="theater/spaces"/>
    <x v="6"/>
    <x v="9"/>
    <x v="1653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x v="82"/>
    <x v="1602"/>
    <x v="2"/>
    <x v="0"/>
    <s v="USD"/>
    <n v="1433723033"/>
    <x v="1736"/>
    <b v="0"/>
    <n v="39"/>
    <b v="0"/>
    <s v="theater/plays"/>
    <x v="6"/>
    <x v="11"/>
    <x v="1654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x v="200"/>
    <x v="1603"/>
    <x v="0"/>
    <x v="0"/>
    <s v="USD"/>
    <n v="1463184000"/>
    <x v="1737"/>
    <b v="0"/>
    <n v="60"/>
    <b v="1"/>
    <s v="film &amp; video/shorts"/>
    <x v="5"/>
    <x v="27"/>
    <x v="1655"/>
    <x v="1737"/>
    <d v="2016-05-14T00:00:00"/>
    <x v="0"/>
  </r>
  <r>
    <n v="3148"/>
    <s v="The Aurora Project: A Sci-Fi Epic by Bella Poynton"/>
    <s v="Help fund The Aurora Project, an immersive science fiction epic."/>
    <x v="159"/>
    <x v="1604"/>
    <x v="0"/>
    <x v="0"/>
    <s v="USD"/>
    <n v="1412136000"/>
    <x v="1738"/>
    <b v="1"/>
    <n v="57"/>
    <b v="1"/>
    <s v="theater/plays"/>
    <x v="6"/>
    <x v="11"/>
    <x v="1656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x v="17"/>
    <x v="1605"/>
    <x v="2"/>
    <x v="0"/>
    <s v="USD"/>
    <n v="1412534943"/>
    <x v="1739"/>
    <b v="0"/>
    <n v="32"/>
    <b v="0"/>
    <s v="music/indie rock"/>
    <x v="7"/>
    <x v="12"/>
    <x v="1657"/>
    <x v="1739"/>
    <d v="2014-10-05T18:49:03"/>
    <x v="0"/>
  </r>
  <r>
    <n v="3803"/>
    <s v="Benjamin Button the Musical Concept Album"/>
    <s v="A fully orchestrated concept album of Benjamin Button the Musical!"/>
    <x v="32"/>
    <x v="1606"/>
    <x v="2"/>
    <x v="0"/>
    <s v="USD"/>
    <n v="1457133568"/>
    <x v="1740"/>
    <b v="0"/>
    <n v="40"/>
    <b v="0"/>
    <s v="theater/musical"/>
    <x v="6"/>
    <x v="19"/>
    <x v="1658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x v="92"/>
    <x v="1607"/>
    <x v="2"/>
    <x v="1"/>
    <s v="GBP"/>
    <n v="1450181400"/>
    <x v="1741"/>
    <b v="1"/>
    <n v="37"/>
    <b v="0"/>
    <s v="photography/photobooks"/>
    <x v="2"/>
    <x v="3"/>
    <x v="1659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x v="1607"/>
    <x v="0"/>
    <x v="0"/>
    <s v="USD"/>
    <n v="1359176974"/>
    <x v="1742"/>
    <b v="0"/>
    <n v="44"/>
    <b v="1"/>
    <s v="music/indie rock"/>
    <x v="7"/>
    <x v="12"/>
    <x v="1660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x v="159"/>
    <x v="1607"/>
    <x v="0"/>
    <x v="0"/>
    <s v="USD"/>
    <n v="1405400400"/>
    <x v="1743"/>
    <b v="0"/>
    <n v="21"/>
    <b v="1"/>
    <s v="theater/musical"/>
    <x v="6"/>
    <x v="19"/>
    <x v="1661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x v="151"/>
    <x v="1608"/>
    <x v="0"/>
    <x v="0"/>
    <s v="USD"/>
    <n v="1337396400"/>
    <x v="1744"/>
    <b v="0"/>
    <n v="40"/>
    <b v="1"/>
    <s v="music/rock"/>
    <x v="7"/>
    <x v="15"/>
    <x v="871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x v="151"/>
    <x v="1609"/>
    <x v="0"/>
    <x v="0"/>
    <s v="USD"/>
    <n v="1323136949"/>
    <x v="1745"/>
    <b v="1"/>
    <n v="31"/>
    <b v="1"/>
    <s v="music/rock"/>
    <x v="7"/>
    <x v="15"/>
    <x v="1662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x v="151"/>
    <x v="1609"/>
    <x v="0"/>
    <x v="0"/>
    <s v="USD"/>
    <n v="1353905940"/>
    <x v="1746"/>
    <b v="0"/>
    <n v="38"/>
    <b v="1"/>
    <s v="music/rock"/>
    <x v="7"/>
    <x v="15"/>
    <x v="1663"/>
    <x v="1746"/>
    <d v="2012-11-26T04:59:00"/>
    <x v="0"/>
  </r>
  <r>
    <n v="1987"/>
    <s v="Ethiopia: Beheld"/>
    <s v="A collection of images that depicts the beauty and diversity within Ethiopia"/>
    <x v="120"/>
    <x v="1610"/>
    <x v="2"/>
    <x v="1"/>
    <s v="GBP"/>
    <n v="1425223276"/>
    <x v="1747"/>
    <b v="0"/>
    <n v="28"/>
    <b v="0"/>
    <s v="photography/people"/>
    <x v="2"/>
    <x v="36"/>
    <x v="1022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x v="151"/>
    <x v="1611"/>
    <x v="0"/>
    <x v="0"/>
    <s v="USD"/>
    <n v="1425185940"/>
    <x v="1748"/>
    <b v="0"/>
    <n v="56"/>
    <b v="1"/>
    <s v="theater/musical"/>
    <x v="6"/>
    <x v="19"/>
    <x v="1170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x v="186"/>
    <x v="1612"/>
    <x v="0"/>
    <x v="0"/>
    <s v="USD"/>
    <n v="1348202807"/>
    <x v="1749"/>
    <b v="0"/>
    <n v="60"/>
    <b v="1"/>
    <s v="music/classical music"/>
    <x v="7"/>
    <x v="25"/>
    <x v="1664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x v="200"/>
    <x v="1613"/>
    <x v="0"/>
    <x v="1"/>
    <s v="GBP"/>
    <n v="1383425367"/>
    <x v="1750"/>
    <b v="1"/>
    <n v="67"/>
    <b v="1"/>
    <s v="theater/plays"/>
    <x v="6"/>
    <x v="11"/>
    <x v="1665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x v="151"/>
    <x v="1614"/>
    <x v="0"/>
    <x v="0"/>
    <s v="USD"/>
    <n v="1342360804"/>
    <x v="1751"/>
    <b v="0"/>
    <n v="20"/>
    <b v="1"/>
    <s v="film &amp; video/shorts"/>
    <x v="5"/>
    <x v="27"/>
    <x v="1666"/>
    <x v="1751"/>
    <d v="2012-07-15T14:00:04"/>
    <x v="0"/>
  </r>
  <r>
    <n v="2463"/>
    <s v="Emma Ate the Lion &quot;Songs Two Count Too&quot;"/>
    <s v="Emma Ate The Lion's debut full length album"/>
    <x v="151"/>
    <x v="1614"/>
    <x v="0"/>
    <x v="0"/>
    <s v="USD"/>
    <n v="1366138800"/>
    <x v="1752"/>
    <b v="0"/>
    <n v="75"/>
    <b v="1"/>
    <s v="music/indie rock"/>
    <x v="7"/>
    <x v="12"/>
    <x v="1667"/>
    <x v="1752"/>
    <d v="2013-04-16T19:00:00"/>
    <x v="0"/>
  </r>
  <r>
    <n v="3313"/>
    <s v="Melbin the Accidental"/>
    <s v="A modern reworking of Shakespeare's histories and tragedies in iambic pentameter to talk of death, love, and race."/>
    <x v="151"/>
    <x v="1615"/>
    <x v="0"/>
    <x v="0"/>
    <s v="USD"/>
    <n v="1453856400"/>
    <x v="1753"/>
    <b v="0"/>
    <n v="29"/>
    <b v="1"/>
    <s v="theater/plays"/>
    <x v="6"/>
    <x v="11"/>
    <x v="1668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x v="1"/>
    <x v="1616"/>
    <x v="2"/>
    <x v="4"/>
    <s v="EUR"/>
    <n v="1454502789"/>
    <x v="1754"/>
    <b v="0"/>
    <n v="114"/>
    <b v="0"/>
    <s v="technology/wearables"/>
    <x v="0"/>
    <x v="1"/>
    <x v="1669"/>
    <x v="1754"/>
    <d v="2016-02-03T12:33:09"/>
    <x v="0"/>
  </r>
  <r>
    <n v="1922"/>
    <s v="Low Weather // Debut Album"/>
    <s v="Low Weather's debut album is halfway finished.  With your help and your help alone we can record the rest!"/>
    <x v="151"/>
    <x v="1617"/>
    <x v="0"/>
    <x v="0"/>
    <s v="USD"/>
    <n v="1386828507"/>
    <x v="1755"/>
    <b v="0"/>
    <n v="64"/>
    <b v="1"/>
    <s v="music/indie rock"/>
    <x v="7"/>
    <x v="12"/>
    <x v="1670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x v="238"/>
    <x v="1618"/>
    <x v="0"/>
    <x v="0"/>
    <s v="USD"/>
    <n v="1418784689"/>
    <x v="1756"/>
    <b v="0"/>
    <n v="45"/>
    <b v="1"/>
    <s v="theater/plays"/>
    <x v="6"/>
    <x v="11"/>
    <x v="867"/>
    <x v="1756"/>
    <d v="2014-12-17T02:51:29"/>
    <x v="0"/>
  </r>
  <r>
    <n v="4105"/>
    <s v="Â¡LlÃ©vame!"/>
    <s v="Buscamos finalizar el proceso de producciÃ³n de un espectÃ¡culo de payaso y con Ã©l, activar espacios pÃºblicos para la escena clown."/>
    <x v="248"/>
    <x v="1619"/>
    <x v="2"/>
    <x v="14"/>
    <s v="MXN"/>
    <n v="1482711309"/>
    <x v="1757"/>
    <b v="0"/>
    <n v="6"/>
    <b v="0"/>
    <s v="theater/plays"/>
    <x v="6"/>
    <x v="11"/>
    <x v="1671"/>
    <x v="1757"/>
    <d v="2016-12-26T00:15:0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x v="1619"/>
    <x v="0"/>
    <x v="0"/>
    <s v="USD"/>
    <n v="1329240668"/>
    <x v="1758"/>
    <b v="1"/>
    <n v="29"/>
    <b v="1"/>
    <s v="theater/plays"/>
    <x v="6"/>
    <x v="11"/>
    <x v="1672"/>
    <x v="1758"/>
    <d v="2012-02-14T17:31:08"/>
    <x v="0"/>
  </r>
  <r>
    <n v="2254"/>
    <s v="Green Couch Games Limited: FrogFlip!"/>
    <s v="A dexterity microgame by father/daughter team, Jason and Claire Kotarski. Make 100 project."/>
    <x v="207"/>
    <x v="1620"/>
    <x v="0"/>
    <x v="0"/>
    <s v="USD"/>
    <n v="1485271968"/>
    <x v="1759"/>
    <b v="0"/>
    <n v="197"/>
    <b v="1"/>
    <s v="games/tabletop games"/>
    <x v="3"/>
    <x v="5"/>
    <x v="1673"/>
    <x v="1759"/>
    <d v="2017-01-24T15:32:48"/>
    <x v="0"/>
  </r>
  <r>
    <n v="1022"/>
    <s v="Sammy Bananas - Bootlegs Vol. 2!!"/>
    <s v="Help get four new bootlegs onto vinyl in the second installment of my series!"/>
    <x v="151"/>
    <x v="1621"/>
    <x v="0"/>
    <x v="0"/>
    <s v="USD"/>
    <n v="1431876677"/>
    <x v="1760"/>
    <b v="1"/>
    <n v="74"/>
    <b v="1"/>
    <s v="music/electronic music"/>
    <x v="7"/>
    <x v="13"/>
    <x v="1674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x v="1"/>
    <x v="1622"/>
    <x v="2"/>
    <x v="11"/>
    <s v="CAD"/>
    <n v="1485147540"/>
    <x v="1761"/>
    <b v="0"/>
    <n v="14"/>
    <b v="0"/>
    <s v="technology/wearables"/>
    <x v="0"/>
    <x v="1"/>
    <x v="1675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x v="26"/>
    <x v="1623"/>
    <x v="1"/>
    <x v="0"/>
    <s v="USD"/>
    <n v="1404909296"/>
    <x v="1762"/>
    <b v="0"/>
    <n v="35"/>
    <b v="0"/>
    <s v="publishing/art books"/>
    <x v="1"/>
    <x v="32"/>
    <x v="1676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x v="51"/>
    <x v="1624"/>
    <x v="2"/>
    <x v="0"/>
    <s v="USD"/>
    <n v="1403823722"/>
    <x v="1763"/>
    <b v="0"/>
    <n v="40"/>
    <b v="0"/>
    <s v="theater/plays"/>
    <x v="6"/>
    <x v="11"/>
    <x v="1677"/>
    <x v="1763"/>
    <d v="2014-06-26T23:02:02"/>
    <x v="0"/>
  </r>
  <r>
    <n v="3570"/>
    <s v="The Lower Depths"/>
    <s v="Theatre Machine presents an all-new adaptation of Maxim Gorky's classic of Russian theatre, The Lower Depths."/>
    <x v="151"/>
    <x v="1625"/>
    <x v="0"/>
    <x v="0"/>
    <s v="USD"/>
    <n v="1420009200"/>
    <x v="1764"/>
    <b v="0"/>
    <n v="26"/>
    <b v="1"/>
    <s v="theater/plays"/>
    <x v="6"/>
    <x v="11"/>
    <x v="670"/>
    <x v="1764"/>
    <d v="2014-12-31T07:00:00"/>
    <x v="0"/>
  </r>
  <r>
    <n v="1767"/>
    <s v="OR-GÃ“L-HO -A search for meaning during the World Cup"/>
    <s v="A photographic search for the true meaning of pride for ones country during the World Cup"/>
    <x v="1"/>
    <x v="1626"/>
    <x v="2"/>
    <x v="0"/>
    <s v="USD"/>
    <n v="1407080884"/>
    <x v="1765"/>
    <b v="1"/>
    <n v="39"/>
    <b v="0"/>
    <s v="photography/photobooks"/>
    <x v="2"/>
    <x v="3"/>
    <x v="1122"/>
    <x v="1765"/>
    <d v="2014-08-03T15:48:04"/>
    <x v="0"/>
  </r>
  <r>
    <n v="800"/>
    <s v="LF4 WildFire"/>
    <s v="Scotland's premier classic rock and metal festival, 3 days, 3-4 stages, family friendly,  for people of all ages"/>
    <x v="186"/>
    <x v="1627"/>
    <x v="0"/>
    <x v="1"/>
    <s v="GBP"/>
    <n v="1410431054"/>
    <x v="1766"/>
    <b v="0"/>
    <n v="56"/>
    <b v="1"/>
    <s v="music/rock"/>
    <x v="7"/>
    <x v="15"/>
    <x v="1162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x v="151"/>
    <x v="1628"/>
    <x v="0"/>
    <x v="0"/>
    <s v="USD"/>
    <n v="1480658966"/>
    <x v="1767"/>
    <b v="0"/>
    <n v="62"/>
    <b v="1"/>
    <s v="technology/space exploration"/>
    <x v="0"/>
    <x v="4"/>
    <x v="1678"/>
    <x v="1767"/>
    <d v="2016-12-02T06:09:26"/>
    <x v="0"/>
  </r>
  <r>
    <n v="63"/>
    <s v="The Attic"/>
    <s v="The Attic is my first short film.  Please help me with post production and distribution so that I can let it out into the world"/>
    <x v="151"/>
    <x v="1629"/>
    <x v="0"/>
    <x v="0"/>
    <s v="USD"/>
    <n v="1388206740"/>
    <x v="1768"/>
    <b v="0"/>
    <n v="64"/>
    <b v="1"/>
    <s v="film &amp; video/shorts"/>
    <x v="5"/>
    <x v="27"/>
    <x v="1679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51"/>
    <x v="1630"/>
    <x v="0"/>
    <x v="0"/>
    <s v="USD"/>
    <n v="1329104114"/>
    <x v="1769"/>
    <b v="0"/>
    <n v="44"/>
    <b v="1"/>
    <s v="music/indie rock"/>
    <x v="7"/>
    <x v="12"/>
    <x v="1680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x v="151"/>
    <x v="1631"/>
    <x v="0"/>
    <x v="0"/>
    <s v="USD"/>
    <n v="1426539600"/>
    <x v="1770"/>
    <b v="0"/>
    <n v="57"/>
    <b v="1"/>
    <s v="theater/plays"/>
    <x v="6"/>
    <x v="11"/>
    <x v="1681"/>
    <x v="1770"/>
    <d v="2015-03-16T21:00:00"/>
    <x v="0"/>
  </r>
  <r>
    <n v="714"/>
    <s v="Prep Packs Survival Belt"/>
    <s v="The Prep Packs Survival Belt allows you to carry all of the essentials for outdoor survival inside your belt buckle"/>
    <x v="51"/>
    <x v="1632"/>
    <x v="2"/>
    <x v="0"/>
    <s v="USD"/>
    <n v="1488308082"/>
    <x v="1771"/>
    <b v="0"/>
    <n v="28"/>
    <b v="0"/>
    <s v="technology/wearables"/>
    <x v="0"/>
    <x v="1"/>
    <x v="1682"/>
    <x v="1771"/>
    <d v="2017-02-28T18:54:42"/>
    <x v="0"/>
  </r>
  <r>
    <n v="3170"/>
    <s v="Ain't She Brave FringeNYC 2014 Project"/>
    <s v="An emotionally-charged journey through the history of black women in America told in reverse."/>
    <x v="151"/>
    <x v="1633"/>
    <x v="0"/>
    <x v="0"/>
    <s v="USD"/>
    <n v="1404273600"/>
    <x v="1772"/>
    <b v="1"/>
    <n v="71"/>
    <b v="1"/>
    <s v="theater/plays"/>
    <x v="6"/>
    <x v="11"/>
    <x v="1326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x v="159"/>
    <x v="1634"/>
    <x v="0"/>
    <x v="0"/>
    <s v="USD"/>
    <n v="1338186657"/>
    <x v="1773"/>
    <b v="0"/>
    <n v="32"/>
    <b v="1"/>
    <s v="film &amp; video/shorts"/>
    <x v="5"/>
    <x v="27"/>
    <x v="1683"/>
    <x v="1773"/>
    <d v="2012-05-28T06:30:57"/>
    <x v="0"/>
  </r>
  <r>
    <n v="801"/>
    <s v="SLUTEVER DO AMERICA TOUR"/>
    <s v="ALL WE WANT TO DO IS DRIVE AROUND AMERICA AND PLAY A BUNCH OF SHOWS, BUT WE DON'T HAVE ANY MONEY..."/>
    <x v="151"/>
    <x v="1635"/>
    <x v="0"/>
    <x v="0"/>
    <s v="USD"/>
    <n v="1309547120"/>
    <x v="1774"/>
    <b v="0"/>
    <n v="51"/>
    <b v="1"/>
    <s v="music/rock"/>
    <x v="7"/>
    <x v="15"/>
    <x v="1684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"/>
    <x v="1636"/>
    <x v="2"/>
    <x v="0"/>
    <s v="USD"/>
    <n v="1442634617"/>
    <x v="1775"/>
    <b v="0"/>
    <n v="12"/>
    <b v="0"/>
    <s v="film &amp; video/drama"/>
    <x v="5"/>
    <x v="10"/>
    <x v="1685"/>
    <x v="1775"/>
    <d v="2015-09-19T03:50:17"/>
    <x v="0"/>
  </r>
  <r>
    <n v="2464"/>
    <s v="The Enemy Feathers NEW EP"/>
    <s v="The Enemy Feathers are passing the proverbial hat to see if we can raise enough money to complete Our NEW EP"/>
    <x v="151"/>
    <x v="1637"/>
    <x v="0"/>
    <x v="11"/>
    <s v="CAD"/>
    <n v="1443641340"/>
    <x v="1776"/>
    <b v="0"/>
    <n v="43"/>
    <b v="1"/>
    <s v="music/indie rock"/>
    <x v="7"/>
    <x v="12"/>
    <x v="1686"/>
    <x v="1776"/>
    <d v="2015-09-30T19:29:00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186"/>
    <x v="1637"/>
    <x v="0"/>
    <x v="0"/>
    <s v="USD"/>
    <n v="1335564000"/>
    <x v="1777"/>
    <b v="0"/>
    <n v="35"/>
    <b v="1"/>
    <s v="music/rock"/>
    <x v="7"/>
    <x v="15"/>
    <x v="1687"/>
    <x v="1777"/>
    <d v="2012-04-27T22:00:00"/>
    <x v="0"/>
  </r>
  <r>
    <n v="3657"/>
    <s v="Teaterforestilling: Shakespeare patchwork"/>
    <s v="Vi mindes 400-Ã¥ret for Shakespeares dÃ¸d ved at producere en forestilling, som indeholder alt det, som vi kender Shakespeare for."/>
    <x v="151"/>
    <x v="1638"/>
    <x v="0"/>
    <x v="9"/>
    <s v="DKK"/>
    <n v="1464817320"/>
    <x v="1778"/>
    <b v="0"/>
    <n v="20"/>
    <b v="1"/>
    <s v="theater/plays"/>
    <x v="6"/>
    <x v="11"/>
    <x v="1688"/>
    <x v="1778"/>
    <d v="2016-06-01T21:42:00"/>
    <x v="0"/>
  </r>
  <r>
    <n v="3556"/>
    <s v="Immortal"/>
    <s v="'Immortal', a play about five English Air Bombers in WW2, is an exciting first project for the brand new Production Company, GreanTea."/>
    <x v="200"/>
    <x v="1639"/>
    <x v="0"/>
    <x v="1"/>
    <s v="GBP"/>
    <n v="1408289724"/>
    <x v="1779"/>
    <b v="0"/>
    <n v="20"/>
    <b v="1"/>
    <s v="theater/plays"/>
    <x v="6"/>
    <x v="11"/>
    <x v="1689"/>
    <x v="1779"/>
    <d v="2014-08-17T15:35:24"/>
    <x v="0"/>
  </r>
  <r>
    <n v="3355"/>
    <s v="Jelly Beans at Theatre503"/>
    <s v="Help get Jelly Beans to the Theatre503 stage. An important piece of new writing by Dan Pick, produced by Kuleshov Theatre"/>
    <x v="249"/>
    <x v="1639"/>
    <x v="0"/>
    <x v="1"/>
    <s v="GBP"/>
    <n v="1462879020"/>
    <x v="1780"/>
    <b v="0"/>
    <n v="15"/>
    <b v="1"/>
    <s v="theater/plays"/>
    <x v="6"/>
    <x v="11"/>
    <x v="1690"/>
    <x v="1780"/>
    <d v="2016-05-10T11:17:00"/>
    <x v="0"/>
  </r>
  <r>
    <n v="1646"/>
    <s v="MADAM Album"/>
    <s v="Album 3 funds.We have 13 amazing songs ready to go . a fantastic engineer to mix them, James Aparicio(Depeche Mode/Liars.We need you xx"/>
    <x v="151"/>
    <x v="1640"/>
    <x v="0"/>
    <x v="1"/>
    <s v="GBP"/>
    <n v="1408039860"/>
    <x v="1781"/>
    <b v="0"/>
    <n v="83"/>
    <b v="1"/>
    <s v="music/pop"/>
    <x v="7"/>
    <x v="22"/>
    <x v="1691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x v="151"/>
    <x v="1641"/>
    <x v="0"/>
    <x v="0"/>
    <s v="USD"/>
    <n v="1404190740"/>
    <x v="1782"/>
    <b v="0"/>
    <n v="30"/>
    <b v="1"/>
    <s v="theater/plays"/>
    <x v="6"/>
    <x v="11"/>
    <x v="1692"/>
    <x v="1782"/>
    <d v="2014-07-01T04:59:00"/>
    <x v="0"/>
  </r>
  <r>
    <n v="185"/>
    <s v="BLANK Short Movie"/>
    <s v="Love has no boundaries!"/>
    <x v="13"/>
    <x v="1642"/>
    <x v="2"/>
    <x v="2"/>
    <s v="NOK"/>
    <n v="1471557139"/>
    <x v="1783"/>
    <b v="0"/>
    <n v="10"/>
    <b v="0"/>
    <s v="film &amp; video/drama"/>
    <x v="5"/>
    <x v="10"/>
    <x v="1693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x v="250"/>
    <x v="1643"/>
    <x v="0"/>
    <x v="0"/>
    <s v="USD"/>
    <n v="1399694340"/>
    <x v="1784"/>
    <b v="1"/>
    <n v="71"/>
    <b v="1"/>
    <s v="publishing/radio &amp; podcasts"/>
    <x v="1"/>
    <x v="2"/>
    <x v="1694"/>
    <x v="1784"/>
    <d v="2014-05-10T03:59:00"/>
    <x v="0"/>
  </r>
  <r>
    <n v="1726"/>
    <s v="&quot;Every Day&quot; CD by Amanda Joy Hall"/>
    <s v="Amanda Joy Hall's sophomore album, &quot;Every Day&quot;. Release expected July 2014"/>
    <x v="115"/>
    <x v="1644"/>
    <x v="2"/>
    <x v="0"/>
    <s v="USD"/>
    <n v="1403906664"/>
    <x v="1785"/>
    <b v="0"/>
    <n v="16"/>
    <b v="0"/>
    <s v="music/faith"/>
    <x v="7"/>
    <x v="14"/>
    <x v="1695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x v="114"/>
    <x v="1645"/>
    <x v="0"/>
    <x v="0"/>
    <s v="USD"/>
    <n v="1298680630"/>
    <x v="1786"/>
    <b v="0"/>
    <n v="47"/>
    <b v="1"/>
    <s v="film &amp; video/shorts"/>
    <x v="5"/>
    <x v="27"/>
    <x v="1696"/>
    <x v="1786"/>
    <d v="2011-02-26T00:37:10"/>
    <x v="0"/>
  </r>
  <r>
    <n v="3432"/>
    <s v="Love Letters"/>
    <s v="Bare Theatre stages A.R. Gurney's Pulitzer Finalist script about a relationship spanning a lifetime and long distance."/>
    <x v="151"/>
    <x v="1646"/>
    <x v="0"/>
    <x v="0"/>
    <s v="USD"/>
    <n v="1454709600"/>
    <x v="1787"/>
    <b v="0"/>
    <n v="42"/>
    <b v="1"/>
    <s v="theater/plays"/>
    <x v="6"/>
    <x v="11"/>
    <x v="1697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x v="151"/>
    <x v="1647"/>
    <x v="0"/>
    <x v="11"/>
    <s v="CAD"/>
    <n v="1443127082"/>
    <x v="1788"/>
    <b v="0"/>
    <n v="50"/>
    <b v="1"/>
    <s v="music/electronic music"/>
    <x v="7"/>
    <x v="13"/>
    <x v="1698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x v="151"/>
    <x v="1647"/>
    <x v="0"/>
    <x v="11"/>
    <s v="CAD"/>
    <n v="1433131140"/>
    <x v="1789"/>
    <b v="0"/>
    <n v="11"/>
    <b v="1"/>
    <s v="theater/plays"/>
    <x v="6"/>
    <x v="11"/>
    <x v="1699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x v="76"/>
    <x v="1648"/>
    <x v="2"/>
    <x v="0"/>
    <s v="USD"/>
    <n v="1454572233"/>
    <x v="1790"/>
    <b v="1"/>
    <n v="37"/>
    <b v="0"/>
    <s v="photography/photobooks"/>
    <x v="2"/>
    <x v="3"/>
    <x v="1700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x v="236"/>
    <x v="1648"/>
    <x v="0"/>
    <x v="0"/>
    <s v="USD"/>
    <n v="1376838000"/>
    <x v="1791"/>
    <b v="1"/>
    <n v="55"/>
    <b v="1"/>
    <s v="theater/plays"/>
    <x v="6"/>
    <x v="11"/>
    <x v="1701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x v="186"/>
    <x v="1649"/>
    <x v="0"/>
    <x v="0"/>
    <s v="USD"/>
    <n v="1458362023"/>
    <x v="1792"/>
    <b v="0"/>
    <n v="61"/>
    <b v="1"/>
    <s v="music/electronic music"/>
    <x v="7"/>
    <x v="13"/>
    <x v="1702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x v="1650"/>
    <x v="0"/>
    <x v="0"/>
    <s v="USD"/>
    <n v="1483822800"/>
    <x v="1793"/>
    <b v="0"/>
    <n v="34"/>
    <b v="1"/>
    <s v="photography/photobooks"/>
    <x v="2"/>
    <x v="3"/>
    <x v="1703"/>
    <x v="1793"/>
    <d v="2017-01-07T21:00:00"/>
    <x v="0"/>
  </r>
  <r>
    <n v="3430"/>
    <s v="Being Patient"/>
    <s v="We need support for our play so we can promote awareness of kidney diseases and the effect it has on sufferers and their families."/>
    <x v="151"/>
    <x v="1651"/>
    <x v="0"/>
    <x v="1"/>
    <s v="GBP"/>
    <n v="1406760101"/>
    <x v="1794"/>
    <b v="0"/>
    <n v="72"/>
    <b v="1"/>
    <s v="theater/plays"/>
    <x v="6"/>
    <x v="11"/>
    <x v="1704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x v="186"/>
    <x v="1652"/>
    <x v="0"/>
    <x v="1"/>
    <s v="GBP"/>
    <n v="1448229600"/>
    <x v="1795"/>
    <b v="0"/>
    <n v="47"/>
    <b v="1"/>
    <s v="theater/plays"/>
    <x v="6"/>
    <x v="11"/>
    <x v="1705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x v="151"/>
    <x v="1653"/>
    <x v="0"/>
    <x v="1"/>
    <s v="GBP"/>
    <n v="1462878648"/>
    <x v="1796"/>
    <b v="0"/>
    <n v="30"/>
    <b v="1"/>
    <s v="theater/plays"/>
    <x v="6"/>
    <x v="11"/>
    <x v="1706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x v="151"/>
    <x v="1654"/>
    <x v="0"/>
    <x v="1"/>
    <s v="GBP"/>
    <n v="1425211200"/>
    <x v="1797"/>
    <b v="0"/>
    <n v="38"/>
    <b v="1"/>
    <s v="film &amp; video/television"/>
    <x v="5"/>
    <x v="16"/>
    <x v="1707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x v="14"/>
    <x v="1655"/>
    <x v="2"/>
    <x v="1"/>
    <s v="GBP"/>
    <n v="1407065979"/>
    <x v="1798"/>
    <b v="1"/>
    <n v="39"/>
    <b v="0"/>
    <s v="photography/photobooks"/>
    <x v="2"/>
    <x v="3"/>
    <x v="88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x v="151"/>
    <x v="1656"/>
    <x v="0"/>
    <x v="0"/>
    <s v="USD"/>
    <n v="1436511600"/>
    <x v="1799"/>
    <b v="0"/>
    <n v="19"/>
    <b v="1"/>
    <s v="theater/plays"/>
    <x v="6"/>
    <x v="11"/>
    <x v="1708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x v="151"/>
    <x v="1657"/>
    <x v="0"/>
    <x v="0"/>
    <s v="USD"/>
    <n v="1415815393"/>
    <x v="1800"/>
    <b v="0"/>
    <n v="58"/>
    <b v="1"/>
    <s v="music/indie rock"/>
    <x v="7"/>
    <x v="12"/>
    <x v="1709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x v="1658"/>
    <x v="2"/>
    <x v="0"/>
    <s v="USD"/>
    <n v="1412393400"/>
    <x v="1801"/>
    <b v="0"/>
    <n v="29"/>
    <b v="0"/>
    <s v="games/video games"/>
    <x v="3"/>
    <x v="18"/>
    <x v="1080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x v="151"/>
    <x v="1658"/>
    <x v="0"/>
    <x v="0"/>
    <s v="USD"/>
    <n v="1439357559"/>
    <x v="1802"/>
    <b v="0"/>
    <n v="24"/>
    <b v="1"/>
    <s v="theater/plays"/>
    <x v="6"/>
    <x v="11"/>
    <x v="833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x v="250"/>
    <x v="1659"/>
    <x v="0"/>
    <x v="0"/>
    <s v="USD"/>
    <n v="1271573940"/>
    <x v="1803"/>
    <b v="0"/>
    <n v="54"/>
    <b v="1"/>
    <s v="music/rock"/>
    <x v="7"/>
    <x v="15"/>
    <x v="1710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x v="151"/>
    <x v="1660"/>
    <x v="0"/>
    <x v="0"/>
    <s v="USD"/>
    <n v="1338219793"/>
    <x v="1804"/>
    <b v="0"/>
    <n v="35"/>
    <b v="1"/>
    <s v="music/classical music"/>
    <x v="7"/>
    <x v="25"/>
    <x v="1711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x v="151"/>
    <x v="1661"/>
    <x v="0"/>
    <x v="0"/>
    <s v="USD"/>
    <n v="1334767476"/>
    <x v="1805"/>
    <b v="0"/>
    <n v="46"/>
    <b v="1"/>
    <s v="music/rock"/>
    <x v="7"/>
    <x v="15"/>
    <x v="1712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x v="151"/>
    <x v="1662"/>
    <x v="0"/>
    <x v="0"/>
    <s v="USD"/>
    <n v="1445659140"/>
    <x v="1806"/>
    <b v="0"/>
    <n v="20"/>
    <b v="1"/>
    <s v="theater/plays"/>
    <x v="6"/>
    <x v="11"/>
    <x v="1713"/>
    <x v="1806"/>
    <d v="2015-10-24T03:59:00"/>
    <x v="0"/>
  </r>
  <r>
    <n v="2468"/>
    <s v="New &quot;Jesse Denaro&quot; Album!"/>
    <s v="Please donate, support &amp; share this project so that I may be able to record my new EP this fall!"/>
    <x v="151"/>
    <x v="1663"/>
    <x v="0"/>
    <x v="0"/>
    <s v="USD"/>
    <n v="1351400400"/>
    <x v="1807"/>
    <b v="0"/>
    <n v="58"/>
    <b v="1"/>
    <s v="music/indie rock"/>
    <x v="7"/>
    <x v="12"/>
    <x v="494"/>
    <x v="1807"/>
    <d v="2012-10-28T05:00:00"/>
    <x v="0"/>
  </r>
  <r>
    <n v="1655"/>
    <s v="Meg Porter Debut EP!"/>
    <s v="Berklee College of Music student, Meg Porter needs YOUR help to fund her very first EP!"/>
    <x v="186"/>
    <x v="1664"/>
    <x v="0"/>
    <x v="0"/>
    <s v="USD"/>
    <n v="1333648820"/>
    <x v="1808"/>
    <b v="0"/>
    <n v="48"/>
    <b v="1"/>
    <s v="music/pop"/>
    <x v="7"/>
    <x v="22"/>
    <x v="1714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x v="151"/>
    <x v="1665"/>
    <x v="0"/>
    <x v="1"/>
    <s v="GBP"/>
    <n v="1404641289"/>
    <x v="1809"/>
    <b v="0"/>
    <n v="67"/>
    <b v="1"/>
    <s v="theater/plays"/>
    <x v="6"/>
    <x v="11"/>
    <x v="1715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x v="151"/>
    <x v="1666"/>
    <x v="0"/>
    <x v="11"/>
    <s v="CAD"/>
    <n v="1458235549"/>
    <x v="1810"/>
    <b v="0"/>
    <n v="17"/>
    <b v="1"/>
    <s v="technology/wearables"/>
    <x v="0"/>
    <x v="1"/>
    <x v="1716"/>
    <x v="1810"/>
    <d v="2016-03-17T17:25:49"/>
    <x v="0"/>
  </r>
  <r>
    <n v="3548"/>
    <s v="THE UNDERSTUDY @ WORKING STAGE"/>
    <s v="We're putting together a production of THE UNDERSTUDY by Theresa Rebeck and hope you'll help us share this story."/>
    <x v="238"/>
    <x v="1667"/>
    <x v="0"/>
    <x v="0"/>
    <s v="USD"/>
    <n v="1457139600"/>
    <x v="1811"/>
    <b v="0"/>
    <n v="13"/>
    <b v="1"/>
    <s v="theater/plays"/>
    <x v="6"/>
    <x v="11"/>
    <x v="1717"/>
    <x v="1811"/>
    <d v="2016-03-05T01:00:00"/>
    <x v="0"/>
  </r>
  <r>
    <n v="3480"/>
    <s v="Georgia - the full cast production"/>
    <s v="Georgia is a play that looks at the taboo topic of rape in a relationship.  It's a play about perspectives and various viewpoints."/>
    <x v="186"/>
    <x v="1667"/>
    <x v="0"/>
    <x v="0"/>
    <s v="USD"/>
    <n v="1436562000"/>
    <x v="1812"/>
    <b v="0"/>
    <n v="13"/>
    <b v="1"/>
    <s v="theater/plays"/>
    <x v="6"/>
    <x v="11"/>
    <x v="1717"/>
    <x v="1812"/>
    <d v="2015-07-10T21:00:00"/>
    <x v="0"/>
  </r>
  <r>
    <n v="15"/>
    <s v="Cien&amp;Cia"/>
    <s v="Cien&amp;Cia es un proyecto transmedia para televisiÃ³n; la finalidad de la venta de camisetas es financiar el reality (Factual)."/>
    <x v="151"/>
    <x v="1668"/>
    <x v="0"/>
    <x v="5"/>
    <s v="EUR"/>
    <n v="1443384840"/>
    <x v="1813"/>
    <b v="0"/>
    <n v="98"/>
    <b v="1"/>
    <s v="film &amp; video/television"/>
    <x v="5"/>
    <x v="16"/>
    <x v="1718"/>
    <x v="1813"/>
    <d v="2015-09-27T20:14:00"/>
    <x v="0"/>
  </r>
  <r>
    <n v="1889"/>
    <s v="LittleBear"/>
    <s v="Sweeping epic melodies. I want to incorporate all my influences into one album I have been writing for 90 days now and ready to record!"/>
    <x v="151"/>
    <x v="1668"/>
    <x v="0"/>
    <x v="0"/>
    <s v="USD"/>
    <n v="1363024946"/>
    <x v="1814"/>
    <b v="0"/>
    <n v="44"/>
    <b v="1"/>
    <s v="music/indie rock"/>
    <x v="7"/>
    <x v="12"/>
    <x v="888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x v="80"/>
    <x v="1669"/>
    <x v="2"/>
    <x v="11"/>
    <s v="CAD"/>
    <n v="1420346638"/>
    <x v="1815"/>
    <b v="0"/>
    <n v="13"/>
    <b v="0"/>
    <s v="film &amp; video/drama"/>
    <x v="5"/>
    <x v="10"/>
    <x v="1719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x v="151"/>
    <x v="1669"/>
    <x v="0"/>
    <x v="0"/>
    <s v="USD"/>
    <n v="1313370000"/>
    <x v="1816"/>
    <b v="0"/>
    <n v="39"/>
    <b v="1"/>
    <s v="music/indie rock"/>
    <x v="7"/>
    <x v="12"/>
    <x v="750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109"/>
    <x v="1670"/>
    <x v="2"/>
    <x v="0"/>
    <s v="USD"/>
    <n v="1445196989"/>
    <x v="1817"/>
    <b v="1"/>
    <n v="43"/>
    <b v="0"/>
    <s v="theater/plays"/>
    <x v="6"/>
    <x v="11"/>
    <x v="1720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51"/>
    <x v="1671"/>
    <x v="0"/>
    <x v="1"/>
    <s v="GBP"/>
    <n v="1487769952"/>
    <x v="1818"/>
    <b v="0"/>
    <n v="41"/>
    <b v="1"/>
    <s v="theater/plays"/>
    <x v="6"/>
    <x v="11"/>
    <x v="771"/>
    <x v="1818"/>
    <d v="2017-02-22T13:25:52"/>
    <x v="0"/>
  </r>
  <r>
    <n v="3813"/>
    <s v="SUCKIN INJUN"/>
    <s v="A comedic play about hillbilly vampires and the absurdity of judging by appearances. Wanna live forever? Better watch what you drink."/>
    <x v="238"/>
    <x v="1672"/>
    <x v="0"/>
    <x v="0"/>
    <s v="USD"/>
    <n v="1465940580"/>
    <x v="1819"/>
    <b v="0"/>
    <n v="27"/>
    <b v="1"/>
    <s v="theater/plays"/>
    <x v="6"/>
    <x v="11"/>
    <x v="1721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02"/>
    <x v="1673"/>
    <x v="2"/>
    <x v="0"/>
    <s v="USD"/>
    <n v="1412135940"/>
    <x v="1820"/>
    <b v="0"/>
    <n v="16"/>
    <b v="0"/>
    <s v="photography/nature"/>
    <x v="2"/>
    <x v="38"/>
    <x v="1722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x v="0"/>
    <x v="1674"/>
    <x v="2"/>
    <x v="4"/>
    <s v="EUR"/>
    <n v="1434047084"/>
    <x v="1821"/>
    <b v="1"/>
    <n v="28"/>
    <b v="0"/>
    <s v="theater/plays"/>
    <x v="6"/>
    <x v="11"/>
    <x v="1723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x v="4"/>
    <x v="1675"/>
    <x v="2"/>
    <x v="0"/>
    <s v="USD"/>
    <n v="1391427692"/>
    <x v="1822"/>
    <b v="0"/>
    <n v="99"/>
    <b v="0"/>
    <s v="games/video games"/>
    <x v="3"/>
    <x v="18"/>
    <x v="1724"/>
    <x v="1822"/>
    <d v="2014-02-03T11:41:32"/>
    <x v="0"/>
  </r>
  <r>
    <n v="1283"/>
    <s v="Sketching In Stereo 3rd Album!"/>
    <s v="Our 3rd album is halfway complete, but we need your help to record, mix and master the final product!"/>
    <x v="114"/>
    <x v="1676"/>
    <x v="0"/>
    <x v="0"/>
    <s v="USD"/>
    <n v="1362974400"/>
    <x v="1823"/>
    <b v="1"/>
    <n v="22"/>
    <b v="1"/>
    <s v="music/rock"/>
    <x v="7"/>
    <x v="15"/>
    <x v="1725"/>
    <x v="1823"/>
    <d v="2013-03-11T04:00:00"/>
    <x v="0"/>
  </r>
  <r>
    <n v="3499"/>
    <s v="Fefu and Her Friends"/>
    <s v="Figure 8 Troupe's debut performance! A stunning piece of theatre written by premier female playwright Maria Irene Fornes."/>
    <x v="151"/>
    <x v="1677"/>
    <x v="0"/>
    <x v="0"/>
    <s v="USD"/>
    <n v="1435733940"/>
    <x v="1824"/>
    <b v="0"/>
    <n v="35"/>
    <b v="1"/>
    <s v="theater/plays"/>
    <x v="6"/>
    <x v="11"/>
    <x v="1726"/>
    <x v="1824"/>
    <d v="2015-07-01T06:59:00"/>
    <x v="0"/>
  </r>
  <r>
    <n v="2972"/>
    <s v="A Bad Plan"/>
    <s v="A group of artists. A mythical art piece. A harrowing quest. And some margaritas."/>
    <x v="151"/>
    <x v="1678"/>
    <x v="0"/>
    <x v="0"/>
    <s v="USD"/>
    <n v="1480899600"/>
    <x v="1825"/>
    <b v="0"/>
    <n v="17"/>
    <b v="1"/>
    <s v="theater/plays"/>
    <x v="6"/>
    <x v="11"/>
    <x v="1727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x v="11"/>
    <x v="1679"/>
    <x v="2"/>
    <x v="0"/>
    <s v="USD"/>
    <n v="1442722891"/>
    <x v="1826"/>
    <b v="0"/>
    <n v="5"/>
    <b v="0"/>
    <s v="theater/spaces"/>
    <x v="6"/>
    <x v="9"/>
    <x v="1728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x v="151"/>
    <x v="1680"/>
    <x v="0"/>
    <x v="1"/>
    <s v="GBP"/>
    <n v="1413377522"/>
    <x v="1827"/>
    <b v="1"/>
    <n v="74"/>
    <b v="1"/>
    <s v="theater/plays"/>
    <x v="6"/>
    <x v="11"/>
    <x v="1729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x v="186"/>
    <x v="1680"/>
    <x v="0"/>
    <x v="0"/>
    <s v="USD"/>
    <n v="1427860740"/>
    <x v="1828"/>
    <b v="0"/>
    <n v="34"/>
    <b v="1"/>
    <s v="theater/plays"/>
    <x v="6"/>
    <x v="11"/>
    <x v="1730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x v="151"/>
    <x v="1681"/>
    <x v="0"/>
    <x v="0"/>
    <s v="USD"/>
    <n v="1373572903"/>
    <x v="1829"/>
    <b v="0"/>
    <n v="50"/>
    <b v="1"/>
    <s v="music/rock"/>
    <x v="7"/>
    <x v="15"/>
    <x v="1731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x v="16"/>
    <x v="1682"/>
    <x v="1"/>
    <x v="8"/>
    <s v="AUD"/>
    <n v="1415481203"/>
    <x v="1830"/>
    <b v="1"/>
    <n v="23"/>
    <b v="0"/>
    <s v="technology/space exploration"/>
    <x v="0"/>
    <x v="4"/>
    <x v="1054"/>
    <x v="1830"/>
    <d v="2014-11-08T21:13:2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x v="1682"/>
    <x v="0"/>
    <x v="0"/>
    <s v="USD"/>
    <n v="1262325600"/>
    <x v="1831"/>
    <b v="0"/>
    <n v="14"/>
    <b v="1"/>
    <s v="music/classical music"/>
    <x v="7"/>
    <x v="25"/>
    <x v="1732"/>
    <x v="1831"/>
    <d v="2010-01-01T06:00:00"/>
    <x v="0"/>
  </r>
  <r>
    <n v="3386"/>
    <s v="Going To Market"/>
    <s v="Stories from the Bronx make for an uncommon play. Help us finish funding this production, supported by the Kevin Spacey Foundation."/>
    <x v="151"/>
    <x v="1682"/>
    <x v="0"/>
    <x v="0"/>
    <s v="USD"/>
    <n v="1417620506"/>
    <x v="1832"/>
    <b v="0"/>
    <n v="41"/>
    <b v="1"/>
    <s v="theater/plays"/>
    <x v="6"/>
    <x v="11"/>
    <x v="867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x v="251"/>
    <x v="1682"/>
    <x v="0"/>
    <x v="0"/>
    <s v="USD"/>
    <n v="1404444286"/>
    <x v="1833"/>
    <b v="0"/>
    <n v="39"/>
    <b v="1"/>
    <s v="theater/plays"/>
    <x v="6"/>
    <x v="11"/>
    <x v="1733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x v="252"/>
    <x v="1683"/>
    <x v="0"/>
    <x v="0"/>
    <s v="USD"/>
    <n v="1336245328"/>
    <x v="1834"/>
    <b v="1"/>
    <n v="75"/>
    <b v="1"/>
    <s v="music/indie rock"/>
    <x v="7"/>
    <x v="12"/>
    <x v="1734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x v="151"/>
    <x v="1684"/>
    <x v="0"/>
    <x v="1"/>
    <s v="GBP"/>
    <n v="1422015083"/>
    <x v="1835"/>
    <b v="0"/>
    <n v="38"/>
    <b v="1"/>
    <s v="theater/plays"/>
    <x v="6"/>
    <x v="11"/>
    <x v="1735"/>
    <x v="1835"/>
    <d v="2015-01-23T12:11:23"/>
    <x v="0"/>
  </r>
  <r>
    <n v="1298"/>
    <s v="Dinosaur Dreams"/>
    <s v="A play that raises awareness for mental health and explores the psychological effects childhood abuse can have on an adult."/>
    <x v="151"/>
    <x v="1685"/>
    <x v="0"/>
    <x v="1"/>
    <s v="GBP"/>
    <n v="1461860432"/>
    <x v="1836"/>
    <b v="0"/>
    <n v="33"/>
    <b v="1"/>
    <s v="theater/plays"/>
    <x v="6"/>
    <x v="11"/>
    <x v="1736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x v="151"/>
    <x v="1686"/>
    <x v="0"/>
    <x v="1"/>
    <s v="GBP"/>
    <n v="1421452682"/>
    <x v="1837"/>
    <b v="0"/>
    <n v="53"/>
    <b v="1"/>
    <s v="theater/plays"/>
    <x v="6"/>
    <x v="11"/>
    <x v="1655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x v="159"/>
    <x v="1687"/>
    <x v="0"/>
    <x v="0"/>
    <s v="USD"/>
    <n v="1427553484"/>
    <x v="1838"/>
    <b v="0"/>
    <n v="35"/>
    <b v="1"/>
    <s v="theater/plays"/>
    <x v="6"/>
    <x v="11"/>
    <x v="1737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x v="16"/>
    <x v="1688"/>
    <x v="2"/>
    <x v="0"/>
    <s v="USD"/>
    <n v="1395158130"/>
    <x v="1839"/>
    <b v="0"/>
    <n v="33"/>
    <b v="0"/>
    <s v="publishing/children's books"/>
    <x v="1"/>
    <x v="39"/>
    <x v="828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x v="181"/>
    <x v="1689"/>
    <x v="0"/>
    <x v="0"/>
    <s v="USD"/>
    <n v="1373243181"/>
    <x v="1840"/>
    <b v="0"/>
    <n v="24"/>
    <b v="1"/>
    <s v="film &amp; video/shorts"/>
    <x v="5"/>
    <x v="27"/>
    <x v="1738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x v="151"/>
    <x v="1690"/>
    <x v="0"/>
    <x v="0"/>
    <s v="USD"/>
    <n v="1366664400"/>
    <x v="1841"/>
    <b v="1"/>
    <n v="45"/>
    <b v="1"/>
    <s v="music/rock"/>
    <x v="7"/>
    <x v="15"/>
    <x v="1739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x v="159"/>
    <x v="1690"/>
    <x v="0"/>
    <x v="0"/>
    <s v="USD"/>
    <n v="1431831600"/>
    <x v="1842"/>
    <b v="0"/>
    <n v="39"/>
    <b v="1"/>
    <s v="theater/plays"/>
    <x v="6"/>
    <x v="11"/>
    <x v="1740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51"/>
    <x v="1691"/>
    <x v="0"/>
    <x v="0"/>
    <s v="USD"/>
    <n v="1357408721"/>
    <x v="1843"/>
    <b v="0"/>
    <n v="49"/>
    <b v="1"/>
    <s v="publishing/nonfiction"/>
    <x v="1"/>
    <x v="17"/>
    <x v="1741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x v="151"/>
    <x v="1692"/>
    <x v="0"/>
    <x v="1"/>
    <s v="GBP"/>
    <n v="1440630000"/>
    <x v="1844"/>
    <b v="0"/>
    <n v="38"/>
    <b v="1"/>
    <s v="theater/plays"/>
    <x v="6"/>
    <x v="11"/>
    <x v="1742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x v="26"/>
    <x v="1693"/>
    <x v="2"/>
    <x v="0"/>
    <s v="USD"/>
    <n v="1404623330"/>
    <x v="1845"/>
    <b v="0"/>
    <n v="25"/>
    <b v="0"/>
    <s v="food/food trucks"/>
    <x v="4"/>
    <x v="29"/>
    <x v="1743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x v="82"/>
    <x v="1694"/>
    <x v="1"/>
    <x v="11"/>
    <s v="CAD"/>
    <n v="1428945472"/>
    <x v="1846"/>
    <b v="0"/>
    <n v="37"/>
    <b v="0"/>
    <s v="film &amp; video/science fiction"/>
    <x v="5"/>
    <x v="21"/>
    <x v="1744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x v="113"/>
    <x v="1694"/>
    <x v="2"/>
    <x v="0"/>
    <s v="USD"/>
    <n v="1423750542"/>
    <x v="1847"/>
    <b v="0"/>
    <n v="39"/>
    <b v="0"/>
    <s v="theater/musical"/>
    <x v="6"/>
    <x v="19"/>
    <x v="1066"/>
    <x v="1847"/>
    <d v="2015-02-12T14:15:42"/>
    <x v="0"/>
  </r>
  <r>
    <n v="2485"/>
    <s v="Calli Dollinger and The Dusters Fall Tour Fund"/>
    <s v="We're trying to fund a fall tour to Dallas,  where we will record our debut album with Grammy award-winning producer, Stuart Sikes."/>
    <x v="151"/>
    <x v="1695"/>
    <x v="0"/>
    <x v="0"/>
    <s v="USD"/>
    <n v="1318463879"/>
    <x v="1848"/>
    <b v="0"/>
    <n v="41"/>
    <b v="1"/>
    <s v="music/indie rock"/>
    <x v="7"/>
    <x v="12"/>
    <x v="1745"/>
    <x v="1848"/>
    <d v="2011-10-12T23:57:59"/>
    <x v="0"/>
  </r>
  <r>
    <n v="383"/>
    <s v="Tornado Pursuit: 2014 Storm Chasing Web Series"/>
    <s v="An independent documentary web series about storm chasing in tornado alley that features the chase team TornadoRaiders.com"/>
    <x v="253"/>
    <x v="1695"/>
    <x v="0"/>
    <x v="0"/>
    <s v="USD"/>
    <n v="1400467759"/>
    <x v="1849"/>
    <b v="0"/>
    <n v="48"/>
    <b v="1"/>
    <s v="film &amp; video/documentary"/>
    <x v="5"/>
    <x v="8"/>
    <x v="1746"/>
    <x v="1849"/>
    <d v="2014-05-19T02:49:19"/>
    <x v="0"/>
  </r>
  <r>
    <n v="3535"/>
    <s v="Twelve Angry Women"/>
    <s v="On the 60th anniversary of Twelve Angry Men, 12 female writers create 12 short pieces about what makes them angry."/>
    <x v="151"/>
    <x v="1696"/>
    <x v="0"/>
    <x v="1"/>
    <s v="GBP"/>
    <n v="1443808800"/>
    <x v="1850"/>
    <b v="0"/>
    <n v="46"/>
    <b v="1"/>
    <s v="theater/plays"/>
    <x v="6"/>
    <x v="11"/>
    <x v="1747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x v="151"/>
    <x v="1697"/>
    <x v="0"/>
    <x v="0"/>
    <s v="USD"/>
    <n v="1433134800"/>
    <x v="1851"/>
    <b v="0"/>
    <n v="30"/>
    <b v="1"/>
    <s v="theater/plays"/>
    <x v="6"/>
    <x v="11"/>
    <x v="1748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x v="151"/>
    <x v="1697"/>
    <x v="0"/>
    <x v="1"/>
    <s v="GBP"/>
    <n v="1439136000"/>
    <x v="1852"/>
    <b v="0"/>
    <n v="36"/>
    <b v="1"/>
    <s v="theater/plays"/>
    <x v="6"/>
    <x v="11"/>
    <x v="1749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x v="254"/>
    <x v="1698"/>
    <x v="1"/>
    <x v="1"/>
    <s v="GBP"/>
    <n v="1454425128"/>
    <x v="1853"/>
    <b v="0"/>
    <n v="46"/>
    <b v="0"/>
    <s v="theater/musical"/>
    <x v="6"/>
    <x v="19"/>
    <x v="1508"/>
    <x v="1853"/>
    <d v="2016-02-02T14:58:48"/>
    <x v="2"/>
  </r>
  <r>
    <n v="817"/>
    <s v="Dead Fish Handshake - follow up record to Across State Lines"/>
    <s v="Dead Fish Handshake is a rock band based out of New Jersey. We are in the process of raising funds for our second record."/>
    <x v="186"/>
    <x v="1699"/>
    <x v="0"/>
    <x v="0"/>
    <s v="USD"/>
    <n v="1331441940"/>
    <x v="1854"/>
    <b v="0"/>
    <n v="23"/>
    <b v="1"/>
    <s v="music/rock"/>
    <x v="7"/>
    <x v="15"/>
    <x v="1750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x v="151"/>
    <x v="1700"/>
    <x v="0"/>
    <x v="0"/>
    <s v="USD"/>
    <n v="1437447600"/>
    <x v="1855"/>
    <b v="0"/>
    <n v="29"/>
    <b v="1"/>
    <s v="theater/plays"/>
    <x v="6"/>
    <x v="11"/>
    <x v="1751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x v="151"/>
    <x v="1700"/>
    <x v="0"/>
    <x v="1"/>
    <s v="GBP"/>
    <n v="1425142800"/>
    <x v="1856"/>
    <b v="0"/>
    <n v="51"/>
    <b v="1"/>
    <s v="theater/plays"/>
    <x v="6"/>
    <x v="11"/>
    <x v="1079"/>
    <x v="1856"/>
    <d v="2015-02-28T17:00:00"/>
    <x v="0"/>
  </r>
  <r>
    <n v="2644"/>
    <s v="Helios - Near Space Launch To Capture The 2017 Solar Eclipse (Canceled)"/>
    <s v="A historic manned launch into near space by 3 brave pilots to capture the 2017 total solar eclipse in virtual reality."/>
    <x v="4"/>
    <x v="1701"/>
    <x v="1"/>
    <x v="0"/>
    <s v="USD"/>
    <n v="1489172435"/>
    <x v="1857"/>
    <b v="1"/>
    <n v="52"/>
    <b v="0"/>
    <s v="technology/space exploration"/>
    <x v="0"/>
    <x v="4"/>
    <x v="1752"/>
    <x v="1857"/>
    <d v="2017-03-10T19:00:35"/>
    <x v="0"/>
  </r>
  <r>
    <n v="1839"/>
    <s v="Help The King of Mars Record Their First EP!"/>
    <s v="The King of Mars, a Chicago rock band, needs your help funding their first EP! Visit us at thekingofmars.com for more."/>
    <x v="114"/>
    <x v="1701"/>
    <x v="0"/>
    <x v="0"/>
    <s v="USD"/>
    <n v="1475342382"/>
    <x v="1858"/>
    <b v="0"/>
    <n v="45"/>
    <b v="1"/>
    <s v="music/rock"/>
    <x v="7"/>
    <x v="15"/>
    <x v="1753"/>
    <x v="1858"/>
    <d v="2016-10-01T17:19:42"/>
    <x v="0"/>
  </r>
  <r>
    <n v="1921"/>
    <s v="The Fine Spirits are making an album!"/>
    <s v="The Fine Spirits are making an album, but we need your help!"/>
    <x v="186"/>
    <x v="1702"/>
    <x v="0"/>
    <x v="0"/>
    <s v="USD"/>
    <n v="1342243143"/>
    <x v="1859"/>
    <b v="0"/>
    <n v="38"/>
    <b v="1"/>
    <s v="music/indie rock"/>
    <x v="7"/>
    <x v="12"/>
    <x v="1754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x v="151"/>
    <x v="1703"/>
    <x v="0"/>
    <x v="1"/>
    <s v="GBP"/>
    <n v="1483707905"/>
    <x v="1860"/>
    <b v="0"/>
    <n v="59"/>
    <b v="1"/>
    <s v="theater/plays"/>
    <x v="6"/>
    <x v="11"/>
    <x v="1755"/>
    <x v="1860"/>
    <d v="2017-01-06T13:05:05"/>
    <x v="0"/>
  </r>
  <r>
    <n v="2788"/>
    <s v="ACT Underground Theatre, TLDC"/>
    <s v="MOVING FORWARD! WE HAVE REACHED GOAL BUT HAVE MORE TIME!! PLEASE CONSIDER PLEDGING."/>
    <x v="151"/>
    <x v="1703"/>
    <x v="0"/>
    <x v="0"/>
    <s v="USD"/>
    <n v="1469811043"/>
    <x v="1861"/>
    <b v="0"/>
    <n v="20"/>
    <b v="1"/>
    <s v="theater/plays"/>
    <x v="6"/>
    <x v="11"/>
    <x v="1756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51"/>
    <x v="1703"/>
    <x v="0"/>
    <x v="0"/>
    <s v="USD"/>
    <n v="1473393600"/>
    <x v="1862"/>
    <b v="0"/>
    <n v="28"/>
    <b v="1"/>
    <s v="theater/plays"/>
    <x v="6"/>
    <x v="11"/>
    <x v="1757"/>
    <x v="1862"/>
    <d v="2016-09-09T04:00:00"/>
    <x v="0"/>
  </r>
  <r>
    <n v="3678"/>
    <s v="Some big Some bang"/>
    <s v="The Ugly Collective takes Some big Some bang to the Underbelly Venues at the Edinburgh Fringe!"/>
    <x v="151"/>
    <x v="1703"/>
    <x v="0"/>
    <x v="1"/>
    <s v="GBP"/>
    <n v="1433076298"/>
    <x v="1863"/>
    <b v="0"/>
    <n v="31"/>
    <b v="1"/>
    <s v="theater/plays"/>
    <x v="6"/>
    <x v="11"/>
    <x v="1758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x v="151"/>
    <x v="1704"/>
    <x v="0"/>
    <x v="0"/>
    <s v="USD"/>
    <n v="1464987600"/>
    <x v="1864"/>
    <b v="1"/>
    <n v="39"/>
    <b v="1"/>
    <s v="theater/plays"/>
    <x v="6"/>
    <x v="11"/>
    <x v="1759"/>
    <x v="1864"/>
    <d v="2016-06-03T21:00:00"/>
    <x v="0"/>
  </r>
  <r>
    <n v="3837"/>
    <s v="Farcical Elements Presents Boeing-Boeing"/>
    <s v="A high-flying French farce with the thrust of a well-tuned jet engine"/>
    <x v="151"/>
    <x v="1705"/>
    <x v="0"/>
    <x v="1"/>
    <s v="GBP"/>
    <n v="1435947758"/>
    <x v="1865"/>
    <b v="0"/>
    <n v="17"/>
    <b v="1"/>
    <s v="theater/plays"/>
    <x v="6"/>
    <x v="11"/>
    <x v="1760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x v="151"/>
    <x v="1706"/>
    <x v="0"/>
    <x v="0"/>
    <s v="USD"/>
    <n v="1415253540"/>
    <x v="1866"/>
    <b v="0"/>
    <n v="23"/>
    <b v="1"/>
    <s v="theater/plays"/>
    <x v="6"/>
    <x v="11"/>
    <x v="1487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x v="114"/>
    <x v="1707"/>
    <x v="0"/>
    <x v="0"/>
    <s v="USD"/>
    <n v="1341633540"/>
    <x v="1867"/>
    <b v="0"/>
    <n v="34"/>
    <b v="1"/>
    <s v="music/rock"/>
    <x v="7"/>
    <x v="15"/>
    <x v="1761"/>
    <x v="1867"/>
    <d v="2012-07-07T03:59:00"/>
    <x v="0"/>
  </r>
  <r>
    <n v="1841"/>
    <s v="Hydra Effect Debut EP"/>
    <s v="Hard Rock with a Positive Message. Help us fund, release and promote our debut EP!"/>
    <x v="151"/>
    <x v="1708"/>
    <x v="0"/>
    <x v="0"/>
    <s v="USD"/>
    <n v="1400561940"/>
    <x v="1868"/>
    <b v="0"/>
    <n v="40"/>
    <b v="1"/>
    <s v="music/rock"/>
    <x v="7"/>
    <x v="15"/>
    <x v="1762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x v="151"/>
    <x v="1708"/>
    <x v="0"/>
    <x v="1"/>
    <s v="GBP"/>
    <n v="1469401200"/>
    <x v="1869"/>
    <b v="0"/>
    <n v="27"/>
    <b v="1"/>
    <s v="theater/musical"/>
    <x v="6"/>
    <x v="19"/>
    <x v="1763"/>
    <x v="1869"/>
    <d v="2016-07-24T23:00:00"/>
    <x v="2"/>
  </r>
  <r>
    <n v="1285"/>
    <s v="We just keep going"/>
    <s v="The world premiere of hysterically funny and heartbreaking story about family, unconditional love and facing the unfaceable"/>
    <x v="151"/>
    <x v="1709"/>
    <x v="0"/>
    <x v="1"/>
    <s v="GBP"/>
    <n v="1434808775"/>
    <x v="1870"/>
    <b v="0"/>
    <n v="63"/>
    <b v="1"/>
    <s v="theater/plays"/>
    <x v="6"/>
    <x v="11"/>
    <x v="1764"/>
    <x v="1870"/>
    <d v="2015-06-20T13:59:35"/>
    <x v="0"/>
  </r>
  <r>
    <n v="407"/>
    <s v="Haymarket Documentary"/>
    <s v="The story of the 1886 Haymarket Riot explored through the history of the Haymarket Police Memorial Statue."/>
    <x v="151"/>
    <x v="1710"/>
    <x v="0"/>
    <x v="0"/>
    <s v="USD"/>
    <n v="1321739650"/>
    <x v="1871"/>
    <b v="0"/>
    <n v="22"/>
    <b v="1"/>
    <s v="film &amp; video/documentary"/>
    <x v="5"/>
    <x v="8"/>
    <x v="1765"/>
    <x v="1871"/>
    <d v="2011-11-19T21:54:10"/>
    <x v="0"/>
  </r>
  <r>
    <n v="2912"/>
    <s v="Fair Play"/>
    <s v="Set in Iceland, Fair Play is a a dark comedy- a play within a play. An extravaganza, fueled by Absinthe, and touched by the Surreal."/>
    <x v="255"/>
    <x v="1711"/>
    <x v="2"/>
    <x v="0"/>
    <s v="USD"/>
    <n v="1452827374"/>
    <x v="1872"/>
    <b v="0"/>
    <n v="26"/>
    <b v="0"/>
    <s v="theater/plays"/>
    <x v="6"/>
    <x v="11"/>
    <x v="1766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x v="151"/>
    <x v="1711"/>
    <x v="0"/>
    <x v="0"/>
    <s v="USD"/>
    <n v="1465062166"/>
    <x v="1873"/>
    <b v="0"/>
    <n v="19"/>
    <b v="1"/>
    <s v="theater/plays"/>
    <x v="6"/>
    <x v="11"/>
    <x v="1767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x v="256"/>
    <x v="1712"/>
    <x v="1"/>
    <x v="0"/>
    <s v="USD"/>
    <n v="1477065860"/>
    <x v="1874"/>
    <b v="0"/>
    <n v="11"/>
    <b v="0"/>
    <s v="technology/wearables"/>
    <x v="0"/>
    <x v="1"/>
    <x v="1768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x v="151"/>
    <x v="1713"/>
    <x v="0"/>
    <x v="0"/>
    <s v="USD"/>
    <n v="1403150400"/>
    <x v="1875"/>
    <b v="0"/>
    <n v="16"/>
    <b v="1"/>
    <s v="film &amp; video/television"/>
    <x v="5"/>
    <x v="16"/>
    <x v="1769"/>
    <x v="1875"/>
    <d v="2014-06-19T04:00:00"/>
    <x v="0"/>
  </r>
  <r>
    <n v="3519"/>
    <s v="Bookstory"/>
    <s v="Bookstory is a tiny puppet musical with some very big ideas that tells the story of the story in the digital age"/>
    <x v="151"/>
    <x v="1713"/>
    <x v="0"/>
    <x v="1"/>
    <s v="GBP"/>
    <n v="1425478950"/>
    <x v="1876"/>
    <b v="0"/>
    <n v="28"/>
    <b v="1"/>
    <s v="theater/plays"/>
    <x v="6"/>
    <x v="11"/>
    <x v="1770"/>
    <x v="1876"/>
    <d v="2015-03-04T14:22:30"/>
    <x v="0"/>
  </r>
  <r>
    <n v="1261"/>
    <s v="The Puget EP's Vinyl Release"/>
    <s v="We just recorded a stellar EP and we're trying to put it out on vinyl.  Can you help these punx out?"/>
    <x v="151"/>
    <x v="1714"/>
    <x v="0"/>
    <x v="0"/>
    <s v="USD"/>
    <n v="1390983227"/>
    <x v="1877"/>
    <b v="1"/>
    <n v="52"/>
    <b v="1"/>
    <s v="music/rock"/>
    <x v="7"/>
    <x v="15"/>
    <x v="1771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x v="151"/>
    <x v="1714"/>
    <x v="0"/>
    <x v="0"/>
    <s v="USD"/>
    <n v="1405715472"/>
    <x v="1878"/>
    <b v="0"/>
    <n v="38"/>
    <b v="1"/>
    <s v="music/rock"/>
    <x v="7"/>
    <x v="15"/>
    <x v="1772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x v="151"/>
    <x v="1714"/>
    <x v="0"/>
    <x v="1"/>
    <s v="GBP"/>
    <n v="1406761200"/>
    <x v="1879"/>
    <b v="0"/>
    <n v="38"/>
    <b v="1"/>
    <s v="theater/plays"/>
    <x v="6"/>
    <x v="11"/>
    <x v="1772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x v="1714"/>
    <x v="0"/>
    <x v="0"/>
    <s v="USD"/>
    <n v="1438226724"/>
    <x v="1880"/>
    <b v="0"/>
    <n v="32"/>
    <b v="1"/>
    <s v="theater/plays"/>
    <x v="6"/>
    <x v="11"/>
    <x v="1773"/>
    <x v="1880"/>
    <d v="2015-07-30T03:25:24"/>
    <x v="0"/>
  </r>
  <r>
    <n v="1441"/>
    <s v="Sikh Police: Guru Granth Sahib Project"/>
    <s v="Guru Granth Sahib; User Friendly. A book which captures the essence of the Guru Granth Sahib in modern English and also made digital."/>
    <x v="256"/>
    <x v="1715"/>
    <x v="2"/>
    <x v="1"/>
    <s v="GBP"/>
    <n v="1441995769"/>
    <x v="1881"/>
    <b v="0"/>
    <n v="3"/>
    <b v="0"/>
    <s v="publishing/translations"/>
    <x v="1"/>
    <x v="31"/>
    <x v="1774"/>
    <x v="1881"/>
    <d v="2015-09-11T18:22:49"/>
    <x v="0"/>
  </r>
  <r>
    <n v="1284"/>
    <s v="Free Jujube Brown NYC Performance"/>
    <s v="â€œFree Jujube Brownâ€ by Psalmayene 24 is coming home to NYC and we need YOUR support of this moving and inspiring piece"/>
    <x v="151"/>
    <x v="1715"/>
    <x v="0"/>
    <x v="0"/>
    <s v="USD"/>
    <n v="1483203540"/>
    <x v="1882"/>
    <b v="0"/>
    <n v="31"/>
    <b v="1"/>
    <s v="theater/plays"/>
    <x v="6"/>
    <x v="11"/>
    <x v="1155"/>
    <x v="1882"/>
    <d v="2016-12-31T16:59:00"/>
    <x v="0"/>
  </r>
  <r>
    <n v="1826"/>
    <s v="BEAR GHOST! Professional Recording! Yay!"/>
    <s v="Hear your favorite Bear Ghost in eargasmic quality!"/>
    <x v="151"/>
    <x v="1715"/>
    <x v="0"/>
    <x v="0"/>
    <s v="USD"/>
    <n v="1392675017"/>
    <x v="1883"/>
    <b v="0"/>
    <n v="38"/>
    <b v="1"/>
    <s v="music/rock"/>
    <x v="7"/>
    <x v="15"/>
    <x v="1115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x v="151"/>
    <x v="1715"/>
    <x v="0"/>
    <x v="1"/>
    <s v="GBP"/>
    <n v="1406887310"/>
    <x v="1884"/>
    <b v="0"/>
    <n v="21"/>
    <b v="1"/>
    <s v="theater/plays"/>
    <x v="6"/>
    <x v="11"/>
    <x v="1775"/>
    <x v="1884"/>
    <d v="2014-08-01T10:01:50"/>
    <x v="0"/>
  </r>
  <r>
    <n v="3474"/>
    <s v="Be Prepared"/>
    <s v="Help us get actor-writer Ian Bonar's debut play - a hilarious, heartbreaking story of grief and loss - to the 2016 Edinburgh Fringe."/>
    <x v="151"/>
    <x v="1715"/>
    <x v="0"/>
    <x v="1"/>
    <s v="GBP"/>
    <n v="1469016131"/>
    <x v="1885"/>
    <b v="0"/>
    <n v="39"/>
    <b v="1"/>
    <s v="theater/plays"/>
    <x v="6"/>
    <x v="11"/>
    <x v="1776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x v="151"/>
    <x v="1715"/>
    <x v="0"/>
    <x v="1"/>
    <s v="GBP"/>
    <n v="1433343850"/>
    <x v="1886"/>
    <b v="0"/>
    <n v="56"/>
    <b v="1"/>
    <s v="theater/plays"/>
    <x v="6"/>
    <x v="11"/>
    <x v="1777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x v="1716"/>
    <x v="0"/>
    <x v="0"/>
    <s v="USD"/>
    <n v="1303801140"/>
    <x v="1887"/>
    <b v="0"/>
    <n v="20"/>
    <b v="1"/>
    <s v="music/pop"/>
    <x v="7"/>
    <x v="22"/>
    <x v="1778"/>
    <x v="1887"/>
    <d v="2011-04-26T06:59:00"/>
    <x v="0"/>
  </r>
  <r>
    <n v="2119"/>
    <s v="Big Long Now's Debut Album"/>
    <s v="big long now is recording our debut album and we are looking for help mastering and pressing it to vinyl"/>
    <x v="151"/>
    <x v="1716"/>
    <x v="0"/>
    <x v="0"/>
    <s v="USD"/>
    <n v="1345086445"/>
    <x v="1888"/>
    <b v="0"/>
    <n v="22"/>
    <b v="1"/>
    <s v="music/indie rock"/>
    <x v="7"/>
    <x v="12"/>
    <x v="1779"/>
    <x v="1888"/>
    <d v="2012-08-16T03:07:25"/>
    <x v="0"/>
  </r>
  <r>
    <n v="3520"/>
    <s v="Protocols"/>
    <s v="Help us to bring &quot;Protocols&quot; at the 2015 Camden Fringe. The most controversial play of the year."/>
    <x v="151"/>
    <x v="1716"/>
    <x v="0"/>
    <x v="1"/>
    <s v="GBP"/>
    <n v="1441547220"/>
    <x v="1889"/>
    <b v="0"/>
    <n v="21"/>
    <b v="1"/>
    <s v="theater/plays"/>
    <x v="6"/>
    <x v="11"/>
    <x v="1780"/>
    <x v="1889"/>
    <d v="2015-09-06T13:47:00"/>
    <x v="0"/>
  </r>
  <r>
    <n v="3727"/>
    <s v="Star-Spangled Sitcoms: Huzzah &amp; John Adams"/>
    <s v="It's exactly what you think it is: a historical parody of your favorite sitcom about a bar and its psychiatrist spinoff!"/>
    <x v="151"/>
    <x v="1716"/>
    <x v="0"/>
    <x v="0"/>
    <s v="USD"/>
    <n v="1476939300"/>
    <x v="1890"/>
    <b v="0"/>
    <n v="33"/>
    <b v="1"/>
    <s v="theater/plays"/>
    <x v="6"/>
    <x v="11"/>
    <x v="1302"/>
    <x v="1890"/>
    <d v="2016-10-20T04:55:00"/>
    <x v="0"/>
  </r>
  <r>
    <n v="3594"/>
    <s v="HEDDA"/>
    <s v="An adaptation that realizes the internal struggle of Ibsenâ€™s most renowned protagonist as she traverses a claustrophobic social world"/>
    <x v="250"/>
    <x v="1716"/>
    <x v="0"/>
    <x v="0"/>
    <s v="USD"/>
    <n v="1472952982"/>
    <x v="1891"/>
    <b v="0"/>
    <n v="36"/>
    <b v="1"/>
    <s v="theater/plays"/>
    <x v="6"/>
    <x v="11"/>
    <x v="1781"/>
    <x v="1891"/>
    <d v="2016-09-04T01:36:22"/>
    <x v="0"/>
  </r>
  <r>
    <n v="1671"/>
    <s v="Luke O'Brien's Kickstarter"/>
    <s v="I am seeking funding in order to help take my music from a hobby to a career."/>
    <x v="151"/>
    <x v="1717"/>
    <x v="0"/>
    <x v="0"/>
    <s v="USD"/>
    <n v="1470056614"/>
    <x v="1892"/>
    <b v="0"/>
    <n v="77"/>
    <b v="1"/>
    <s v="music/pop"/>
    <x v="7"/>
    <x v="22"/>
    <x v="1782"/>
    <x v="1892"/>
    <d v="2016-08-01T13:03:34"/>
    <x v="0"/>
  </r>
  <r>
    <n v="1634"/>
    <s v="RUBEDO: Debut Full Length Album"/>
    <s v="Recording Debut  Album w/ Producer Ikey Owens from Free Moral Agents/ The Mars Volta"/>
    <x v="151"/>
    <x v="1718"/>
    <x v="0"/>
    <x v="0"/>
    <s v="USD"/>
    <n v="1306994340"/>
    <x v="1893"/>
    <b v="0"/>
    <n v="32"/>
    <b v="1"/>
    <s v="music/rock"/>
    <x v="7"/>
    <x v="15"/>
    <x v="1783"/>
    <x v="1893"/>
    <d v="2011-06-02T05:59:00"/>
    <x v="0"/>
  </r>
  <r>
    <n v="3653"/>
    <s v="ALLIE"/>
    <s v="ALLIE is a new dark comedy play which will premiere at the Edinburgh Festival Fringe 2015. Written and produced by Ruaraidh Murray."/>
    <x v="151"/>
    <x v="1718"/>
    <x v="0"/>
    <x v="1"/>
    <s v="GBP"/>
    <n v="1438764207"/>
    <x v="1894"/>
    <b v="0"/>
    <n v="33"/>
    <b v="1"/>
    <s v="theater/plays"/>
    <x v="6"/>
    <x v="11"/>
    <x v="1784"/>
    <x v="1894"/>
    <d v="2015-08-05T08:43:27"/>
    <x v="0"/>
  </r>
  <r>
    <n v="2110"/>
    <s v="&quot;Vision&quot; - New Album - Brent Brown"/>
    <s v="Brent Brown's breakout new album! Requires help from the record label... You!"/>
    <x v="151"/>
    <x v="1719"/>
    <x v="0"/>
    <x v="0"/>
    <s v="USD"/>
    <n v="1401253140"/>
    <x v="1895"/>
    <b v="0"/>
    <n v="38"/>
    <b v="1"/>
    <s v="music/indie rock"/>
    <x v="7"/>
    <x v="12"/>
    <x v="1785"/>
    <x v="1895"/>
    <d v="2014-05-28T04:59:0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x v="1720"/>
    <x v="2"/>
    <x v="2"/>
    <s v="NOK"/>
    <n v="1486313040"/>
    <x v="1896"/>
    <b v="0"/>
    <n v="4"/>
    <b v="0"/>
    <s v="food/food trucks"/>
    <x v="4"/>
    <x v="29"/>
    <x v="1786"/>
    <x v="1896"/>
    <d v="2017-02-05T16:44:00"/>
    <x v="0"/>
  </r>
  <r>
    <n v="748"/>
    <s v="Meditations for the Childbearing Year - a Book"/>
    <s v="Peace on Earth begins with birth. Educating pregnant women to create a more peaceful world is what this book is all about."/>
    <x v="151"/>
    <x v="1720"/>
    <x v="0"/>
    <x v="0"/>
    <s v="USD"/>
    <n v="1407701966"/>
    <x v="1897"/>
    <b v="0"/>
    <n v="44"/>
    <b v="1"/>
    <s v="publishing/nonfiction"/>
    <x v="1"/>
    <x v="17"/>
    <x v="1787"/>
    <x v="1897"/>
    <d v="2014-08-10T20:19:26"/>
    <x v="0"/>
  </r>
  <r>
    <n v="3373"/>
    <s v="The Rules: Sex, Lies &amp; Serial Killers"/>
    <s v="The Rules is a brand new black-comedy, serial-killer-romance debuting at the Edinburgh Fringe this August and we need your help!"/>
    <x v="151"/>
    <x v="1720"/>
    <x v="0"/>
    <x v="1"/>
    <s v="GBP"/>
    <n v="1437235200"/>
    <x v="1898"/>
    <b v="0"/>
    <n v="30"/>
    <b v="1"/>
    <s v="theater/plays"/>
    <x v="6"/>
    <x v="11"/>
    <x v="1788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x v="151"/>
    <x v="1720"/>
    <x v="0"/>
    <x v="0"/>
    <s v="USD"/>
    <n v="1428552000"/>
    <x v="1899"/>
    <b v="0"/>
    <n v="14"/>
    <b v="1"/>
    <s v="theater/musical"/>
    <x v="6"/>
    <x v="19"/>
    <x v="108"/>
    <x v="1899"/>
    <d v="2015-04-09T04:00:00"/>
    <x v="0"/>
  </r>
  <r>
    <n v="20"/>
    <s v="Finding Kylie Hard Read Fund"/>
    <s v="Help us reach our goal &amp; pay the drama dept that is performing the hard read, which is set for October 2015."/>
    <x v="151"/>
    <x v="1721"/>
    <x v="0"/>
    <x v="0"/>
    <s v="USD"/>
    <n v="1442167912"/>
    <x v="1900"/>
    <b v="0"/>
    <n v="25"/>
    <b v="1"/>
    <s v="film &amp; video/television"/>
    <x v="5"/>
    <x v="16"/>
    <x v="1190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x v="151"/>
    <x v="1721"/>
    <x v="0"/>
    <x v="1"/>
    <s v="GBP"/>
    <n v="1463394365"/>
    <x v="1901"/>
    <b v="0"/>
    <n v="17"/>
    <b v="1"/>
    <s v="theater/plays"/>
    <x v="6"/>
    <x v="11"/>
    <x v="1789"/>
    <x v="1901"/>
    <d v="2016-05-16T10:26:05"/>
    <x v="0"/>
  </r>
  <r>
    <n v="3159"/>
    <s v="Waxwing: A New Play"/>
    <s v="WAXWING is an exciting new world premiere of mythic (perhaps even apocalyptic!) proportions."/>
    <x v="186"/>
    <x v="1722"/>
    <x v="0"/>
    <x v="0"/>
    <s v="USD"/>
    <n v="1326927600"/>
    <x v="1902"/>
    <b v="1"/>
    <n v="52"/>
    <b v="1"/>
    <s v="theater/plays"/>
    <x v="6"/>
    <x v="11"/>
    <x v="1790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x v="1"/>
    <x v="1723"/>
    <x v="2"/>
    <x v="0"/>
    <s v="USD"/>
    <n v="1456957635"/>
    <x v="1903"/>
    <b v="0"/>
    <n v="24"/>
    <b v="0"/>
    <s v="music/indie rock"/>
    <x v="7"/>
    <x v="12"/>
    <x v="1791"/>
    <x v="1903"/>
    <d v="2016-03-02T22:27:15"/>
    <x v="0"/>
  </r>
  <r>
    <n v="3216"/>
    <s v="BRUTE"/>
    <s v="Brute (winner of the 2015 IdeasTap Underbelly Award) is new writing based on the true story of a rather twisted, horrible schoolgirl."/>
    <x v="151"/>
    <x v="1723"/>
    <x v="0"/>
    <x v="1"/>
    <s v="GBP"/>
    <n v="1436625000"/>
    <x v="1904"/>
    <b v="1"/>
    <n v="35"/>
    <b v="1"/>
    <s v="theater/plays"/>
    <x v="6"/>
    <x v="11"/>
    <x v="1792"/>
    <x v="1904"/>
    <d v="2015-07-11T14:30:00"/>
    <x v="0"/>
  </r>
  <r>
    <n v="1603"/>
    <s v="Max's First Solo Album!"/>
    <s v="An exercise in the wild and dangerous world of solo musicianship by Maxwell D Feinstein."/>
    <x v="151"/>
    <x v="1724"/>
    <x v="0"/>
    <x v="0"/>
    <s v="USD"/>
    <n v="1327723459"/>
    <x v="1905"/>
    <b v="0"/>
    <n v="30"/>
    <b v="1"/>
    <s v="music/rock"/>
    <x v="7"/>
    <x v="15"/>
    <x v="1117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x v="151"/>
    <x v="1725"/>
    <x v="0"/>
    <x v="0"/>
    <s v="USD"/>
    <n v="1412516354"/>
    <x v="1906"/>
    <b v="0"/>
    <n v="19"/>
    <b v="1"/>
    <s v="film &amp; video/television"/>
    <x v="5"/>
    <x v="16"/>
    <x v="1793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x v="151"/>
    <x v="1725"/>
    <x v="0"/>
    <x v="0"/>
    <s v="USD"/>
    <n v="1412648537"/>
    <x v="1907"/>
    <b v="0"/>
    <n v="15"/>
    <b v="1"/>
    <s v="film &amp; video/television"/>
    <x v="5"/>
    <x v="16"/>
    <x v="1794"/>
    <x v="1907"/>
    <d v="2014-10-07T02:22:17"/>
    <x v="0"/>
  </r>
  <r>
    <n v="2207"/>
    <s v="Piece of Happy"/>
    <s v="Each piece has a story behind it. Not of some life drama but of an experience you live whilst listening; Happiness evoking"/>
    <x v="151"/>
    <x v="1725"/>
    <x v="0"/>
    <x v="0"/>
    <s v="USD"/>
    <n v="1384580373"/>
    <x v="1908"/>
    <b v="0"/>
    <n v="7"/>
    <b v="1"/>
    <s v="music/electronic music"/>
    <x v="7"/>
    <x v="13"/>
    <x v="1795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x v="151"/>
    <x v="1725"/>
    <x v="0"/>
    <x v="0"/>
    <s v="USD"/>
    <n v="1352573869"/>
    <x v="1909"/>
    <b v="0"/>
    <n v="47"/>
    <b v="1"/>
    <s v="music/indie rock"/>
    <x v="7"/>
    <x v="12"/>
    <x v="1796"/>
    <x v="1909"/>
    <d v="2012-11-10T18:57:49"/>
    <x v="0"/>
  </r>
  <r>
    <n v="2480"/>
    <s v="Either, Either EP"/>
    <s v="We are a band from Long Beach, Ca looking to record our first EP. Any little bit counts and your support would mean the world to us!"/>
    <x v="151"/>
    <x v="1725"/>
    <x v="0"/>
    <x v="0"/>
    <s v="USD"/>
    <n v="1444516084"/>
    <x v="1910"/>
    <b v="0"/>
    <n v="8"/>
    <b v="1"/>
    <s v="music/indie rock"/>
    <x v="7"/>
    <x v="12"/>
    <x v="1797"/>
    <x v="1910"/>
    <d v="2015-10-10T22:28:04"/>
    <x v="0"/>
  </r>
  <r>
    <n v="3385"/>
    <s v="The Crusade of Connor Stephens: Professional Play Reading"/>
    <s v="An Equity Reading of a new play; Intimate drama about a family dealing with consequence of actions after a school shooting."/>
    <x v="151"/>
    <x v="1725"/>
    <x v="0"/>
    <x v="0"/>
    <s v="USD"/>
    <n v="1418244552"/>
    <x v="1911"/>
    <b v="0"/>
    <n v="15"/>
    <b v="1"/>
    <s v="theater/plays"/>
    <x v="6"/>
    <x v="11"/>
    <x v="1794"/>
    <x v="1911"/>
    <d v="2014-12-10T20:49:12"/>
    <x v="0"/>
  </r>
  <r>
    <n v="3403"/>
    <s v="'Fats and Tanya' - a play by Lucy Gallagher"/>
    <s v="Two worlds, one bond - no turning back._x000a_A dark comedy about domestic abuse and the power of an unlikely friendship"/>
    <x v="151"/>
    <x v="1725"/>
    <x v="0"/>
    <x v="1"/>
    <s v="GBP"/>
    <n v="1435230324"/>
    <x v="1912"/>
    <b v="0"/>
    <n v="17"/>
    <b v="1"/>
    <s v="theater/plays"/>
    <x v="6"/>
    <x v="11"/>
    <x v="784"/>
    <x v="1912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x v="151"/>
    <x v="1725"/>
    <x v="0"/>
    <x v="0"/>
    <s v="USD"/>
    <n v="1408383153"/>
    <x v="1913"/>
    <b v="0"/>
    <n v="21"/>
    <b v="1"/>
    <s v="theater/plays"/>
    <x v="6"/>
    <x v="11"/>
    <x v="1798"/>
    <x v="1913"/>
    <d v="2014-08-18T17:32:33"/>
    <x v="0"/>
  </r>
  <r>
    <n v="3445"/>
    <s v="Axon Theatre - First Project (Phase 1)"/>
    <s v="Rehearsal &amp; development of our first project as Axon Theatre: &quot;The Star-Spangled Girl&quot; in South Wales."/>
    <x v="151"/>
    <x v="1725"/>
    <x v="0"/>
    <x v="1"/>
    <s v="GBP"/>
    <n v="1445604236"/>
    <x v="1914"/>
    <b v="0"/>
    <n v="31"/>
    <b v="1"/>
    <s v="theater/plays"/>
    <x v="6"/>
    <x v="11"/>
    <x v="1799"/>
    <x v="1914"/>
    <d v="2015-10-23T12:43:56"/>
    <x v="0"/>
  </r>
  <r>
    <n v="3627"/>
    <s v="One Shot Theatre Company"/>
    <s v="One Shot Theatre Company is an organization that promotes youth theatre for social change, putting on shows that open a social dialogue"/>
    <x v="151"/>
    <x v="1725"/>
    <x v="0"/>
    <x v="0"/>
    <s v="USD"/>
    <n v="1463803140"/>
    <x v="1915"/>
    <b v="0"/>
    <n v="29"/>
    <b v="1"/>
    <s v="theater/plays"/>
    <x v="6"/>
    <x v="11"/>
    <x v="1800"/>
    <x v="1915"/>
    <d v="2016-05-21T03:59:00"/>
    <x v="0"/>
  </r>
  <r>
    <n v="3770"/>
    <s v="The White Feather: a new musical"/>
    <s v="The incredible story of woman's fight to clear her brother from the charge of cowardice in the Great War, brought to life musically"/>
    <x v="151"/>
    <x v="1725"/>
    <x v="0"/>
    <x v="1"/>
    <s v="GBP"/>
    <n v="1434234010"/>
    <x v="1916"/>
    <b v="0"/>
    <n v="20"/>
    <b v="1"/>
    <s v="theater/musical"/>
    <x v="6"/>
    <x v="19"/>
    <x v="1151"/>
    <x v="1916"/>
    <d v="2015-06-13T22:20:10"/>
    <x v="1"/>
  </r>
  <r>
    <n v="1619"/>
    <s v="Casual Encounters: The Quest For a PA"/>
    <s v="Creating a live show experience that does justice to the musicianship and time spent rehearsing.  Help us weave this sonic tapestry!"/>
    <x v="186"/>
    <x v="1725"/>
    <x v="0"/>
    <x v="0"/>
    <s v="USD"/>
    <n v="1410755286"/>
    <x v="1917"/>
    <b v="0"/>
    <n v="23"/>
    <b v="1"/>
    <s v="music/rock"/>
    <x v="7"/>
    <x v="15"/>
    <x v="1801"/>
    <x v="1917"/>
    <d v="2014-09-15T04:28:06"/>
    <x v="0"/>
  </r>
  <r>
    <n v="2937"/>
    <s v="UCAS"/>
    <s v="UCAS is a new British musical premiering at the Edinburgh Fringe Festival 2014."/>
    <x v="186"/>
    <x v="1725"/>
    <x v="0"/>
    <x v="1"/>
    <s v="GBP"/>
    <n v="1405249113"/>
    <x v="1918"/>
    <b v="0"/>
    <n v="55"/>
    <b v="1"/>
    <s v="theater/musical"/>
    <x v="6"/>
    <x v="19"/>
    <x v="1802"/>
    <x v="1918"/>
    <d v="2014-07-13T10:58:33"/>
    <x v="3"/>
  </r>
  <r>
    <n v="2204"/>
    <s v="Press Mirror Kisses' New Album &quot;Heartbeats&quot; on Vinyl"/>
    <s v="A professional pressing of the new (and greatest) Mirror Kisses album on beautiful white vinyl. Backers hear it first!"/>
    <x v="186"/>
    <x v="1726"/>
    <x v="0"/>
    <x v="0"/>
    <s v="USD"/>
    <n v="1362814119"/>
    <x v="1919"/>
    <b v="0"/>
    <n v="73"/>
    <b v="1"/>
    <s v="music/electronic music"/>
    <x v="7"/>
    <x v="13"/>
    <x v="180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x v="1"/>
    <x v="1727"/>
    <x v="2"/>
    <x v="0"/>
    <s v="USD"/>
    <n v="1422674700"/>
    <x v="1920"/>
    <b v="1"/>
    <n v="33"/>
    <b v="0"/>
    <s v="photography/photobooks"/>
    <x v="2"/>
    <x v="3"/>
    <x v="1804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x v="0"/>
    <x v="1728"/>
    <x v="2"/>
    <x v="0"/>
    <s v="USD"/>
    <n v="1336188019"/>
    <x v="1921"/>
    <b v="0"/>
    <n v="24"/>
    <b v="0"/>
    <s v="music/jazz"/>
    <x v="7"/>
    <x v="33"/>
    <x v="1805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x v="186"/>
    <x v="1729"/>
    <x v="0"/>
    <x v="6"/>
    <s v="EUR"/>
    <n v="1483120216"/>
    <x v="1922"/>
    <b v="0"/>
    <n v="74"/>
    <b v="1"/>
    <s v="technology/space exploration"/>
    <x v="0"/>
    <x v="4"/>
    <x v="1806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x v="17"/>
    <x v="1730"/>
    <x v="2"/>
    <x v="0"/>
    <s v="USD"/>
    <n v="1430517761"/>
    <x v="1923"/>
    <b v="0"/>
    <n v="17"/>
    <b v="0"/>
    <s v="music/faith"/>
    <x v="7"/>
    <x v="14"/>
    <x v="1807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x v="249"/>
    <x v="1731"/>
    <x v="0"/>
    <x v="0"/>
    <s v="USD"/>
    <n v="1466707620"/>
    <x v="1924"/>
    <b v="0"/>
    <n v="30"/>
    <b v="1"/>
    <s v="theater/plays"/>
    <x v="6"/>
    <x v="11"/>
    <x v="1808"/>
    <x v="1924"/>
    <d v="2016-06-23T18:47:00"/>
    <x v="0"/>
  </r>
  <r>
    <n v="3271"/>
    <s v="Saxon Court at Southwark Playhouse"/>
    <s v="A razor sharp satire to darken your Christmas."/>
    <x v="186"/>
    <x v="1732"/>
    <x v="0"/>
    <x v="1"/>
    <s v="GBP"/>
    <n v="1414927775"/>
    <x v="1925"/>
    <b v="1"/>
    <n v="51"/>
    <b v="1"/>
    <s v="theater/plays"/>
    <x v="6"/>
    <x v="11"/>
    <x v="1809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x v="159"/>
    <x v="1733"/>
    <x v="0"/>
    <x v="0"/>
    <s v="USD"/>
    <n v="1363952225"/>
    <x v="1926"/>
    <b v="0"/>
    <n v="32"/>
    <b v="1"/>
    <s v="music/rock"/>
    <x v="7"/>
    <x v="15"/>
    <x v="1810"/>
    <x v="1926"/>
    <d v="2013-03-22T11:37:05"/>
    <x v="0"/>
  </r>
  <r>
    <n v="26"/>
    <s v="You, Me &amp; Sicily:  Part I Editing"/>
    <s v="Highlighting Sicily's points of light: its extraordinary people. Editing phase is now underway!!!"/>
    <x v="258"/>
    <x v="1734"/>
    <x v="0"/>
    <x v="0"/>
    <s v="USD"/>
    <n v="1408278144"/>
    <x v="1927"/>
    <b v="0"/>
    <n v="19"/>
    <b v="1"/>
    <s v="film &amp; video/television"/>
    <x v="5"/>
    <x v="16"/>
    <x v="1811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x v="6"/>
    <x v="1735"/>
    <x v="1"/>
    <x v="0"/>
    <s v="USD"/>
    <n v="1398042000"/>
    <x v="1928"/>
    <b v="0"/>
    <n v="40"/>
    <b v="0"/>
    <s v="music/world music"/>
    <x v="7"/>
    <x v="37"/>
    <x v="1812"/>
    <x v="1928"/>
    <d v="2014-04-21T01:00:00"/>
    <x v="0"/>
  </r>
  <r>
    <n v="1672"/>
    <s v="High Altotude Debut Album"/>
    <s v="Sweet, sweet harmonies from Portland Oregon's premiere high school women's a cappella group."/>
    <x v="259"/>
    <x v="1736"/>
    <x v="0"/>
    <x v="0"/>
    <s v="USD"/>
    <n v="1338824730"/>
    <x v="1929"/>
    <b v="0"/>
    <n v="49"/>
    <b v="1"/>
    <s v="music/pop"/>
    <x v="7"/>
    <x v="22"/>
    <x v="1813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x v="186"/>
    <x v="1736"/>
    <x v="0"/>
    <x v="1"/>
    <s v="GBP"/>
    <n v="1444149047"/>
    <x v="1930"/>
    <b v="0"/>
    <n v="37"/>
    <b v="1"/>
    <s v="theater/spaces"/>
    <x v="6"/>
    <x v="9"/>
    <x v="1814"/>
    <x v="1930"/>
    <d v="2015-10-06T16:30:47"/>
    <x v="0"/>
  </r>
  <r>
    <n v="3479"/>
    <s v="Civil Rogues"/>
    <s v="A new comedy about what happened to a band of foolhardy actors when the Puritans closed the theatres in the 1640s."/>
    <x v="186"/>
    <x v="1737"/>
    <x v="0"/>
    <x v="1"/>
    <s v="GBP"/>
    <n v="1403382680"/>
    <x v="1931"/>
    <b v="0"/>
    <n v="56"/>
    <b v="1"/>
    <s v="theater/plays"/>
    <x v="6"/>
    <x v="11"/>
    <x v="1815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x v="186"/>
    <x v="1738"/>
    <x v="0"/>
    <x v="0"/>
    <s v="USD"/>
    <n v="1339022575"/>
    <x v="1932"/>
    <b v="0"/>
    <n v="42"/>
    <b v="1"/>
    <s v="music/indie rock"/>
    <x v="7"/>
    <x v="12"/>
    <x v="275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x v="1739"/>
    <x v="2"/>
    <x v="0"/>
    <s v="USD"/>
    <n v="1255381140"/>
    <x v="1933"/>
    <b v="0"/>
    <n v="26"/>
    <b v="0"/>
    <s v="film &amp; video/animation"/>
    <x v="5"/>
    <x v="23"/>
    <x v="1816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x v="26"/>
    <x v="1740"/>
    <x v="2"/>
    <x v="0"/>
    <s v="USD"/>
    <n v="1454734740"/>
    <x v="1934"/>
    <b v="0"/>
    <n v="5"/>
    <b v="0"/>
    <s v="theater/plays"/>
    <x v="6"/>
    <x v="11"/>
    <x v="1817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x v="17"/>
    <x v="1741"/>
    <x v="2"/>
    <x v="0"/>
    <s v="USD"/>
    <n v="1415655289"/>
    <x v="1935"/>
    <b v="1"/>
    <n v="29"/>
    <b v="0"/>
    <s v="technology/makerspaces"/>
    <x v="0"/>
    <x v="24"/>
    <x v="1818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x v="0"/>
    <x v="1742"/>
    <x v="2"/>
    <x v="4"/>
    <s v="EUR"/>
    <n v="1451602800"/>
    <x v="1936"/>
    <b v="0"/>
    <n v="23"/>
    <b v="0"/>
    <s v="technology/wearables"/>
    <x v="0"/>
    <x v="1"/>
    <x v="1819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x v="114"/>
    <x v="1743"/>
    <x v="0"/>
    <x v="0"/>
    <s v="USD"/>
    <n v="1445598000"/>
    <x v="1937"/>
    <b v="1"/>
    <n v="53"/>
    <b v="1"/>
    <s v="technology/space exploration"/>
    <x v="0"/>
    <x v="4"/>
    <x v="932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x v="1744"/>
    <x v="0"/>
    <x v="0"/>
    <s v="USD"/>
    <n v="1339074857"/>
    <x v="1938"/>
    <b v="1"/>
    <n v="50"/>
    <b v="1"/>
    <s v="music/indie rock"/>
    <x v="7"/>
    <x v="12"/>
    <x v="1820"/>
    <x v="1938"/>
    <d v="2012-06-07T13:14:17"/>
    <x v="0"/>
  </r>
  <r>
    <n v="1773"/>
    <s v="True Faith : A Guitar Makers Promise to God by Tim Hawley"/>
    <s v="True Faith is a book about the true story of Ed Stilley and his promise to God to make instruments and give them to children for free."/>
    <x v="0"/>
    <x v="1745"/>
    <x v="2"/>
    <x v="0"/>
    <s v="USD"/>
    <n v="1421691298"/>
    <x v="1939"/>
    <b v="1"/>
    <n v="19"/>
    <b v="0"/>
    <s v="photography/photobooks"/>
    <x v="2"/>
    <x v="3"/>
    <x v="1821"/>
    <x v="1939"/>
    <d v="2015-01-19T18:14:58"/>
    <x v="0"/>
  </r>
  <r>
    <n v="1470"/>
    <s v="The CASAMENA Radio Hour Volume 1 CDx2"/>
    <s v="Carlos Mena presents the CASAMENA Radio Hour Vol 1, a  2-CD Mix and Compilation featuring new and unreleased Deep and Afro house."/>
    <x v="186"/>
    <x v="1745"/>
    <x v="0"/>
    <x v="0"/>
    <s v="USD"/>
    <n v="1356724263"/>
    <x v="1940"/>
    <b v="1"/>
    <n v="81"/>
    <b v="1"/>
    <s v="publishing/radio &amp; podcasts"/>
    <x v="1"/>
    <x v="2"/>
    <x v="1822"/>
    <x v="1940"/>
    <d v="2012-12-28T19:51:03"/>
    <x v="0"/>
  </r>
  <r>
    <n v="438"/>
    <s v="In Game: The Animated Series"/>
    <s v="As Smyton pushes himself to become respected, he unlocks secrets about himself and the world around him."/>
    <x v="16"/>
    <x v="1746"/>
    <x v="2"/>
    <x v="0"/>
    <s v="USD"/>
    <n v="1447830958"/>
    <x v="1941"/>
    <b v="0"/>
    <n v="11"/>
    <b v="0"/>
    <s v="film &amp; video/animation"/>
    <x v="5"/>
    <x v="23"/>
    <x v="1823"/>
    <x v="1941"/>
    <d v="2015-11-18T07:15:58"/>
    <x v="0"/>
  </r>
  <r>
    <n v="1289"/>
    <s v="No Brains for Dinner"/>
    <s v="A chilling original Edwardian Comedy of errors and foolishness made for the Patrick Henry College stage."/>
    <x v="186"/>
    <x v="1746"/>
    <x v="0"/>
    <x v="0"/>
    <s v="USD"/>
    <n v="1483499645"/>
    <x v="1942"/>
    <b v="0"/>
    <n v="52"/>
    <b v="1"/>
    <s v="theater/plays"/>
    <x v="6"/>
    <x v="11"/>
    <x v="1824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x v="114"/>
    <x v="1747"/>
    <x v="0"/>
    <x v="0"/>
    <s v="USD"/>
    <n v="1476579600"/>
    <x v="1943"/>
    <b v="0"/>
    <n v="50"/>
    <b v="1"/>
    <s v="technology/space exploration"/>
    <x v="0"/>
    <x v="4"/>
    <x v="1825"/>
    <x v="1943"/>
    <d v="2016-10-16T01:00:00"/>
    <x v="0"/>
  </r>
  <r>
    <n v="2835"/>
    <s v="Land of the Three Towers"/>
    <s v="A celebratory community theatre project about the Focus E15 Occupation of empty council homes on Carpenters Estate."/>
    <x v="114"/>
    <x v="1748"/>
    <x v="0"/>
    <x v="1"/>
    <s v="GBP"/>
    <n v="1449273600"/>
    <x v="1944"/>
    <b v="0"/>
    <n v="93"/>
    <b v="1"/>
    <s v="theater/plays"/>
    <x v="6"/>
    <x v="11"/>
    <x v="1826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x v="259"/>
    <x v="1749"/>
    <x v="0"/>
    <x v="1"/>
    <s v="GBP"/>
    <n v="1444172340"/>
    <x v="1945"/>
    <b v="0"/>
    <n v="52"/>
    <b v="1"/>
    <s v="theater/plays"/>
    <x v="6"/>
    <x v="11"/>
    <x v="1827"/>
    <x v="1945"/>
    <d v="2015-10-06T22:59:00"/>
    <x v="0"/>
  </r>
  <r>
    <n v="128"/>
    <s v="Ralphi3 (Canceled)"/>
    <s v="A Science Fiction film filled with entertainment and Excitement"/>
    <x v="4"/>
    <x v="1750"/>
    <x v="1"/>
    <x v="0"/>
    <s v="USD"/>
    <n v="1476941293"/>
    <x v="1946"/>
    <b v="0"/>
    <n v="6"/>
    <b v="0"/>
    <s v="film &amp; video/science fiction"/>
    <x v="5"/>
    <x v="21"/>
    <x v="1828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x v="249"/>
    <x v="1750"/>
    <x v="0"/>
    <x v="0"/>
    <s v="USD"/>
    <n v="1442426171"/>
    <x v="1947"/>
    <b v="0"/>
    <n v="41"/>
    <b v="1"/>
    <s v="theater/spaces"/>
    <x v="6"/>
    <x v="9"/>
    <x v="1829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x v="26"/>
    <x v="1751"/>
    <x v="2"/>
    <x v="0"/>
    <s v="USD"/>
    <n v="1484327061"/>
    <x v="1948"/>
    <b v="0"/>
    <n v="12"/>
    <b v="0"/>
    <s v="technology/wearables"/>
    <x v="0"/>
    <x v="1"/>
    <x v="1830"/>
    <x v="1948"/>
    <d v="2017-01-13T17:04:21"/>
    <x v="0"/>
  </r>
  <r>
    <n v="3728"/>
    <s v="Bare Bones Shakespeare 2015-16 Season"/>
    <s v="Bare Bones Shakespeare's first season will start with a DFW school touring show: Romeo and Juliet."/>
    <x v="16"/>
    <x v="1752"/>
    <x v="2"/>
    <x v="0"/>
    <s v="USD"/>
    <n v="1439957176"/>
    <x v="1949"/>
    <b v="0"/>
    <n v="31"/>
    <b v="0"/>
    <s v="theater/plays"/>
    <x v="6"/>
    <x v="11"/>
    <x v="1831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x v="259"/>
    <x v="1753"/>
    <x v="0"/>
    <x v="0"/>
    <s v="USD"/>
    <n v="1358755140"/>
    <x v="1950"/>
    <b v="0"/>
    <n v="14"/>
    <b v="1"/>
    <s v="music/rock"/>
    <x v="7"/>
    <x v="15"/>
    <x v="1832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x v="114"/>
    <x v="1753"/>
    <x v="0"/>
    <x v="0"/>
    <s v="USD"/>
    <n v="1469165160"/>
    <x v="1951"/>
    <b v="0"/>
    <n v="23"/>
    <b v="1"/>
    <s v="theater/plays"/>
    <x v="6"/>
    <x v="11"/>
    <x v="1833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x v="114"/>
    <x v="1754"/>
    <x v="0"/>
    <x v="0"/>
    <s v="USD"/>
    <n v="1410266146"/>
    <x v="1952"/>
    <b v="0"/>
    <n v="45"/>
    <b v="1"/>
    <s v="theater/plays"/>
    <x v="6"/>
    <x v="11"/>
    <x v="1834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x v="1755"/>
    <x v="0"/>
    <x v="0"/>
    <s v="USD"/>
    <n v="1332029335"/>
    <x v="1953"/>
    <b v="0"/>
    <n v="30"/>
    <b v="1"/>
    <s v="music/rock"/>
    <x v="7"/>
    <x v="15"/>
    <x v="1835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x v="261"/>
    <x v="1756"/>
    <x v="0"/>
    <x v="0"/>
    <s v="USD"/>
    <n v="1316442622"/>
    <x v="1954"/>
    <b v="1"/>
    <n v="41"/>
    <b v="1"/>
    <s v="technology/hardware"/>
    <x v="0"/>
    <x v="0"/>
    <x v="1747"/>
    <x v="1954"/>
    <d v="2011-09-19T14:30:22"/>
    <x v="0"/>
  </r>
  <r>
    <n v="3710"/>
    <s v="&quot;Loving Alanis&quot; Rocky Mountain Regional Premier"/>
    <s v="A comedy about, life, death, men, women, and the power of a good Kegel."/>
    <x v="262"/>
    <x v="1757"/>
    <x v="0"/>
    <x v="0"/>
    <s v="USD"/>
    <n v="1428068988"/>
    <x v="1955"/>
    <b v="0"/>
    <n v="27"/>
    <b v="1"/>
    <s v="theater/plays"/>
    <x v="6"/>
    <x v="11"/>
    <x v="1836"/>
    <x v="1955"/>
    <d v="2015-04-03T13:49:48"/>
    <x v="0"/>
  </r>
  <r>
    <n v="3571"/>
    <s v="Cans at Theatre503"/>
    <s v="Support Kuleshovâ€™s first full length production; help to build the set and bring a fierce and important new play to life"/>
    <x v="186"/>
    <x v="1758"/>
    <x v="0"/>
    <x v="1"/>
    <s v="GBP"/>
    <n v="1414701413"/>
    <x v="1956"/>
    <b v="0"/>
    <n v="25"/>
    <b v="1"/>
    <s v="theater/plays"/>
    <x v="6"/>
    <x v="11"/>
    <x v="1837"/>
    <x v="1956"/>
    <d v="2014-10-30T20:36:53"/>
    <x v="0"/>
  </r>
  <r>
    <n v="481"/>
    <s v="ERA"/>
    <s v="The year is 2043. Test subject David Beck has been augmented with psychokinetic abilities. He uses his newfound gifts to thwart evil."/>
    <x v="0"/>
    <x v="1759"/>
    <x v="2"/>
    <x v="0"/>
    <s v="USD"/>
    <n v="1349885289"/>
    <x v="1957"/>
    <b v="0"/>
    <n v="21"/>
    <b v="0"/>
    <s v="film &amp; video/animation"/>
    <x v="5"/>
    <x v="23"/>
    <x v="1838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x v="1759"/>
    <x v="0"/>
    <x v="1"/>
    <s v="GBP"/>
    <n v="1436705265"/>
    <x v="1958"/>
    <b v="1"/>
    <n v="30"/>
    <b v="1"/>
    <s v="theater/plays"/>
    <x v="6"/>
    <x v="11"/>
    <x v="1623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x v="32"/>
    <x v="1760"/>
    <x v="2"/>
    <x v="0"/>
    <s v="USD"/>
    <n v="1413816975"/>
    <x v="1959"/>
    <b v="0"/>
    <n v="13"/>
    <b v="0"/>
    <s v="theater/spaces"/>
    <x v="6"/>
    <x v="9"/>
    <x v="1839"/>
    <x v="1959"/>
    <d v="2014-10-20T14:56:15"/>
    <x v="0"/>
  </r>
  <r>
    <n v="3810"/>
    <s v="Romeo &amp; Juliet"/>
    <s v="Theater students of UMass present a large-scale theater collaboration that will revolutionize the way you see Shakespeare."/>
    <x v="186"/>
    <x v="1761"/>
    <x v="0"/>
    <x v="0"/>
    <s v="USD"/>
    <n v="1426965758"/>
    <x v="1960"/>
    <b v="0"/>
    <n v="26"/>
    <b v="1"/>
    <s v="theater/plays"/>
    <x v="6"/>
    <x v="11"/>
    <x v="1840"/>
    <x v="1960"/>
    <d v="2015-03-21T19:22:38"/>
    <x v="0"/>
  </r>
  <r>
    <n v="2595"/>
    <s v="Food Truck for Little Fox Bakery"/>
    <s v="Looking to put the best baked goods in Bowling Green on wheels"/>
    <x v="51"/>
    <x v="1762"/>
    <x v="2"/>
    <x v="0"/>
    <s v="USD"/>
    <n v="1487915500"/>
    <x v="1961"/>
    <b v="0"/>
    <n v="19"/>
    <b v="0"/>
    <s v="food/food trucks"/>
    <x v="4"/>
    <x v="29"/>
    <x v="1841"/>
    <x v="1961"/>
    <d v="2017-02-24T05:51:40"/>
    <x v="0"/>
  </r>
  <r>
    <n v="1080"/>
    <s v="Skullforge: The Hunt"/>
    <s v="A fantasy action RPG which follows an elven ex-slave on a journey of magic, revenge, intrigue, and deceit."/>
    <x v="16"/>
    <x v="1763"/>
    <x v="2"/>
    <x v="0"/>
    <s v="USD"/>
    <n v="1399778333"/>
    <x v="1962"/>
    <b v="0"/>
    <n v="98"/>
    <b v="0"/>
    <s v="games/video games"/>
    <x v="3"/>
    <x v="18"/>
    <x v="1842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x v="186"/>
    <x v="1764"/>
    <x v="0"/>
    <x v="0"/>
    <s v="USD"/>
    <n v="1410558949"/>
    <x v="1963"/>
    <b v="0"/>
    <n v="13"/>
    <b v="1"/>
    <s v="theater/plays"/>
    <x v="6"/>
    <x v="11"/>
    <x v="1843"/>
    <x v="1963"/>
    <d v="2014-09-12T21:55:49"/>
    <x v="0"/>
  </r>
  <r>
    <n v="1473"/>
    <s v="ONE LOVES ONLY FORM"/>
    <s v="Public Radio Project"/>
    <x v="186"/>
    <x v="1765"/>
    <x v="0"/>
    <x v="0"/>
    <s v="USD"/>
    <n v="1330644639"/>
    <x v="1964"/>
    <b v="1"/>
    <n v="47"/>
    <b v="1"/>
    <s v="publishing/radio &amp; podcasts"/>
    <x v="1"/>
    <x v="2"/>
    <x v="1844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x v="159"/>
    <x v="1766"/>
    <x v="0"/>
    <x v="0"/>
    <s v="USD"/>
    <n v="1423456200"/>
    <x v="1965"/>
    <b v="1"/>
    <n v="12"/>
    <b v="1"/>
    <s v="theater/plays"/>
    <x v="6"/>
    <x v="11"/>
    <x v="1845"/>
    <x v="1965"/>
    <d v="2015-02-09T04:30:00"/>
    <x v="0"/>
  </r>
  <r>
    <n v="1098"/>
    <s v="Kick, Punch... Fireball"/>
    <s v="Kick, Punch... Fireball is an FPS type arena game set inside the fantasy world."/>
    <x v="17"/>
    <x v="1767"/>
    <x v="2"/>
    <x v="0"/>
    <s v="USD"/>
    <n v="1397413095"/>
    <x v="1966"/>
    <b v="0"/>
    <n v="22"/>
    <b v="0"/>
    <s v="games/video games"/>
    <x v="3"/>
    <x v="18"/>
    <x v="250"/>
    <x v="1966"/>
    <d v="2014-04-13T18:18:15"/>
    <x v="0"/>
  </r>
  <r>
    <n v="3196"/>
    <s v="Our Modern Lives"/>
    <s v="Help five college students as they journey to bring their groundbreaking new musical &quot;Our Modern Lives&quot; to Broadway!"/>
    <x v="263"/>
    <x v="1768"/>
    <x v="2"/>
    <x v="0"/>
    <s v="USD"/>
    <n v="1438437600"/>
    <x v="1967"/>
    <b v="0"/>
    <n v="6"/>
    <b v="0"/>
    <s v="theater/musical"/>
    <x v="6"/>
    <x v="19"/>
    <x v="1846"/>
    <x v="1967"/>
    <d v="2015-08-01T14:00:00"/>
    <x v="0"/>
  </r>
  <r>
    <n v="1639"/>
    <s v="The One Two 7s Are Recording an Album!"/>
    <s v="We've written the music and now it's time to record. We're excited to work with Nic at Different Fur studios but we need your help!"/>
    <x v="159"/>
    <x v="1768"/>
    <x v="0"/>
    <x v="0"/>
    <s v="USD"/>
    <n v="1330789165"/>
    <x v="1968"/>
    <b v="0"/>
    <n v="19"/>
    <b v="1"/>
    <s v="music/rock"/>
    <x v="7"/>
    <x v="15"/>
    <x v="582"/>
    <x v="1968"/>
    <d v="2012-03-03T15:39:25"/>
    <x v="0"/>
  </r>
  <r>
    <n v="3690"/>
    <s v="We Rise"/>
    <s v="A play honoring the lives and legacies of the activists and those remembered at the 1992 ACT UP Ashes Action at The White House"/>
    <x v="186"/>
    <x v="1768"/>
    <x v="0"/>
    <x v="0"/>
    <s v="USD"/>
    <n v="1417101683"/>
    <x v="1969"/>
    <b v="0"/>
    <n v="31"/>
    <b v="1"/>
    <s v="theater/plays"/>
    <x v="6"/>
    <x v="11"/>
    <x v="1847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x v="186"/>
    <x v="1769"/>
    <x v="0"/>
    <x v="0"/>
    <s v="USD"/>
    <n v="1405614823"/>
    <x v="1970"/>
    <b v="0"/>
    <n v="37"/>
    <b v="1"/>
    <s v="theater/plays"/>
    <x v="6"/>
    <x v="11"/>
    <x v="1848"/>
    <x v="1970"/>
    <d v="2014-07-17T16:33:43"/>
    <x v="0"/>
  </r>
  <r>
    <n v="3854"/>
    <s v="The Case Of Soghomon Tehlirian"/>
    <s v="A play dedicated to the 100th anniversary of the Armenian Genocide."/>
    <x v="14"/>
    <x v="1770"/>
    <x v="2"/>
    <x v="0"/>
    <s v="USD"/>
    <n v="1431206058"/>
    <x v="1971"/>
    <b v="0"/>
    <n v="20"/>
    <b v="0"/>
    <s v="theater/plays"/>
    <x v="6"/>
    <x v="11"/>
    <x v="1849"/>
    <x v="1971"/>
    <d v="2015-05-09T21:14:18"/>
    <x v="0"/>
  </r>
  <r>
    <n v="156"/>
    <s v="Mosaics (Canceled)"/>
    <s v="A short science-fiction film about an underground network of human-animal hybrids &amp; their struggle with oppression &amp; marginalization."/>
    <x v="23"/>
    <x v="1771"/>
    <x v="1"/>
    <x v="11"/>
    <s v="CAD"/>
    <n v="1407034796"/>
    <x v="1972"/>
    <b v="0"/>
    <n v="15"/>
    <b v="0"/>
    <s v="film &amp; video/science fiction"/>
    <x v="5"/>
    <x v="21"/>
    <x v="1850"/>
    <x v="1972"/>
    <d v="2014-08-03T02:59:56"/>
    <x v="0"/>
  </r>
  <r>
    <n v="1263"/>
    <s v="New Tropic Bombs EP ~ &quot;Return to Bomber Bay&quot;"/>
    <s v="A fresh batch of chaos from Toledo, Ohio's reggae-rockers, Tropic Bombs!"/>
    <x v="186"/>
    <x v="1771"/>
    <x v="0"/>
    <x v="0"/>
    <s v="USD"/>
    <n v="1396054800"/>
    <x v="1973"/>
    <b v="1"/>
    <n v="41"/>
    <b v="1"/>
    <s v="music/rock"/>
    <x v="7"/>
    <x v="15"/>
    <x v="1851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x v="1"/>
    <x v="1772"/>
    <x v="2"/>
    <x v="0"/>
    <s v="USD"/>
    <n v="1446483000"/>
    <x v="1974"/>
    <b v="0"/>
    <n v="13"/>
    <b v="0"/>
    <s v="theater/plays"/>
    <x v="6"/>
    <x v="11"/>
    <x v="1852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x v="32"/>
    <x v="1773"/>
    <x v="2"/>
    <x v="0"/>
    <s v="USD"/>
    <n v="1475766932"/>
    <x v="1975"/>
    <b v="0"/>
    <n v="30"/>
    <b v="0"/>
    <s v="technology/wearables"/>
    <x v="0"/>
    <x v="1"/>
    <x v="1853"/>
    <x v="1975"/>
    <d v="2016-10-06T15:15:32"/>
    <x v="0"/>
  </r>
  <r>
    <n v="2603"/>
    <s v="Manned Mock Mars Mission"/>
    <s v="I will be building a mock space station and simulate living on Mars for two weeks."/>
    <x v="249"/>
    <x v="1773"/>
    <x v="0"/>
    <x v="0"/>
    <s v="USD"/>
    <n v="1387835654"/>
    <x v="1976"/>
    <b v="1"/>
    <n v="50"/>
    <b v="1"/>
    <s v="technology/space exploration"/>
    <x v="0"/>
    <x v="4"/>
    <x v="1854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x v="186"/>
    <x v="1773"/>
    <x v="0"/>
    <x v="0"/>
    <s v="USD"/>
    <n v="1391718671"/>
    <x v="1977"/>
    <b v="0"/>
    <n v="49"/>
    <b v="1"/>
    <s v="music/pop"/>
    <x v="7"/>
    <x v="22"/>
    <x v="1855"/>
    <x v="1977"/>
    <d v="2014-02-06T20:31:11"/>
    <x v="0"/>
  </r>
  <r>
    <n v="1609"/>
    <s v="Get Still the Sky's Limit on the Road! (&amp; with a new album!)"/>
    <s v="Still the Sky's Limit is finishing their first full length album and going on a full US tour, and WE NEED YOUR HELP!"/>
    <x v="186"/>
    <x v="1774"/>
    <x v="0"/>
    <x v="0"/>
    <s v="USD"/>
    <n v="1320220800"/>
    <x v="1978"/>
    <b v="0"/>
    <n v="4"/>
    <b v="1"/>
    <s v="music/rock"/>
    <x v="7"/>
    <x v="15"/>
    <x v="1856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x v="181"/>
    <x v="1775"/>
    <x v="0"/>
    <x v="0"/>
    <s v="USD"/>
    <n v="1445921940"/>
    <x v="1979"/>
    <b v="0"/>
    <n v="35"/>
    <b v="1"/>
    <s v="music/indie rock"/>
    <x v="7"/>
    <x v="12"/>
    <x v="1857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x v="38"/>
    <x v="1776"/>
    <x v="3"/>
    <x v="0"/>
    <s v="USD"/>
    <n v="1491738594"/>
    <x v="1980"/>
    <b v="0"/>
    <n v="7"/>
    <b v="0"/>
    <s v="music/faith"/>
    <x v="7"/>
    <x v="14"/>
    <x v="1858"/>
    <x v="1980"/>
    <d v="2017-04-09T11:49:54"/>
    <x v="0"/>
  </r>
  <r>
    <n v="2517"/>
    <s v="The Canteen"/>
    <s v="KICK START US! Chef-driven dining experience offering a multi-course tasteful and playful menu that hems in familiar seasonal comfort."/>
    <x v="53"/>
    <x v="1777"/>
    <x v="2"/>
    <x v="11"/>
    <s v="CAD"/>
    <n v="1426788930"/>
    <x v="1981"/>
    <b v="0"/>
    <n v="33"/>
    <b v="0"/>
    <s v="food/restaurants"/>
    <x v="4"/>
    <x v="40"/>
    <x v="1859"/>
    <x v="1981"/>
    <d v="2015-03-19T18:15:30"/>
    <x v="0"/>
  </r>
  <r>
    <n v="3370"/>
    <s v="&quot;I'm Alright&quot;...an Enso Theatre Education production."/>
    <s v="I'm Alright. A story of young women, told by young women, for the world."/>
    <x v="186"/>
    <x v="1778"/>
    <x v="0"/>
    <x v="0"/>
    <s v="USD"/>
    <n v="1481961600"/>
    <x v="1982"/>
    <b v="0"/>
    <n v="26"/>
    <b v="1"/>
    <s v="theater/plays"/>
    <x v="6"/>
    <x v="11"/>
    <x v="1860"/>
    <x v="1982"/>
    <d v="2016-12-17T08:00:00"/>
    <x v="0"/>
  </r>
  <r>
    <n v="3633"/>
    <s v="SMOKEY AND THE BANDIT: THE MUSICAL"/>
    <s v="SMOKEY AND THE BANDIT: THE MUSICAL_x000a_The classic film, characters and music you love, on stage, LIVE!"/>
    <x v="1"/>
    <x v="1779"/>
    <x v="2"/>
    <x v="0"/>
    <s v="USD"/>
    <n v="1479517200"/>
    <x v="1983"/>
    <b v="0"/>
    <n v="31"/>
    <b v="0"/>
    <s v="theater/musical"/>
    <x v="6"/>
    <x v="19"/>
    <x v="1861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x v="264"/>
    <x v="1780"/>
    <x v="2"/>
    <x v="0"/>
    <s v="USD"/>
    <n v="1454890620"/>
    <x v="1984"/>
    <b v="0"/>
    <n v="27"/>
    <b v="0"/>
    <s v="theater/spaces"/>
    <x v="6"/>
    <x v="9"/>
    <x v="1862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x v="260"/>
    <x v="1781"/>
    <x v="0"/>
    <x v="0"/>
    <s v="USD"/>
    <n v="1391713248"/>
    <x v="1985"/>
    <b v="0"/>
    <n v="24"/>
    <b v="1"/>
    <s v="music/electronic music"/>
    <x v="7"/>
    <x v="13"/>
    <x v="1863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x v="36"/>
    <x v="1782"/>
    <x v="2"/>
    <x v="0"/>
    <s v="USD"/>
    <n v="1342309368"/>
    <x v="1986"/>
    <b v="0"/>
    <n v="49"/>
    <b v="0"/>
    <s v="publishing/children's books"/>
    <x v="1"/>
    <x v="39"/>
    <x v="1864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x v="251"/>
    <x v="1783"/>
    <x v="0"/>
    <x v="0"/>
    <s v="USD"/>
    <n v="1469059986"/>
    <x v="1987"/>
    <b v="0"/>
    <n v="26"/>
    <b v="1"/>
    <s v="music/rock"/>
    <x v="7"/>
    <x v="15"/>
    <x v="1865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x v="35"/>
    <x v="1784"/>
    <x v="1"/>
    <x v="0"/>
    <s v="USD"/>
    <n v="1476458734"/>
    <x v="1988"/>
    <b v="0"/>
    <n v="15"/>
    <b v="0"/>
    <s v="technology/wearables"/>
    <x v="0"/>
    <x v="1"/>
    <x v="1866"/>
    <x v="1988"/>
    <d v="2016-10-14T15:25:34"/>
    <x v="0"/>
  </r>
  <r>
    <n v="4010"/>
    <s v="The Connection Play 2014"/>
    <s v="JUNTO Productions is proud to present our first production, the premiere of The Connection, a play by Jeffrey Paul."/>
    <x v="165"/>
    <x v="1785"/>
    <x v="2"/>
    <x v="0"/>
    <s v="USD"/>
    <n v="1414348166"/>
    <x v="1989"/>
    <b v="0"/>
    <n v="38"/>
    <b v="0"/>
    <s v="theater/plays"/>
    <x v="6"/>
    <x v="11"/>
    <x v="1867"/>
    <x v="1989"/>
    <d v="2014-10-26T18:29:26"/>
    <x v="0"/>
  </r>
  <r>
    <n v="2705"/>
    <s v="Fischer Theatre Marquee"/>
    <s v="Help light the lights at the historic Fischer Theatre in Danville, IL."/>
    <x v="265"/>
    <x v="1786"/>
    <x v="3"/>
    <x v="0"/>
    <s v="USD"/>
    <n v="1490389158"/>
    <x v="1990"/>
    <b v="0"/>
    <n v="8"/>
    <b v="0"/>
    <s v="theater/spaces"/>
    <x v="6"/>
    <x v="9"/>
    <x v="1868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x v="181"/>
    <x v="1787"/>
    <x v="0"/>
    <x v="1"/>
    <s v="GBP"/>
    <n v="1429138740"/>
    <x v="1991"/>
    <b v="0"/>
    <n v="76"/>
    <b v="1"/>
    <s v="music/metal"/>
    <x v="7"/>
    <x v="20"/>
    <x v="1869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x v="186"/>
    <x v="1788"/>
    <x v="0"/>
    <x v="0"/>
    <s v="USD"/>
    <n v="1280631600"/>
    <x v="1992"/>
    <b v="0"/>
    <n v="34"/>
    <b v="1"/>
    <s v="film &amp; video/shorts"/>
    <x v="5"/>
    <x v="27"/>
    <x v="1870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x v="26"/>
    <x v="1789"/>
    <x v="2"/>
    <x v="1"/>
    <s v="GBP"/>
    <n v="1475848800"/>
    <x v="1993"/>
    <b v="0"/>
    <n v="42"/>
    <b v="0"/>
    <s v="theater/spaces"/>
    <x v="6"/>
    <x v="9"/>
    <x v="1871"/>
    <x v="1993"/>
    <d v="2016-10-07T14:00:00"/>
    <x v="0"/>
  </r>
  <r>
    <n v="526"/>
    <s v="Victory by Madicken Malm"/>
    <s v="We have a brand new play. We urgently need your help to fund our production, which opens at Theatre503 on August 18th."/>
    <x v="186"/>
    <x v="1790"/>
    <x v="0"/>
    <x v="1"/>
    <s v="GBP"/>
    <n v="1438966800"/>
    <x v="1994"/>
    <b v="0"/>
    <n v="23"/>
    <b v="1"/>
    <s v="theater/plays"/>
    <x v="6"/>
    <x v="11"/>
    <x v="1872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x v="1791"/>
    <x v="2"/>
    <x v="0"/>
    <s v="USD"/>
    <n v="1427850090"/>
    <x v="1995"/>
    <b v="0"/>
    <n v="8"/>
    <b v="0"/>
    <s v="photography/photobooks"/>
    <x v="2"/>
    <x v="3"/>
    <x v="1873"/>
    <x v="1995"/>
    <d v="2015-04-01T01:01:30"/>
    <x v="0"/>
  </r>
  <r>
    <n v="2668"/>
    <s v="UOttawa Makermobile"/>
    <s v="Creativity on the go! |_x000a_CrÃ©ativitÃ© en mouvement !"/>
    <x v="114"/>
    <x v="1791"/>
    <x v="0"/>
    <x v="11"/>
    <s v="CAD"/>
    <n v="1447079520"/>
    <x v="1996"/>
    <b v="0"/>
    <n v="28"/>
    <b v="1"/>
    <s v="technology/makerspaces"/>
    <x v="0"/>
    <x v="24"/>
    <x v="1874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x v="42"/>
    <x v="1792"/>
    <x v="1"/>
    <x v="0"/>
    <s v="USD"/>
    <n v="1432916235"/>
    <x v="1997"/>
    <b v="0"/>
    <n v="41"/>
    <b v="0"/>
    <s v="technology/wearables"/>
    <x v="0"/>
    <x v="1"/>
    <x v="1875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x v="259"/>
    <x v="1793"/>
    <x v="0"/>
    <x v="0"/>
    <s v="USD"/>
    <n v="1414284180"/>
    <x v="1998"/>
    <b v="0"/>
    <n v="45"/>
    <b v="1"/>
    <s v="theater/plays"/>
    <x v="6"/>
    <x v="11"/>
    <x v="1426"/>
    <x v="1998"/>
    <d v="2014-10-26T00:43:00"/>
    <x v="0"/>
  </r>
  <r>
    <n v="110"/>
    <s v="Earlids"/>
    <s v="Lee, an awkward teenager with sound-blocking earlids, must confront his self-isolation after a girl moves in next door."/>
    <x v="262"/>
    <x v="1794"/>
    <x v="0"/>
    <x v="0"/>
    <s v="USD"/>
    <n v="1384408740"/>
    <x v="1999"/>
    <b v="0"/>
    <n v="26"/>
    <b v="1"/>
    <s v="film &amp; video/shorts"/>
    <x v="5"/>
    <x v="27"/>
    <x v="1204"/>
    <x v="1999"/>
    <d v="2013-11-14T05:59:00"/>
    <x v="0"/>
  </r>
  <r>
    <n v="2682"/>
    <s v="Toastie's Gourmet Toast"/>
    <s v="Gourmet Toast is the culinary combination, neigh, perfection of America's most under-utilized snack: Toast."/>
    <x v="70"/>
    <x v="1795"/>
    <x v="2"/>
    <x v="0"/>
    <s v="USD"/>
    <n v="1416635940"/>
    <x v="2000"/>
    <b v="0"/>
    <n v="20"/>
    <b v="0"/>
    <s v="food/food trucks"/>
    <x v="4"/>
    <x v="29"/>
    <x v="1876"/>
    <x v="2000"/>
    <d v="2014-11-22T05:59:00"/>
    <x v="0"/>
  </r>
  <r>
    <n v="3847"/>
    <s v="Madame X"/>
    <s v="The production of the original play &quot;Madame X&quot; by Amanda Davison. Inspired by the painting by John Singer Sargent."/>
    <x v="149"/>
    <x v="1796"/>
    <x v="2"/>
    <x v="0"/>
    <s v="USD"/>
    <n v="1437283391"/>
    <x v="2001"/>
    <b v="1"/>
    <n v="9"/>
    <b v="0"/>
    <s v="theater/plays"/>
    <x v="6"/>
    <x v="11"/>
    <x v="1877"/>
    <x v="2001"/>
    <d v="2015-07-19T05:23:11"/>
    <x v="0"/>
  </r>
  <r>
    <n v="1802"/>
    <s v="Out Of The Dark"/>
    <s v="Inner Darkness turned into a photobook. Personal work i shot during my recovery...in Berlin."/>
    <x v="113"/>
    <x v="1796"/>
    <x v="2"/>
    <x v="4"/>
    <s v="EUR"/>
    <n v="1435442340"/>
    <x v="2002"/>
    <b v="1"/>
    <n v="18"/>
    <b v="0"/>
    <s v="photography/photobooks"/>
    <x v="2"/>
    <x v="3"/>
    <x v="1878"/>
    <x v="2002"/>
    <d v="2015-06-27T21:59:00"/>
    <x v="0"/>
  </r>
  <r>
    <n v="1243"/>
    <s v="Letâ€™s Keep the San Jose Mexican Heritage Festival Alive!"/>
    <s v="California's premier Latino cultural festival - music, theatre, film, workshops, visual arts, cuisine and more!"/>
    <x v="32"/>
    <x v="1797"/>
    <x v="1"/>
    <x v="0"/>
    <s v="USD"/>
    <n v="1310158800"/>
    <x v="2003"/>
    <b v="0"/>
    <n v="38"/>
    <b v="0"/>
    <s v="music/world music"/>
    <x v="7"/>
    <x v="37"/>
    <x v="1879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x v="266"/>
    <x v="1798"/>
    <x v="0"/>
    <x v="11"/>
    <s v="CAD"/>
    <n v="1464471840"/>
    <x v="2004"/>
    <b v="0"/>
    <n v="42"/>
    <b v="1"/>
    <s v="theater/plays"/>
    <x v="6"/>
    <x v="11"/>
    <x v="1880"/>
    <x v="2004"/>
    <d v="2016-05-28T21:44:00"/>
    <x v="0"/>
  </r>
  <r>
    <n v="3497"/>
    <s v="Send SACKERSON to SD Fringe"/>
    <s v="We've been invited to the San Diego International Fringe Festival. Can you help us get there? Special performances in SLC and OREM."/>
    <x v="267"/>
    <x v="1799"/>
    <x v="0"/>
    <x v="0"/>
    <s v="USD"/>
    <n v="1464904800"/>
    <x v="2005"/>
    <b v="0"/>
    <n v="49"/>
    <b v="1"/>
    <s v="theater/plays"/>
    <x v="6"/>
    <x v="11"/>
    <x v="1881"/>
    <x v="2005"/>
    <d v="2016-06-02T22:00:00"/>
    <x v="0"/>
  </r>
  <r>
    <n v="650"/>
    <s v="Jake Lazarow's Eagle Project"/>
    <s v="This project is designed to obtain flash drive bracelets with a child's information on it for parents to wear in case of emergencies"/>
    <x v="186"/>
    <x v="1799"/>
    <x v="0"/>
    <x v="0"/>
    <s v="USD"/>
    <n v="1418953984"/>
    <x v="2006"/>
    <b v="0"/>
    <n v="48"/>
    <b v="1"/>
    <s v="technology/wearables"/>
    <x v="0"/>
    <x v="1"/>
    <x v="1882"/>
    <x v="2006"/>
    <d v="2014-12-19T01:53:04"/>
    <x v="0"/>
  </r>
  <r>
    <n v="3314"/>
    <s v="The White Bike"/>
    <s v="I want to add a new perspective to the cycling safety debate by taking my play THE WHITE BIKE to the Edinburgh Festival of Cycling"/>
    <x v="268"/>
    <x v="1799"/>
    <x v="0"/>
    <x v="1"/>
    <s v="GBP"/>
    <n v="1431115500"/>
    <x v="2007"/>
    <b v="0"/>
    <n v="58"/>
    <b v="1"/>
    <s v="theater/plays"/>
    <x v="6"/>
    <x v="11"/>
    <x v="1883"/>
    <x v="2007"/>
    <d v="2015-05-08T20:05:00"/>
    <x v="0"/>
  </r>
  <r>
    <n v="989"/>
    <s v="Power Rope"/>
    <s v="The most useful phone charger you will ever buy"/>
    <x v="26"/>
    <x v="1800"/>
    <x v="2"/>
    <x v="0"/>
    <s v="USD"/>
    <n v="1475101495"/>
    <x v="2008"/>
    <b v="0"/>
    <n v="32"/>
    <b v="0"/>
    <s v="technology/wearables"/>
    <x v="0"/>
    <x v="1"/>
    <x v="1884"/>
    <x v="2008"/>
    <d v="2016-09-28T22:24:55"/>
    <x v="0"/>
  </r>
  <r>
    <n v="1506"/>
    <s v="Holden Lane High School photobook"/>
    <s v="A photographic book consisting of 36 colour photographs that explore Holden Lane High School in its final state."/>
    <x v="186"/>
    <x v="1801"/>
    <x v="0"/>
    <x v="1"/>
    <s v="GBP"/>
    <n v="1406227904"/>
    <x v="2009"/>
    <b v="1"/>
    <n v="43"/>
    <b v="1"/>
    <s v="photography/photobooks"/>
    <x v="2"/>
    <x v="3"/>
    <x v="1885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x v="266"/>
    <x v="1802"/>
    <x v="0"/>
    <x v="1"/>
    <s v="GBP"/>
    <n v="1484740918"/>
    <x v="2010"/>
    <b v="0"/>
    <n v="37"/>
    <b v="1"/>
    <s v="theater/plays"/>
    <x v="6"/>
    <x v="11"/>
    <x v="1886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x v="1803"/>
    <x v="0"/>
    <x v="11"/>
    <s v="CAD"/>
    <n v="1455231540"/>
    <x v="2011"/>
    <b v="0"/>
    <n v="35"/>
    <b v="1"/>
    <s v="theater/plays"/>
    <x v="6"/>
    <x v="11"/>
    <x v="1887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x v="114"/>
    <x v="1804"/>
    <x v="0"/>
    <x v="0"/>
    <s v="USD"/>
    <n v="1430179200"/>
    <x v="2012"/>
    <b v="0"/>
    <n v="28"/>
    <b v="1"/>
    <s v="film &amp; video/television"/>
    <x v="5"/>
    <x v="16"/>
    <x v="1320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x v="186"/>
    <x v="1805"/>
    <x v="0"/>
    <x v="0"/>
    <s v="USD"/>
    <n v="1322106796"/>
    <x v="2013"/>
    <b v="0"/>
    <n v="38"/>
    <b v="1"/>
    <s v="music/indie rock"/>
    <x v="7"/>
    <x v="12"/>
    <x v="1888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x v="186"/>
    <x v="1805"/>
    <x v="0"/>
    <x v="0"/>
    <s v="USD"/>
    <n v="1434907966"/>
    <x v="2014"/>
    <b v="1"/>
    <n v="20"/>
    <b v="1"/>
    <s v="theater/plays"/>
    <x v="6"/>
    <x v="11"/>
    <x v="1889"/>
    <x v="2014"/>
    <d v="2015-06-21T17:32:46"/>
    <x v="0"/>
  </r>
  <r>
    <n v="3485"/>
    <s v="An Evening with Sarah Pettyfer"/>
    <s v="We're trying to get our play, &quot;An Evening With Sarah Pettyfer,&quot; to the  Orlando Fringe Festival. The only thing is...we need your help!"/>
    <x v="266"/>
    <x v="1806"/>
    <x v="0"/>
    <x v="0"/>
    <s v="USD"/>
    <n v="1454431080"/>
    <x v="2015"/>
    <b v="0"/>
    <n v="30"/>
    <b v="1"/>
    <s v="theater/plays"/>
    <x v="6"/>
    <x v="11"/>
    <x v="1359"/>
    <x v="2015"/>
    <d v="2016-02-02T16:38:00"/>
    <x v="0"/>
  </r>
  <r>
    <n v="2667"/>
    <s v="Websmith Studio : Think, Build, Break, Play."/>
    <s v="Websmith Studio is a makerspace where the people most impacted by broken systems are empowered to think, build, and own the solution."/>
    <x v="186"/>
    <x v="1806"/>
    <x v="0"/>
    <x v="0"/>
    <s v="USD"/>
    <n v="1455142416"/>
    <x v="2016"/>
    <b v="0"/>
    <n v="18"/>
    <b v="1"/>
    <s v="technology/makerspaces"/>
    <x v="0"/>
    <x v="24"/>
    <x v="1890"/>
    <x v="2016"/>
    <d v="2016-02-10T22:13:36"/>
    <x v="0"/>
  </r>
  <r>
    <n v="769"/>
    <s v="Sorry I Tripped in Your Yard"/>
    <s v="Over a year of dedication has produced amazing photos and stirring words. The last step is to help those words appear in a printed book"/>
    <x v="38"/>
    <x v="1807"/>
    <x v="2"/>
    <x v="0"/>
    <s v="USD"/>
    <n v="1388102094"/>
    <x v="2017"/>
    <b v="0"/>
    <n v="52"/>
    <b v="0"/>
    <s v="publishing/fiction"/>
    <x v="1"/>
    <x v="35"/>
    <x v="1891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x v="22"/>
    <x v="1808"/>
    <x v="2"/>
    <x v="0"/>
    <s v="USD"/>
    <n v="1434092876"/>
    <x v="2018"/>
    <b v="0"/>
    <n v="36"/>
    <b v="0"/>
    <s v="publishing/children's books"/>
    <x v="1"/>
    <x v="39"/>
    <x v="1892"/>
    <x v="2018"/>
    <d v="2015-06-12T07:07:56"/>
    <x v="0"/>
  </r>
  <r>
    <n v="1925"/>
    <s v="The Freakniks Debut Album: Infinite Love"/>
    <s v="The Freakniks are making their psychedelic freak-folk debut studio album and they need your help."/>
    <x v="186"/>
    <x v="1808"/>
    <x v="0"/>
    <x v="0"/>
    <s v="USD"/>
    <n v="1381449600"/>
    <x v="2019"/>
    <b v="0"/>
    <n v="52"/>
    <b v="1"/>
    <s v="music/indie rock"/>
    <x v="7"/>
    <x v="12"/>
    <x v="1893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x v="262"/>
    <x v="1809"/>
    <x v="0"/>
    <x v="1"/>
    <s v="GBP"/>
    <n v="1398451093"/>
    <x v="2020"/>
    <b v="0"/>
    <n v="41"/>
    <b v="1"/>
    <s v="film &amp; video/shorts"/>
    <x v="5"/>
    <x v="27"/>
    <x v="1894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x v="186"/>
    <x v="1810"/>
    <x v="0"/>
    <x v="0"/>
    <s v="USD"/>
    <n v="1412259660"/>
    <x v="2021"/>
    <b v="0"/>
    <n v="33"/>
    <b v="1"/>
    <s v="theater/plays"/>
    <x v="6"/>
    <x v="11"/>
    <x v="1895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x v="186"/>
    <x v="1811"/>
    <x v="0"/>
    <x v="0"/>
    <s v="USD"/>
    <n v="1424910910"/>
    <x v="2022"/>
    <b v="0"/>
    <n v="18"/>
    <b v="1"/>
    <s v="theater/plays"/>
    <x v="6"/>
    <x v="11"/>
    <x v="1896"/>
    <x v="2022"/>
    <d v="2015-02-26T00:35:10"/>
    <x v="0"/>
  </r>
  <r>
    <n v="3244"/>
    <s v="'Time Please'"/>
    <s v="'Time Please' is a black comedy set in a failing public house in a run-down part of town, where things are about to get messy."/>
    <x v="250"/>
    <x v="1812"/>
    <x v="0"/>
    <x v="1"/>
    <s v="GBP"/>
    <n v="1480613982"/>
    <x v="2023"/>
    <b v="0"/>
    <n v="69"/>
    <b v="1"/>
    <s v="theater/plays"/>
    <x v="6"/>
    <x v="11"/>
    <x v="1897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x v="248"/>
    <x v="1813"/>
    <x v="2"/>
    <x v="0"/>
    <s v="USD"/>
    <n v="1423152678"/>
    <x v="2024"/>
    <b v="1"/>
    <n v="15"/>
    <b v="0"/>
    <s v="photography/photobooks"/>
    <x v="2"/>
    <x v="3"/>
    <x v="1898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x v="186"/>
    <x v="1814"/>
    <x v="0"/>
    <x v="0"/>
    <s v="USD"/>
    <n v="1436290233"/>
    <x v="2025"/>
    <b v="0"/>
    <n v="39"/>
    <b v="1"/>
    <s v="theater/plays"/>
    <x v="6"/>
    <x v="11"/>
    <x v="1899"/>
    <x v="2025"/>
    <d v="2015-07-07T17:30:33"/>
    <x v="0"/>
  </r>
  <r>
    <n v="2139"/>
    <s v="Manorkept"/>
    <s v="An adventuring RPG with ghosts, mysteries, and flexible gameplay paths, Manorkept is a game that promises an unforgettable experience."/>
    <x v="0"/>
    <x v="1815"/>
    <x v="2"/>
    <x v="0"/>
    <s v="USD"/>
    <n v="1478196008"/>
    <x v="2026"/>
    <b v="0"/>
    <n v="56"/>
    <b v="0"/>
    <s v="games/video games"/>
    <x v="3"/>
    <x v="18"/>
    <x v="1900"/>
    <x v="2026"/>
    <d v="2016-11-03T18:00:08"/>
    <x v="0"/>
  </r>
  <r>
    <n v="1286"/>
    <s v="The Diary of a Nobody"/>
    <s v="A touring production of FRED's modern adaptation of the classic Victorian comic novel, reaching out to new audiences."/>
    <x v="186"/>
    <x v="1816"/>
    <x v="0"/>
    <x v="1"/>
    <s v="GBP"/>
    <n v="1424181600"/>
    <x v="2027"/>
    <b v="0"/>
    <n v="20"/>
    <b v="1"/>
    <s v="theater/plays"/>
    <x v="6"/>
    <x v="11"/>
    <x v="280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x v="114"/>
    <x v="1816"/>
    <x v="0"/>
    <x v="11"/>
    <s v="CAD"/>
    <n v="1430693460"/>
    <x v="2028"/>
    <b v="0"/>
    <n v="17"/>
    <b v="1"/>
    <s v="theater/plays"/>
    <x v="6"/>
    <x v="11"/>
    <x v="1901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x v="114"/>
    <x v="1817"/>
    <x v="0"/>
    <x v="1"/>
    <s v="GBP"/>
    <n v="1439806936"/>
    <x v="2029"/>
    <b v="0"/>
    <n v="31"/>
    <b v="1"/>
    <s v="theater/plays"/>
    <x v="6"/>
    <x v="11"/>
    <x v="1902"/>
    <x v="2029"/>
    <d v="2015-08-17T10:22:16"/>
    <x v="0"/>
  </r>
  <r>
    <n v="3439"/>
    <s v="Cirque Inspired Alice's Adventures in Wonderland"/>
    <s v="Help a small theater produce an original adaptation of Lewis Carroll's classic story."/>
    <x v="181"/>
    <x v="1818"/>
    <x v="0"/>
    <x v="0"/>
    <s v="USD"/>
    <n v="1453179540"/>
    <x v="2030"/>
    <b v="0"/>
    <n v="18"/>
    <b v="1"/>
    <s v="theater/plays"/>
    <x v="6"/>
    <x v="11"/>
    <x v="1903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x v="186"/>
    <x v="1819"/>
    <x v="0"/>
    <x v="1"/>
    <s v="GBP"/>
    <n v="1431164115"/>
    <x v="2031"/>
    <b v="0"/>
    <n v="64"/>
    <b v="1"/>
    <s v="theater/plays"/>
    <x v="6"/>
    <x v="11"/>
    <x v="1904"/>
    <x v="2031"/>
    <d v="2015-05-09T09:35:15"/>
    <x v="0"/>
  </r>
  <r>
    <n v="2549"/>
    <s v="The Miller's Wife, a new opera"/>
    <s v="A new opera in English by Mike Christie to be premiÃ¨red at the Arcola Theatre, London UK from 14th-17th August 2013."/>
    <x v="269"/>
    <x v="1820"/>
    <x v="0"/>
    <x v="1"/>
    <s v="GBP"/>
    <n v="1370019600"/>
    <x v="2032"/>
    <b v="0"/>
    <n v="37"/>
    <b v="1"/>
    <s v="music/classical music"/>
    <x v="7"/>
    <x v="25"/>
    <x v="1905"/>
    <x v="2032"/>
    <d v="2013-05-31T17:00:00"/>
    <x v="0"/>
  </r>
  <r>
    <n v="2179"/>
    <s v="Woodhouse EP"/>
    <s v="Woodhouse is making an EP!  If you are a fan of whiskey and loud guitars, contribute to the cause!"/>
    <x v="114"/>
    <x v="1820"/>
    <x v="0"/>
    <x v="0"/>
    <s v="USD"/>
    <n v="1428725192"/>
    <x v="2033"/>
    <b v="0"/>
    <n v="21"/>
    <b v="1"/>
    <s v="music/rock"/>
    <x v="7"/>
    <x v="15"/>
    <x v="1906"/>
    <x v="2033"/>
    <d v="2015-04-11T04:06:32"/>
    <x v="0"/>
  </r>
  <r>
    <n v="2289"/>
    <s v="Blind Man Deaf Boy Tour!"/>
    <s v="Blind Man Deaf Boy is a Folk Punk band from Denver, we need money to get ourselves a van and take it on tour around the west coast."/>
    <x v="186"/>
    <x v="1821"/>
    <x v="0"/>
    <x v="0"/>
    <s v="USD"/>
    <n v="1386372120"/>
    <x v="2034"/>
    <b v="0"/>
    <n v="25"/>
    <b v="1"/>
    <s v="music/rock"/>
    <x v="7"/>
    <x v="15"/>
    <x v="1907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114"/>
    <x v="1822"/>
    <x v="0"/>
    <x v="0"/>
    <s v="USD"/>
    <n v="1460846347"/>
    <x v="2035"/>
    <b v="0"/>
    <n v="28"/>
    <b v="1"/>
    <s v="theater/plays"/>
    <x v="6"/>
    <x v="11"/>
    <x v="1908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x v="1823"/>
    <x v="1"/>
    <x v="0"/>
    <s v="USD"/>
    <n v="1476676800"/>
    <x v="2036"/>
    <b v="0"/>
    <n v="8"/>
    <b v="0"/>
    <s v="theater/spaces"/>
    <x v="6"/>
    <x v="9"/>
    <x v="1909"/>
    <x v="2036"/>
    <d v="2016-10-17T04:00:00"/>
    <x v="0"/>
  </r>
  <r>
    <n v="2999"/>
    <s v="RAT Fund-Riser"/>
    <s v="Restless Artists' Theatre is building risers and installing better lighting for our patrons.  We need to purchase raw materials."/>
    <x v="270"/>
    <x v="1823"/>
    <x v="0"/>
    <x v="0"/>
    <s v="USD"/>
    <n v="1488333600"/>
    <x v="2037"/>
    <b v="0"/>
    <n v="20"/>
    <b v="1"/>
    <s v="theater/spaces"/>
    <x v="6"/>
    <x v="9"/>
    <x v="1910"/>
    <x v="2037"/>
    <d v="2017-03-01T02:00:00"/>
    <x v="0"/>
  </r>
  <r>
    <n v="738"/>
    <s v="Under the Sour Sun: Hunger through the Eyes of a Child"/>
    <s v="The true story of a child's struggle with hunger, poverty, and war in El Salvador."/>
    <x v="186"/>
    <x v="1824"/>
    <x v="0"/>
    <x v="0"/>
    <s v="USD"/>
    <n v="1417409940"/>
    <x v="2038"/>
    <b v="0"/>
    <n v="41"/>
    <b v="1"/>
    <s v="publishing/nonfiction"/>
    <x v="1"/>
    <x v="17"/>
    <x v="1911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x v="186"/>
    <x v="1825"/>
    <x v="0"/>
    <x v="1"/>
    <s v="GBP"/>
    <n v="1427919468"/>
    <x v="2039"/>
    <b v="0"/>
    <n v="69"/>
    <b v="1"/>
    <s v="theater/plays"/>
    <x v="6"/>
    <x v="11"/>
    <x v="1912"/>
    <x v="2039"/>
    <d v="2015-04-01T20:17:48"/>
    <x v="0"/>
  </r>
  <r>
    <n v="99"/>
    <s v="BEAT: An Original Short Film"/>
    <s v="A feminist tale of two girls finally giving a &quot;Nice Guy&quot; what he truly deserves. Also, dancing!"/>
    <x v="186"/>
    <x v="1826"/>
    <x v="0"/>
    <x v="0"/>
    <s v="USD"/>
    <n v="1390426799"/>
    <x v="2040"/>
    <b v="0"/>
    <n v="39"/>
    <b v="1"/>
    <s v="film &amp; video/shorts"/>
    <x v="5"/>
    <x v="27"/>
    <x v="1913"/>
    <x v="2040"/>
    <d v="2014-01-22T21:39:59"/>
    <x v="0"/>
  </r>
  <r>
    <n v="3393"/>
    <s v="The Maltese Bodkin"/>
    <s v="hiSTORYstage presents a film noir-style comedy mystery with a Shakespearean twist performed as a 1944 radio drama."/>
    <x v="186"/>
    <x v="1827"/>
    <x v="0"/>
    <x v="0"/>
    <s v="USD"/>
    <n v="1415234760"/>
    <x v="2041"/>
    <b v="0"/>
    <n v="44"/>
    <b v="1"/>
    <s v="theater/plays"/>
    <x v="6"/>
    <x v="11"/>
    <x v="1777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x v="151"/>
    <x v="1828"/>
    <x v="2"/>
    <x v="11"/>
    <s v="CAD"/>
    <n v="1482663600"/>
    <x v="2042"/>
    <b v="0"/>
    <n v="12"/>
    <b v="0"/>
    <s v="photography/places"/>
    <x v="2"/>
    <x v="34"/>
    <x v="1914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x v="1829"/>
    <x v="2"/>
    <x v="8"/>
    <s v="AUD"/>
    <n v="1423623221"/>
    <x v="2043"/>
    <b v="0"/>
    <n v="32"/>
    <b v="0"/>
    <s v="theater/plays"/>
    <x v="6"/>
    <x v="11"/>
    <x v="1915"/>
    <x v="2043"/>
    <d v="2015-02-11T02:53:41"/>
    <x v="0"/>
  </r>
  <r>
    <n v="1618"/>
    <s v="Janus Word Album"/>
    <s v="Janus Word combines hard rock with melodic acoustic music for a unique and awesome sound."/>
    <x v="186"/>
    <x v="1830"/>
    <x v="0"/>
    <x v="0"/>
    <s v="USD"/>
    <n v="1362757335"/>
    <x v="2044"/>
    <b v="0"/>
    <n v="27"/>
    <b v="1"/>
    <s v="music/rock"/>
    <x v="7"/>
    <x v="15"/>
    <x v="1916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x v="51"/>
    <x v="1831"/>
    <x v="1"/>
    <x v="0"/>
    <s v="USD"/>
    <n v="1409924340"/>
    <x v="2045"/>
    <b v="0"/>
    <n v="7"/>
    <b v="0"/>
    <s v="publishing/translations"/>
    <x v="1"/>
    <x v="31"/>
    <x v="1917"/>
    <x v="2045"/>
    <d v="2014-09-05T13:39:00"/>
    <x v="0"/>
  </r>
  <r>
    <n v="928"/>
    <s v="In a Jazzy Motown"/>
    <s v="A real Motown Backup singer on 22 gold and platinum albums headlines her own Jazz CD of Motown songs."/>
    <x v="72"/>
    <x v="1831"/>
    <x v="2"/>
    <x v="0"/>
    <s v="USD"/>
    <n v="1353196800"/>
    <x v="2046"/>
    <b v="0"/>
    <n v="28"/>
    <b v="0"/>
    <s v="music/jazz"/>
    <x v="7"/>
    <x v="33"/>
    <x v="1918"/>
    <x v="2046"/>
    <d v="2012-11-18T00:00:00"/>
    <x v="0"/>
  </r>
  <r>
    <n v="810"/>
    <s v="Help us get our music into the hands of our fans!"/>
    <s v="Please help us reach both a short term and lifetime goal! We can't do this without your help. thank you a ton from all of us at P.T.R.."/>
    <x v="186"/>
    <x v="1831"/>
    <x v="0"/>
    <x v="0"/>
    <s v="USD"/>
    <n v="1346462462"/>
    <x v="2047"/>
    <b v="0"/>
    <n v="27"/>
    <b v="1"/>
    <s v="music/rock"/>
    <x v="7"/>
    <x v="15"/>
    <x v="1444"/>
    <x v="2047"/>
    <d v="2012-09-01T01:21:02"/>
    <x v="0"/>
  </r>
  <r>
    <n v="3353"/>
    <s v="Nude: A play by Paul Hewitt"/>
    <s v="A new spoken word play, written by Paul Hewitt, in 3 parts about love and fate, inspired by the Ruba'iyat of Omar Khayyam."/>
    <x v="207"/>
    <x v="1831"/>
    <x v="0"/>
    <x v="1"/>
    <s v="GBP"/>
    <n v="1462230000"/>
    <x v="2048"/>
    <b v="0"/>
    <n v="44"/>
    <b v="1"/>
    <s v="theater/plays"/>
    <x v="6"/>
    <x v="11"/>
    <x v="1919"/>
    <x v="2048"/>
    <d v="2016-05-02T23:00:00"/>
    <x v="0"/>
  </r>
  <r>
    <n v="200"/>
    <s v="The Crossing Shore"/>
    <s v="A film dedicated to an AAF Pilot's struggle to survive behind enemy lines during WWII."/>
    <x v="70"/>
    <x v="1832"/>
    <x v="2"/>
    <x v="0"/>
    <s v="USD"/>
    <n v="1410746403"/>
    <x v="2049"/>
    <b v="0"/>
    <n v="18"/>
    <b v="0"/>
    <s v="film &amp; video/drama"/>
    <x v="5"/>
    <x v="10"/>
    <x v="1920"/>
    <x v="2049"/>
    <d v="2014-09-15T02:00:03"/>
    <x v="0"/>
  </r>
  <r>
    <n v="2381"/>
    <s v="Cannabis Connection (Canceled)"/>
    <s v="Social Media Platform for the Marijuana Industry to create professionalism and a stable lasting market."/>
    <x v="271"/>
    <x v="1833"/>
    <x v="1"/>
    <x v="0"/>
    <s v="USD"/>
    <n v="1428704848"/>
    <x v="2050"/>
    <b v="0"/>
    <n v="7"/>
    <b v="0"/>
    <s v="technology/web"/>
    <x v="0"/>
    <x v="26"/>
    <x v="1921"/>
    <x v="2050"/>
    <d v="2015-04-10T22:27:28"/>
    <x v="0"/>
  </r>
  <r>
    <n v="2701"/>
    <s v="Support Circus Factory's new training space in Cork"/>
    <s v="We have been working extra hard to get our new training space ready and with a little extra help we hope to dream big for the future!"/>
    <x v="166"/>
    <x v="1834"/>
    <x v="3"/>
    <x v="12"/>
    <s v="EUR"/>
    <n v="1491586534"/>
    <x v="2051"/>
    <b v="0"/>
    <n v="46"/>
    <b v="0"/>
    <s v="theater/spaces"/>
    <x v="6"/>
    <x v="9"/>
    <x v="1133"/>
    <x v="2051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x v="186"/>
    <x v="1834"/>
    <x v="0"/>
    <x v="4"/>
    <s v="EUR"/>
    <n v="1435255659"/>
    <x v="2052"/>
    <b v="0"/>
    <n v="29"/>
    <b v="1"/>
    <s v="theater/plays"/>
    <x v="6"/>
    <x v="11"/>
    <x v="1922"/>
    <x v="2052"/>
    <d v="2015-06-25T18:07:39"/>
    <x v="0"/>
  </r>
  <r>
    <n v="77"/>
    <s v="Jonah and the Crab"/>
    <s v="A short film about a boy searching for companionship in a hermit crab he finds on the beach."/>
    <x v="272"/>
    <x v="1834"/>
    <x v="0"/>
    <x v="0"/>
    <s v="USD"/>
    <n v="1337569140"/>
    <x v="2053"/>
    <b v="0"/>
    <n v="26"/>
    <b v="1"/>
    <s v="film &amp; video/shorts"/>
    <x v="5"/>
    <x v="27"/>
    <x v="1923"/>
    <x v="2053"/>
    <d v="2012-05-21T02:59:00"/>
    <x v="0"/>
  </r>
  <r>
    <n v="3396"/>
    <s v="Rainbowtown"/>
    <s v="&quot;Rainbowtown&quot; is a new play for kids. Help us bring it to the Main Line during the 2014 Philadelphia Fringe Festival!"/>
    <x v="186"/>
    <x v="1835"/>
    <x v="0"/>
    <x v="0"/>
    <s v="USD"/>
    <n v="1401595140"/>
    <x v="2054"/>
    <b v="0"/>
    <n v="28"/>
    <b v="1"/>
    <s v="theater/plays"/>
    <x v="6"/>
    <x v="11"/>
    <x v="1924"/>
    <x v="2054"/>
    <d v="2014-06-01T03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x v="1835"/>
    <x v="0"/>
    <x v="11"/>
    <s v="CAD"/>
    <n v="1484110800"/>
    <x v="2055"/>
    <b v="0"/>
    <n v="18"/>
    <b v="1"/>
    <s v="theater/plays"/>
    <x v="6"/>
    <x v="11"/>
    <x v="1925"/>
    <x v="2055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x v="181"/>
    <x v="1836"/>
    <x v="0"/>
    <x v="1"/>
    <s v="GBP"/>
    <n v="1465672979"/>
    <x v="2056"/>
    <b v="0"/>
    <n v="64"/>
    <b v="1"/>
    <s v="publishing/nonfiction"/>
    <x v="1"/>
    <x v="17"/>
    <x v="1926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x v="186"/>
    <x v="1837"/>
    <x v="0"/>
    <x v="0"/>
    <s v="USD"/>
    <n v="1259686800"/>
    <x v="2057"/>
    <b v="0"/>
    <n v="29"/>
    <b v="1"/>
    <s v="music/rock"/>
    <x v="7"/>
    <x v="15"/>
    <x v="1927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x v="207"/>
    <x v="1838"/>
    <x v="0"/>
    <x v="0"/>
    <s v="USD"/>
    <n v="1278111600"/>
    <x v="2058"/>
    <b v="1"/>
    <n v="17"/>
    <b v="1"/>
    <s v="technology/hardware"/>
    <x v="0"/>
    <x v="0"/>
    <x v="1928"/>
    <x v="2058"/>
    <d v="2010-07-02T23:00:00"/>
    <x v="0"/>
  </r>
  <r>
    <n v="3388"/>
    <s v="ICONS"/>
    <s v="ICONS is a unique new play about the Amazon warrior women from Greek myth and re-imagines them from a contemporary female perspective."/>
    <x v="186"/>
    <x v="1839"/>
    <x v="0"/>
    <x v="1"/>
    <s v="GBP"/>
    <n v="1434625441"/>
    <x v="2059"/>
    <b v="0"/>
    <n v="45"/>
    <b v="1"/>
    <s v="theater/plays"/>
    <x v="6"/>
    <x v="11"/>
    <x v="1929"/>
    <x v="2059"/>
    <d v="2015-06-18T11:04:01"/>
    <x v="0"/>
  </r>
  <r>
    <n v="2324"/>
    <s v="Pies not Lies"/>
    <s v="A city centre shop selling great locally made food with room to chat and learn about eachother."/>
    <x v="82"/>
    <x v="1840"/>
    <x v="3"/>
    <x v="1"/>
    <s v="GBP"/>
    <n v="1490559285"/>
    <x v="2060"/>
    <b v="0"/>
    <n v="61"/>
    <b v="0"/>
    <s v="food/small batch"/>
    <x v="4"/>
    <x v="7"/>
    <x v="1930"/>
    <x v="2060"/>
    <d v="2017-03-26T20:14:45"/>
    <x v="0"/>
  </r>
  <r>
    <n v="1370"/>
    <s v="Food On You presents Baby's First Parental Advisory"/>
    <s v="Songs about the first year of parenthood, often inappropriate for children"/>
    <x v="186"/>
    <x v="1840"/>
    <x v="0"/>
    <x v="0"/>
    <s v="USD"/>
    <n v="1381881890"/>
    <x v="2061"/>
    <b v="0"/>
    <n v="20"/>
    <b v="1"/>
    <s v="music/rock"/>
    <x v="7"/>
    <x v="15"/>
    <x v="1931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x v="1841"/>
    <x v="0"/>
    <x v="0"/>
    <s v="USD"/>
    <n v="1315457658"/>
    <x v="2062"/>
    <b v="0"/>
    <n v="25"/>
    <b v="1"/>
    <s v="music/indie rock"/>
    <x v="7"/>
    <x v="12"/>
    <x v="1932"/>
    <x v="2062"/>
    <d v="2011-09-08T04:54:18"/>
    <x v="0"/>
  </r>
  <r>
    <n v="3118"/>
    <s v="Garden Eden, theatre, meeting, culture, music, art"/>
    <s v="a magical place for all kind of people, like a fairytaile in all colours"/>
    <x v="62"/>
    <x v="1842"/>
    <x v="2"/>
    <x v="10"/>
    <s v="SEK"/>
    <n v="1467473723"/>
    <x v="2063"/>
    <b v="0"/>
    <n v="2"/>
    <b v="0"/>
    <s v="theater/spaces"/>
    <x v="6"/>
    <x v="9"/>
    <x v="1933"/>
    <x v="2063"/>
    <d v="2016-07-02T15:35:23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x v="1842"/>
    <x v="0"/>
    <x v="0"/>
    <s v="USD"/>
    <n v="1395435712"/>
    <x v="2064"/>
    <b v="0"/>
    <n v="23"/>
    <b v="1"/>
    <s v="publishing/nonfiction"/>
    <x v="1"/>
    <x v="17"/>
    <x v="517"/>
    <x v="2064"/>
    <d v="2014-03-21T21:01:52"/>
    <x v="0"/>
  </r>
  <r>
    <n v="3783"/>
    <s v="Help DORO &amp; DIEGA find their way to the Orlando FRINGE 2016"/>
    <s v="Help fund Doro &amp; Diega's journey to the Orlando Fringe 2016. A brand new choose-your-own adventure musical!"/>
    <x v="181"/>
    <x v="1843"/>
    <x v="0"/>
    <x v="0"/>
    <s v="USD"/>
    <n v="1458057600"/>
    <x v="2065"/>
    <b v="0"/>
    <n v="24"/>
    <b v="1"/>
    <s v="theater/musical"/>
    <x v="6"/>
    <x v="19"/>
    <x v="1934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x v="99"/>
    <x v="1844"/>
    <x v="2"/>
    <x v="0"/>
    <s v="USD"/>
    <n v="1439251926"/>
    <x v="2066"/>
    <b v="0"/>
    <n v="14"/>
    <b v="0"/>
    <s v="technology/wearables"/>
    <x v="0"/>
    <x v="1"/>
    <x v="1935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x v="114"/>
    <x v="1845"/>
    <x v="0"/>
    <x v="0"/>
    <s v="USD"/>
    <n v="1423022400"/>
    <x v="2067"/>
    <b v="0"/>
    <n v="32"/>
    <b v="1"/>
    <s v="games/tabletop games"/>
    <x v="3"/>
    <x v="5"/>
    <x v="1936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x v="186"/>
    <x v="1846"/>
    <x v="0"/>
    <x v="0"/>
    <s v="USD"/>
    <n v="1356211832"/>
    <x v="2068"/>
    <b v="0"/>
    <n v="23"/>
    <b v="1"/>
    <s v="music/indie rock"/>
    <x v="7"/>
    <x v="12"/>
    <x v="1788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x v="186"/>
    <x v="1847"/>
    <x v="0"/>
    <x v="0"/>
    <s v="USD"/>
    <n v="1405017345"/>
    <x v="2069"/>
    <b v="0"/>
    <n v="22"/>
    <b v="1"/>
    <s v="theater/plays"/>
    <x v="6"/>
    <x v="11"/>
    <x v="1046"/>
    <x v="2069"/>
    <d v="2014-07-10T18:35:45"/>
    <x v="0"/>
  </r>
  <r>
    <n v="3758"/>
    <s v="Luigi's Ladies"/>
    <s v="LUIGI'S LADIES: an original one-woman musical comedy"/>
    <x v="186"/>
    <x v="1848"/>
    <x v="0"/>
    <x v="0"/>
    <s v="USD"/>
    <n v="1400475600"/>
    <x v="2070"/>
    <b v="0"/>
    <n v="26"/>
    <b v="1"/>
    <s v="theater/musical"/>
    <x v="6"/>
    <x v="19"/>
    <x v="1937"/>
    <x v="2070"/>
    <d v="2014-05-19T05:00:00"/>
    <x v="0"/>
  </r>
  <r>
    <n v="382"/>
    <s v="99% Declaration Mini-Doc"/>
    <s v="I went to Philadelphia to find out if The 99% Declaration could take the ideas of OccupyWallSt. and make change from within the system."/>
    <x v="260"/>
    <x v="1848"/>
    <x v="0"/>
    <x v="0"/>
    <s v="USD"/>
    <n v="1346950900"/>
    <x v="2071"/>
    <b v="0"/>
    <n v="22"/>
    <b v="1"/>
    <s v="film &amp; video/documentary"/>
    <x v="5"/>
    <x v="8"/>
    <x v="1938"/>
    <x v="2071"/>
    <d v="2012-09-06T17:01:40"/>
    <x v="0"/>
  </r>
  <r>
    <n v="3349"/>
    <s v="MEASURE FOR MEASURE: an all-female adaptation"/>
    <s v="In this ninety-minute adaptation of the classic Shakespeare play, a cast of nine women asks the question: What even is virginity anyway"/>
    <x v="114"/>
    <x v="1849"/>
    <x v="0"/>
    <x v="0"/>
    <s v="USD"/>
    <n v="1465837200"/>
    <x v="2072"/>
    <b v="0"/>
    <n v="14"/>
    <b v="1"/>
    <s v="theater/plays"/>
    <x v="6"/>
    <x v="11"/>
    <x v="1939"/>
    <x v="2072"/>
    <d v="2016-06-13T17:00:00"/>
    <x v="0"/>
  </r>
  <r>
    <n v="1787"/>
    <s v="Alpamayo to Yerupaja"/>
    <s v="Raising awareness to the effects of global warming through photographs of the high mountains of Peru."/>
    <x v="26"/>
    <x v="1850"/>
    <x v="2"/>
    <x v="0"/>
    <s v="USD"/>
    <n v="1428158637"/>
    <x v="2073"/>
    <b v="1"/>
    <n v="24"/>
    <b v="0"/>
    <s v="photography/photobooks"/>
    <x v="2"/>
    <x v="3"/>
    <x v="1940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x v="114"/>
    <x v="1851"/>
    <x v="0"/>
    <x v="0"/>
    <s v="USD"/>
    <n v="1406087940"/>
    <x v="2074"/>
    <b v="0"/>
    <n v="37"/>
    <b v="1"/>
    <s v="theater/plays"/>
    <x v="6"/>
    <x v="11"/>
    <x v="1941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x v="6"/>
    <x v="1852"/>
    <x v="2"/>
    <x v="0"/>
    <s v="USD"/>
    <n v="1415558879"/>
    <x v="2075"/>
    <b v="0"/>
    <n v="18"/>
    <b v="0"/>
    <s v="technology/wearables"/>
    <x v="0"/>
    <x v="1"/>
    <x v="1942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x v="186"/>
    <x v="1853"/>
    <x v="0"/>
    <x v="0"/>
    <s v="USD"/>
    <n v="1400796420"/>
    <x v="2076"/>
    <b v="0"/>
    <n v="25"/>
    <b v="1"/>
    <s v="theater/plays"/>
    <x v="6"/>
    <x v="11"/>
    <x v="1389"/>
    <x v="2076"/>
    <d v="2014-05-22T22:07:00"/>
    <x v="0"/>
  </r>
  <r>
    <n v="1424"/>
    <s v="Subway Mantras"/>
    <s v="A short book of practical mantras that can be used every day of the week. Mantras are cogwheels of universal engines."/>
    <x v="82"/>
    <x v="1854"/>
    <x v="2"/>
    <x v="0"/>
    <s v="USD"/>
    <n v="1479233602"/>
    <x v="2077"/>
    <b v="0"/>
    <n v="14"/>
    <b v="0"/>
    <s v="publishing/translations"/>
    <x v="1"/>
    <x v="31"/>
    <x v="1898"/>
    <x v="2077"/>
    <d v="2016-11-15T18:13:22"/>
    <x v="0"/>
  </r>
  <r>
    <n v="3324"/>
    <s v="At Swim, Two Boys"/>
    <s v="The play tells the story of Jim and Doyler and their friendship on the brink of Irish independence."/>
    <x v="186"/>
    <x v="1855"/>
    <x v="0"/>
    <x v="12"/>
    <s v="EUR"/>
    <n v="1465135190"/>
    <x v="2078"/>
    <b v="0"/>
    <n v="10"/>
    <b v="1"/>
    <s v="theater/plays"/>
    <x v="6"/>
    <x v="11"/>
    <x v="1943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x v="186"/>
    <x v="1856"/>
    <x v="0"/>
    <x v="0"/>
    <s v="USD"/>
    <n v="1307761200"/>
    <x v="2079"/>
    <b v="0"/>
    <n v="20"/>
    <b v="1"/>
    <s v="music/rock"/>
    <x v="7"/>
    <x v="15"/>
    <x v="1944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x v="186"/>
    <x v="1856"/>
    <x v="0"/>
    <x v="1"/>
    <s v="GBP"/>
    <n v="1468611272"/>
    <x v="2080"/>
    <b v="0"/>
    <n v="27"/>
    <b v="1"/>
    <s v="theater/plays"/>
    <x v="6"/>
    <x v="11"/>
    <x v="1945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x v="1"/>
    <x v="1857"/>
    <x v="2"/>
    <x v="11"/>
    <s v="CAD"/>
    <n v="1399183200"/>
    <x v="2081"/>
    <b v="0"/>
    <n v="30"/>
    <b v="0"/>
    <s v="music/jazz"/>
    <x v="7"/>
    <x v="33"/>
    <x v="1946"/>
    <x v="2081"/>
    <d v="2014-05-04T06:00:00"/>
    <x v="0"/>
  </r>
  <r>
    <n v="3511"/>
    <s v="Silent Planet"/>
    <s v="The world premiere of the first full-length play by Eve Leigh, at the intimate Finborough Theatre in London."/>
    <x v="186"/>
    <x v="1858"/>
    <x v="0"/>
    <x v="1"/>
    <s v="GBP"/>
    <n v="1415385000"/>
    <x v="2082"/>
    <b v="0"/>
    <n v="19"/>
    <b v="1"/>
    <s v="theater/plays"/>
    <x v="6"/>
    <x v="11"/>
    <x v="1947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x v="186"/>
    <x v="1859"/>
    <x v="0"/>
    <x v="0"/>
    <s v="USD"/>
    <n v="1337786944"/>
    <x v="2083"/>
    <b v="0"/>
    <n v="39"/>
    <b v="1"/>
    <s v="music/indie rock"/>
    <x v="7"/>
    <x v="12"/>
    <x v="1948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x v="186"/>
    <x v="1860"/>
    <x v="0"/>
    <x v="0"/>
    <s v="USD"/>
    <n v="1329320235"/>
    <x v="2084"/>
    <b v="1"/>
    <n v="7"/>
    <b v="1"/>
    <s v="film &amp; video/documentary"/>
    <x v="5"/>
    <x v="8"/>
    <x v="1949"/>
    <x v="2084"/>
    <d v="2012-02-15T15:37:15"/>
    <x v="0"/>
  </r>
  <r>
    <n v="17"/>
    <s v="Humble Pie"/>
    <s v="Uplifting English sitcom, a love letter to youthful exuberance that proves once and for all that none of us are ready for real life."/>
    <x v="186"/>
    <x v="1861"/>
    <x v="0"/>
    <x v="1"/>
    <s v="GBP"/>
    <n v="1415126022"/>
    <x v="2085"/>
    <b v="0"/>
    <n v="36"/>
    <b v="1"/>
    <s v="film &amp; video/television"/>
    <x v="5"/>
    <x v="16"/>
    <x v="1090"/>
    <x v="2085"/>
    <d v="2014-11-04T18:33:42"/>
    <x v="0"/>
  </r>
  <r>
    <n v="3501"/>
    <s v="Pig by Alex Oates (London Run)"/>
    <s v="'Pig' by Alex Oates is an urgent and dark comedy with live music that discusses the vital issue of the state of our police force."/>
    <x v="186"/>
    <x v="1861"/>
    <x v="0"/>
    <x v="1"/>
    <s v="GBP"/>
    <n v="1441995595"/>
    <x v="2086"/>
    <b v="0"/>
    <n v="42"/>
    <b v="1"/>
    <s v="theater/plays"/>
    <x v="6"/>
    <x v="11"/>
    <x v="1950"/>
    <x v="2086"/>
    <d v="2015-09-11T18:19:55"/>
    <x v="0"/>
  </r>
  <r>
    <n v="3658"/>
    <s v="Mr. Marmalade"/>
    <s v="Life is hard when your own imaginary friend can't make time for you."/>
    <x v="186"/>
    <x v="1861"/>
    <x v="0"/>
    <x v="0"/>
    <s v="USD"/>
    <n v="1404273540"/>
    <x v="2087"/>
    <b v="0"/>
    <n v="20"/>
    <b v="1"/>
    <s v="theater/plays"/>
    <x v="6"/>
    <x v="11"/>
    <x v="314"/>
    <x v="2087"/>
    <d v="2014-07-02T03:59:00"/>
    <x v="0"/>
  </r>
  <r>
    <n v="1377"/>
    <s v="Official Debut EP for Stereo Jo"/>
    <s v="Stereo Jo is set to release a 5 song EP. Your donation will directly help w/ recording, design, production, &amp; duplication. Thank You :)"/>
    <x v="262"/>
    <x v="1861"/>
    <x v="0"/>
    <x v="0"/>
    <s v="USD"/>
    <n v="1486095060"/>
    <x v="2088"/>
    <b v="0"/>
    <n v="31"/>
    <b v="1"/>
    <s v="music/rock"/>
    <x v="7"/>
    <x v="15"/>
    <x v="1951"/>
    <x v="2088"/>
    <d v="2017-02-03T04:11:00"/>
    <x v="0"/>
  </r>
  <r>
    <n v="3076"/>
    <s v="10,000 Hours"/>
    <s v="Helping female comedians get in their 10,000 Hours of practice!"/>
    <x v="26"/>
    <x v="1862"/>
    <x v="2"/>
    <x v="0"/>
    <s v="USD"/>
    <n v="1444405123"/>
    <x v="2089"/>
    <b v="0"/>
    <n v="50"/>
    <b v="0"/>
    <s v="theater/spaces"/>
    <x v="6"/>
    <x v="9"/>
    <x v="1952"/>
    <x v="2089"/>
    <d v="2015-10-09T15:38:43"/>
    <x v="0"/>
  </r>
  <r>
    <n v="85"/>
    <s v="In Her Voice: short film"/>
    <s v="A short film by Melissa Woodrow &amp; Mark Janiak about seeking forgiveness, embracing the past and memories with a loved one."/>
    <x v="181"/>
    <x v="1862"/>
    <x v="0"/>
    <x v="0"/>
    <s v="USD"/>
    <n v="1316746837"/>
    <x v="2090"/>
    <b v="0"/>
    <n v="21"/>
    <b v="1"/>
    <s v="film &amp; video/shorts"/>
    <x v="5"/>
    <x v="27"/>
    <x v="1953"/>
    <x v="2090"/>
    <d v="2011-09-23T03:00:37"/>
    <x v="0"/>
  </r>
  <r>
    <n v="3701"/>
    <s v="Dog Show"/>
    <s v="Part-silent film, part-thriller, Dog Show sees four actors play a community of dogs and their owners. One autumn, a killer strikes."/>
    <x v="186"/>
    <x v="1863"/>
    <x v="0"/>
    <x v="1"/>
    <s v="GBP"/>
    <n v="1433422793"/>
    <x v="2091"/>
    <b v="0"/>
    <n v="39"/>
    <b v="1"/>
    <s v="theater/plays"/>
    <x v="6"/>
    <x v="11"/>
    <x v="1954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x v="181"/>
    <x v="1864"/>
    <x v="0"/>
    <x v="0"/>
    <s v="USD"/>
    <n v="1359240856"/>
    <x v="2092"/>
    <b v="0"/>
    <n v="34"/>
    <b v="1"/>
    <s v="music/rock"/>
    <x v="7"/>
    <x v="15"/>
    <x v="1955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x v="186"/>
    <x v="1865"/>
    <x v="0"/>
    <x v="0"/>
    <s v="USD"/>
    <n v="1318633200"/>
    <x v="2093"/>
    <b v="0"/>
    <n v="32"/>
    <b v="1"/>
    <s v="music/rock"/>
    <x v="7"/>
    <x v="15"/>
    <x v="1956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x v="186"/>
    <x v="1866"/>
    <x v="0"/>
    <x v="0"/>
    <s v="USD"/>
    <n v="1378439940"/>
    <x v="2094"/>
    <b v="0"/>
    <n v="14"/>
    <b v="1"/>
    <s v="music/rock"/>
    <x v="7"/>
    <x v="15"/>
    <x v="1957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x v="186"/>
    <x v="1867"/>
    <x v="0"/>
    <x v="0"/>
    <s v="USD"/>
    <n v="1338083997"/>
    <x v="2095"/>
    <b v="0"/>
    <n v="38"/>
    <b v="1"/>
    <s v="music/indie rock"/>
    <x v="7"/>
    <x v="12"/>
    <x v="1464"/>
    <x v="2095"/>
    <d v="2012-05-27T01:59:57"/>
    <x v="0"/>
  </r>
  <r>
    <n v="3578"/>
    <s v="Home"/>
    <s v="An unsparing, slightly surreal look at the effects of the private rented sector on two young women. Based on real events."/>
    <x v="186"/>
    <x v="1868"/>
    <x v="0"/>
    <x v="1"/>
    <s v="GBP"/>
    <n v="1462037777"/>
    <x v="2096"/>
    <b v="0"/>
    <n v="37"/>
    <b v="1"/>
    <s v="theater/plays"/>
    <x v="6"/>
    <x v="11"/>
    <x v="983"/>
    <x v="2096"/>
    <d v="2016-04-30T17:36:17"/>
    <x v="0"/>
  </r>
  <r>
    <n v="3870"/>
    <s v="MARTIN, LOVE, SEX &amp; RHYTHM The Musical Performance"/>
    <s v="M,L,S&amp;R it's a sexy rock/pop musical confronting contemporary gay issues with an all male cast singing and dancing to top 40 songs."/>
    <x v="26"/>
    <x v="1869"/>
    <x v="1"/>
    <x v="0"/>
    <s v="USD"/>
    <n v="1404360478"/>
    <x v="2097"/>
    <b v="0"/>
    <n v="10"/>
    <b v="0"/>
    <s v="theater/musical"/>
    <x v="6"/>
    <x v="19"/>
    <x v="1732"/>
    <x v="2097"/>
    <d v="2014-07-03T04:07:58"/>
    <x v="0"/>
  </r>
  <r>
    <n v="3031"/>
    <s v="Blue Thyme Nights"/>
    <s v="Blue Thyme Nights is the production of Am I Blue by Beth Henley &amp; Thymus Vulgaris by Lanford  Wilson._x000a__x000a_Artwork by Charlotte Ager"/>
    <x v="186"/>
    <x v="1869"/>
    <x v="0"/>
    <x v="0"/>
    <s v="USD"/>
    <n v="1476479447"/>
    <x v="2098"/>
    <b v="0"/>
    <n v="29"/>
    <b v="1"/>
    <s v="theater/spaces"/>
    <x v="6"/>
    <x v="9"/>
    <x v="581"/>
    <x v="2098"/>
    <d v="2016-10-14T21:10:47"/>
    <x v="0"/>
  </r>
  <r>
    <n v="3427"/>
    <s v="We Were Kings"/>
    <s v="A new play developed in collaboration with graduating theatre makers, premiering at the Edinburgh Fringe Festival 2014."/>
    <x v="186"/>
    <x v="1869"/>
    <x v="0"/>
    <x v="1"/>
    <s v="GBP"/>
    <n v="1404314952"/>
    <x v="2099"/>
    <b v="0"/>
    <n v="29"/>
    <b v="1"/>
    <s v="theater/plays"/>
    <x v="6"/>
    <x v="11"/>
    <x v="581"/>
    <x v="2099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x v="186"/>
    <x v="1869"/>
    <x v="0"/>
    <x v="0"/>
    <s v="USD"/>
    <n v="1408252260"/>
    <x v="2100"/>
    <b v="0"/>
    <n v="29"/>
    <b v="1"/>
    <s v="theater/plays"/>
    <x v="6"/>
    <x v="11"/>
    <x v="581"/>
    <x v="2100"/>
    <d v="2014-08-17T05:11:00"/>
    <x v="0"/>
  </r>
  <r>
    <n v="3581"/>
    <s v="Get FREAK to the Edinburgh Fringe"/>
    <s v="An extraordinary, punchy and provocative new play, providing a voice for women to address their sexuality and self worth. #EDFREAK"/>
    <x v="186"/>
    <x v="1869"/>
    <x v="0"/>
    <x v="1"/>
    <s v="GBP"/>
    <n v="1406719110"/>
    <x v="2101"/>
    <b v="0"/>
    <n v="45"/>
    <b v="1"/>
    <s v="theater/plays"/>
    <x v="6"/>
    <x v="11"/>
    <x v="1958"/>
    <x v="2101"/>
    <d v="2014-07-30T11:18:30"/>
    <x v="0"/>
  </r>
  <r>
    <n v="3764"/>
    <s v="Agape Performing Arts Company, a Ministry of OLG"/>
    <s v="Talented, hard-working performers for Into the Woods JR need your help in renting microphones for our show!"/>
    <x v="186"/>
    <x v="1869"/>
    <x v="0"/>
    <x v="0"/>
    <s v="USD"/>
    <n v="1464482160"/>
    <x v="2102"/>
    <b v="0"/>
    <n v="27"/>
    <b v="1"/>
    <s v="theater/musical"/>
    <x v="6"/>
    <x v="19"/>
    <x v="1959"/>
    <x v="2102"/>
    <d v="2016-05-29T00:36:00"/>
    <x v="0"/>
  </r>
  <r>
    <n v="855"/>
    <s v="AtteroTerra's Sophomore Album - Pray for Apocalypse"/>
    <s v="AtteroTerra's &quot;Pray for Apocalypse&quot; is fully completed, and only being held up by funding."/>
    <x v="274"/>
    <x v="1869"/>
    <x v="0"/>
    <x v="0"/>
    <s v="USD"/>
    <n v="1469329217"/>
    <x v="2103"/>
    <b v="0"/>
    <n v="47"/>
    <b v="1"/>
    <s v="music/metal"/>
    <x v="7"/>
    <x v="20"/>
    <x v="1960"/>
    <x v="2103"/>
    <d v="2016-07-24T03:00:17"/>
    <x v="0"/>
  </r>
  <r>
    <n v="3227"/>
    <s v="a colder water than here - VAULT 2017"/>
    <s v="a colder water than here is a new play by Matt Jones and directed by Lily McLeish that will be perfomed at VAULT Festival from 1-5 Feb"/>
    <x v="181"/>
    <x v="1869"/>
    <x v="0"/>
    <x v="1"/>
    <s v="GBP"/>
    <n v="1484687436"/>
    <x v="2104"/>
    <b v="0"/>
    <n v="30"/>
    <b v="1"/>
    <s v="theater/plays"/>
    <x v="6"/>
    <x v="11"/>
    <x v="1626"/>
    <x v="2104"/>
    <d v="2017-01-17T21:10:36"/>
    <x v="0"/>
  </r>
  <r>
    <n v="2156"/>
    <s v="Beyond Black Space"/>
    <s v="Captain and manage your ship along with your crew in this deep space adventure! (PC/Linux/Mac)"/>
    <x v="275"/>
    <x v="1870"/>
    <x v="2"/>
    <x v="0"/>
    <s v="USD"/>
    <n v="1379363406"/>
    <x v="2105"/>
    <b v="0"/>
    <n v="83"/>
    <b v="0"/>
    <s v="games/video games"/>
    <x v="3"/>
    <x v="18"/>
    <x v="1961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26"/>
    <x v="1871"/>
    <x v="2"/>
    <x v="0"/>
    <s v="USD"/>
    <n v="1417387322"/>
    <x v="2106"/>
    <b v="0"/>
    <n v="31"/>
    <b v="0"/>
    <s v="technology/wearables"/>
    <x v="0"/>
    <x v="1"/>
    <x v="1962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x v="150"/>
    <x v="1872"/>
    <x v="0"/>
    <x v="0"/>
    <s v="USD"/>
    <n v="1342234920"/>
    <x v="2107"/>
    <b v="0"/>
    <n v="28"/>
    <b v="1"/>
    <s v="film &amp; video/shorts"/>
    <x v="5"/>
    <x v="27"/>
    <x v="1963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4"/>
    <x v="1873"/>
    <x v="2"/>
    <x v="11"/>
    <s v="CAD"/>
    <n v="1423333581"/>
    <x v="2108"/>
    <b v="0"/>
    <n v="24"/>
    <b v="0"/>
    <s v="technology/wearables"/>
    <x v="0"/>
    <x v="1"/>
    <x v="1964"/>
    <x v="2108"/>
    <d v="2015-02-07T18:26:21"/>
    <x v="0"/>
  </r>
  <r>
    <n v="2632"/>
    <s v="University Rocket Science"/>
    <s v="Students from 3 universities are designing a dual stage rocket to test experimental rocket technology."/>
    <x v="276"/>
    <x v="1874"/>
    <x v="0"/>
    <x v="0"/>
    <s v="USD"/>
    <n v="1464485339"/>
    <x v="2109"/>
    <b v="0"/>
    <n v="42"/>
    <b v="1"/>
    <s v="technology/space exploration"/>
    <x v="0"/>
    <x v="4"/>
    <x v="1965"/>
    <x v="2109"/>
    <d v="2016-05-29T01:28:59"/>
    <x v="0"/>
  </r>
  <r>
    <n v="1228"/>
    <s v="World artist Kat Maguire's debut CD entitled &quot;Gypsy&quot;"/>
    <s v="Kat is partnering with Kickstarter to raise the funds to complete her first solo World music CD &quot;Gypsy&quot;!"/>
    <x v="1"/>
    <x v="1875"/>
    <x v="1"/>
    <x v="0"/>
    <s v="USD"/>
    <n v="1317231008"/>
    <x v="2110"/>
    <b v="0"/>
    <n v="24"/>
    <b v="0"/>
    <s v="music/world music"/>
    <x v="7"/>
    <x v="37"/>
    <x v="1062"/>
    <x v="2110"/>
    <d v="2011-09-28T17:30:08"/>
    <x v="0"/>
  </r>
  <r>
    <n v="196"/>
    <s v="Thunder Under Control"/>
    <s v="A moving short film about a retired female boxer who develops a relationship with a young journalist who idolises her"/>
    <x v="113"/>
    <x v="1875"/>
    <x v="2"/>
    <x v="1"/>
    <s v="GBP"/>
    <n v="1444510800"/>
    <x v="2111"/>
    <b v="0"/>
    <n v="19"/>
    <b v="0"/>
    <s v="film &amp; video/drama"/>
    <x v="5"/>
    <x v="10"/>
    <x v="1966"/>
    <x v="2111"/>
    <d v="2015-10-10T21:00:00"/>
    <x v="0"/>
  </r>
  <r>
    <n v="3902"/>
    <s v="Over Here Theatre/Scotchbonnet present: Love, Sex and Apps"/>
    <s v="Love, Sex and Apps is a double bill exploring the way in which we are both connected and disconnected with those around us."/>
    <x v="121"/>
    <x v="1875"/>
    <x v="2"/>
    <x v="1"/>
    <s v="GBP"/>
    <n v="1479125642"/>
    <x v="2112"/>
    <b v="0"/>
    <n v="31"/>
    <b v="0"/>
    <s v="theater/plays"/>
    <x v="6"/>
    <x v="11"/>
    <x v="1967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x v="25"/>
    <x v="1876"/>
    <x v="1"/>
    <x v="0"/>
    <s v="USD"/>
    <n v="1434405980"/>
    <x v="2113"/>
    <b v="0"/>
    <n v="5"/>
    <b v="0"/>
    <s v="technology/web"/>
    <x v="0"/>
    <x v="26"/>
    <x v="1968"/>
    <x v="2113"/>
    <d v="2015-06-15T22:06:20"/>
    <x v="0"/>
  </r>
  <r>
    <n v="3771"/>
    <s v="COME OUT SWINGIN'!"/>
    <s v="I would like to make a demo recording of six songs from COME OUT SWINGIN'!"/>
    <x v="114"/>
    <x v="1877"/>
    <x v="0"/>
    <x v="0"/>
    <s v="USD"/>
    <n v="1463529600"/>
    <x v="2114"/>
    <b v="0"/>
    <n v="38"/>
    <b v="1"/>
    <s v="theater/musical"/>
    <x v="6"/>
    <x v="19"/>
    <x v="1969"/>
    <x v="2114"/>
    <d v="2016-05-18T00:00:00"/>
    <x v="0"/>
  </r>
  <r>
    <n v="1862"/>
    <s v="Purple Fishing - Trump Supporters/Critics Find Common Ground"/>
    <s v="Purple Fishing is an online game and social media platform for Trump Supporters and Critics to have fun finding common ground."/>
    <x v="53"/>
    <x v="1878"/>
    <x v="2"/>
    <x v="0"/>
    <s v="USD"/>
    <n v="1488958200"/>
    <x v="2115"/>
    <b v="0"/>
    <n v="16"/>
    <b v="0"/>
    <s v="games/mobile games"/>
    <x v="3"/>
    <x v="28"/>
    <x v="1970"/>
    <x v="2115"/>
    <d v="2017-03-08T07:30:00"/>
    <x v="0"/>
  </r>
  <r>
    <n v="266"/>
    <s v="The Eventful Life of Al Hawkes"/>
    <s v="The Eventful Life of Al Hawkes is a documentary film about New England country music, told through the story of a Maine record label and its founder."/>
    <x v="114"/>
    <x v="1878"/>
    <x v="0"/>
    <x v="0"/>
    <s v="USD"/>
    <n v="1271994660"/>
    <x v="2116"/>
    <b v="1"/>
    <n v="36"/>
    <b v="1"/>
    <s v="film &amp; video/documentary"/>
    <x v="5"/>
    <x v="8"/>
    <x v="1971"/>
    <x v="2116"/>
    <d v="2010-04-23T03:51:00"/>
    <x v="0"/>
  </r>
  <r>
    <n v="1898"/>
    <s v="Degenerate Matters EP Funding Campaign"/>
    <s v="We are heading into the studio to create the most soulfully orchestrated Indie Pop masterpiece mankind has ever witnessed."/>
    <x v="114"/>
    <x v="1879"/>
    <x v="0"/>
    <x v="0"/>
    <s v="USD"/>
    <n v="1454349600"/>
    <x v="2117"/>
    <b v="0"/>
    <n v="21"/>
    <b v="1"/>
    <s v="music/indie rock"/>
    <x v="7"/>
    <x v="12"/>
    <x v="1972"/>
    <x v="2117"/>
    <d v="2016-02-01T18:00:00"/>
    <x v="0"/>
  </r>
  <r>
    <n v="1132"/>
    <s v="One"/>
    <s v="One is a simple mobile game about exploring the connections between all living things. Featuring hand-painted art."/>
    <x v="26"/>
    <x v="1880"/>
    <x v="2"/>
    <x v="11"/>
    <s v="CAD"/>
    <n v="1483238771"/>
    <x v="2118"/>
    <b v="0"/>
    <n v="13"/>
    <b v="0"/>
    <s v="games/mobile games"/>
    <x v="3"/>
    <x v="28"/>
    <x v="1973"/>
    <x v="2118"/>
    <d v="2017-01-01T02:46:11"/>
    <x v="0"/>
  </r>
  <r>
    <n v="3180"/>
    <s v="Glass Mountain: An Original Fairytale"/>
    <s v="A new tale of witches, fairies, cat-hunters and and bone-boilers from London theatre company Broken Glass."/>
    <x v="181"/>
    <x v="1881"/>
    <x v="0"/>
    <x v="1"/>
    <s v="GBP"/>
    <n v="1403258049"/>
    <x v="2119"/>
    <b v="1"/>
    <n v="45"/>
    <b v="1"/>
    <s v="theater/plays"/>
    <x v="6"/>
    <x v="11"/>
    <x v="1974"/>
    <x v="2119"/>
    <d v="2014-06-20T09:54:09"/>
    <x v="0"/>
  </r>
  <r>
    <n v="823"/>
    <s v="Debut Album"/>
    <s v="Eyes For Fire is finally ready to release their Debut Album but we need YOU to help us put the final touches on it."/>
    <x v="268"/>
    <x v="1882"/>
    <x v="0"/>
    <x v="0"/>
    <s v="USD"/>
    <n v="1427062852"/>
    <x v="2120"/>
    <b v="0"/>
    <n v="33"/>
    <b v="1"/>
    <s v="music/rock"/>
    <x v="7"/>
    <x v="15"/>
    <x v="1975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x v="277"/>
    <x v="1883"/>
    <x v="0"/>
    <x v="4"/>
    <s v="EUR"/>
    <n v="1478723208"/>
    <x v="2121"/>
    <b v="0"/>
    <n v="52"/>
    <b v="1"/>
    <s v="technology/space exploration"/>
    <x v="0"/>
    <x v="4"/>
    <x v="1976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x v="278"/>
    <x v="1884"/>
    <x v="2"/>
    <x v="0"/>
    <s v="USD"/>
    <n v="1395627327"/>
    <x v="2122"/>
    <b v="0"/>
    <n v="20"/>
    <b v="0"/>
    <s v="games/video games"/>
    <x v="3"/>
    <x v="18"/>
    <x v="1977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x v="273"/>
    <x v="1885"/>
    <x v="0"/>
    <x v="11"/>
    <s v="CAD"/>
    <n v="1413547200"/>
    <x v="2123"/>
    <b v="0"/>
    <n v="21"/>
    <b v="1"/>
    <s v="film &amp; video/documentary"/>
    <x v="5"/>
    <x v="8"/>
    <x v="1978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x v="248"/>
    <x v="1886"/>
    <x v="2"/>
    <x v="0"/>
    <s v="USD"/>
    <n v="1472799600"/>
    <x v="2124"/>
    <b v="0"/>
    <n v="16"/>
    <b v="0"/>
    <s v="photography/people"/>
    <x v="2"/>
    <x v="36"/>
    <x v="1979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x v="120"/>
    <x v="1887"/>
    <x v="2"/>
    <x v="0"/>
    <s v="USD"/>
    <n v="1473950945"/>
    <x v="2125"/>
    <b v="1"/>
    <n v="24"/>
    <b v="0"/>
    <s v="photography/photobooks"/>
    <x v="2"/>
    <x v="3"/>
    <x v="1937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279"/>
    <x v="1888"/>
    <x v="2"/>
    <x v="0"/>
    <s v="USD"/>
    <n v="1413735972"/>
    <x v="2126"/>
    <b v="0"/>
    <n v="22"/>
    <b v="0"/>
    <s v="technology/web"/>
    <x v="0"/>
    <x v="26"/>
    <x v="1980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x v="280"/>
    <x v="1889"/>
    <x v="0"/>
    <x v="0"/>
    <s v="USD"/>
    <n v="1416270292"/>
    <x v="2127"/>
    <b v="0"/>
    <n v="26"/>
    <b v="1"/>
    <s v="music/classical music"/>
    <x v="7"/>
    <x v="25"/>
    <x v="1981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32"/>
    <x v="1890"/>
    <x v="3"/>
    <x v="0"/>
    <s v="USD"/>
    <n v="1491786000"/>
    <x v="2128"/>
    <b v="0"/>
    <n v="23"/>
    <b v="0"/>
    <s v="music/faith"/>
    <x v="7"/>
    <x v="14"/>
    <x v="1982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120"/>
    <x v="1890"/>
    <x v="2"/>
    <x v="0"/>
    <s v="USD"/>
    <n v="1409009306"/>
    <x v="2129"/>
    <b v="0"/>
    <n v="15"/>
    <b v="0"/>
    <s v="publishing/children's books"/>
    <x v="1"/>
    <x v="39"/>
    <x v="1983"/>
    <x v="2129"/>
    <d v="2014-08-25T23:28:26"/>
    <x v="0"/>
  </r>
  <r>
    <n v="950"/>
    <s v="EZC Smartlight"/>
    <s v="Rider worn tail light brake light. Adheres to virtually any coat, jacket or vest. Stays on even when you get off."/>
    <x v="1"/>
    <x v="1891"/>
    <x v="2"/>
    <x v="11"/>
    <s v="CAD"/>
    <n v="1453053661"/>
    <x v="2130"/>
    <b v="0"/>
    <n v="24"/>
    <b v="0"/>
    <s v="technology/wearables"/>
    <x v="0"/>
    <x v="1"/>
    <x v="459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x v="181"/>
    <x v="1892"/>
    <x v="0"/>
    <x v="11"/>
    <s v="CAD"/>
    <n v="1417460940"/>
    <x v="2131"/>
    <b v="0"/>
    <n v="20"/>
    <b v="1"/>
    <s v="theater/plays"/>
    <x v="6"/>
    <x v="11"/>
    <x v="470"/>
    <x v="2131"/>
    <d v="2014-12-01T19:09:00"/>
    <x v="0"/>
  </r>
  <r>
    <n v="1903"/>
    <s v="MiPointer"/>
    <s v="A cool smart laser pointer for presenting professionals. Unique by design, widest functional coverage for both IOS and Android."/>
    <x v="121"/>
    <x v="1893"/>
    <x v="2"/>
    <x v="0"/>
    <s v="USD"/>
    <n v="1485541791"/>
    <x v="2132"/>
    <b v="0"/>
    <n v="41"/>
    <b v="0"/>
    <s v="technology/gadgets"/>
    <x v="0"/>
    <x v="6"/>
    <x v="1984"/>
    <x v="2132"/>
    <d v="2017-01-27T18:29:51"/>
    <x v="0"/>
  </r>
  <r>
    <n v="1717"/>
    <s v="Shift Records A New EP!"/>
    <s v="Our first record created to reach, inspire, and ultimately express the love of Jesus to our generation."/>
    <x v="281"/>
    <x v="1894"/>
    <x v="2"/>
    <x v="0"/>
    <s v="USD"/>
    <n v="1461211200"/>
    <x v="2133"/>
    <b v="0"/>
    <n v="41"/>
    <b v="0"/>
    <s v="music/faith"/>
    <x v="7"/>
    <x v="14"/>
    <x v="1985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x v="282"/>
    <x v="1894"/>
    <x v="0"/>
    <x v="1"/>
    <s v="GBP"/>
    <n v="1442311560"/>
    <x v="2134"/>
    <b v="0"/>
    <n v="34"/>
    <b v="1"/>
    <s v="theater/plays"/>
    <x v="6"/>
    <x v="11"/>
    <x v="1986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x v="262"/>
    <x v="1895"/>
    <x v="0"/>
    <x v="0"/>
    <s v="USD"/>
    <n v="1340641440"/>
    <x v="2135"/>
    <b v="0"/>
    <n v="38"/>
    <b v="1"/>
    <s v="music/rock"/>
    <x v="7"/>
    <x v="15"/>
    <x v="1255"/>
    <x v="2135"/>
    <d v="2012-06-25T16:24:00"/>
    <x v="0"/>
  </r>
  <r>
    <n v="2282"/>
    <s v="Sage King's Debut Album"/>
    <s v="Sage King is recording his debut album and wants YOU to be a part of the creation process"/>
    <x v="150"/>
    <x v="1896"/>
    <x v="0"/>
    <x v="0"/>
    <s v="USD"/>
    <n v="1452744686"/>
    <x v="2136"/>
    <b v="0"/>
    <n v="12"/>
    <b v="1"/>
    <s v="music/rock"/>
    <x v="7"/>
    <x v="15"/>
    <x v="1987"/>
    <x v="2136"/>
    <d v="2016-01-14T04:11:26"/>
    <x v="0"/>
  </r>
  <r>
    <n v="715"/>
    <s v="Mouse^3"/>
    <s v="Mouse^3 is the next generation of input devices. With cursor control and customized gesture recognition, its applications are endless!"/>
    <x v="283"/>
    <x v="1897"/>
    <x v="2"/>
    <x v="0"/>
    <s v="USD"/>
    <n v="1446693040"/>
    <x v="2137"/>
    <b v="0"/>
    <n v="12"/>
    <b v="0"/>
    <s v="technology/wearables"/>
    <x v="0"/>
    <x v="1"/>
    <x v="1988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x v="17"/>
    <x v="1898"/>
    <x v="1"/>
    <x v="0"/>
    <s v="USD"/>
    <n v="1433988000"/>
    <x v="2138"/>
    <b v="0"/>
    <n v="13"/>
    <b v="0"/>
    <s v="film &amp; video/science fiction"/>
    <x v="5"/>
    <x v="21"/>
    <x v="1989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x v="135"/>
    <x v="1899"/>
    <x v="2"/>
    <x v="1"/>
    <s v="GBP"/>
    <n v="1428622271"/>
    <x v="2139"/>
    <b v="0"/>
    <n v="17"/>
    <b v="0"/>
    <s v="theater/plays"/>
    <x v="6"/>
    <x v="11"/>
    <x v="1990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x v="114"/>
    <x v="1900"/>
    <x v="0"/>
    <x v="1"/>
    <s v="GBP"/>
    <n v="1434039137"/>
    <x v="2140"/>
    <b v="0"/>
    <n v="17"/>
    <b v="1"/>
    <s v="theater/plays"/>
    <x v="6"/>
    <x v="11"/>
    <x v="1991"/>
    <x v="2140"/>
    <d v="2015-06-11T16:12:17"/>
    <x v="0"/>
  </r>
  <r>
    <n v="932"/>
    <s v="Mandy Harvey Christmas Album"/>
    <s v="Help me to create my 3rd album, a Christmas CD with 16 Holiday/Original favorites!"/>
    <x v="118"/>
    <x v="1901"/>
    <x v="2"/>
    <x v="0"/>
    <s v="USD"/>
    <n v="1363990545"/>
    <x v="2141"/>
    <b v="0"/>
    <n v="30"/>
    <b v="0"/>
    <s v="music/jazz"/>
    <x v="7"/>
    <x v="33"/>
    <x v="1992"/>
    <x v="2141"/>
    <d v="2013-03-22T22:15:45"/>
    <x v="0"/>
  </r>
  <r>
    <n v="1675"/>
    <s v="The Great Party's Debut Album!"/>
    <s v="The Great Party is releasing their debut album. Here's your chance to be a part of it!"/>
    <x v="114"/>
    <x v="1902"/>
    <x v="0"/>
    <x v="0"/>
    <s v="USD"/>
    <n v="1318802580"/>
    <x v="2142"/>
    <b v="0"/>
    <n v="34"/>
    <b v="1"/>
    <s v="music/pop"/>
    <x v="7"/>
    <x v="22"/>
    <x v="1971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x v="284"/>
    <x v="1903"/>
    <x v="0"/>
    <x v="1"/>
    <s v="GBP"/>
    <n v="1412335772"/>
    <x v="2143"/>
    <b v="0"/>
    <n v="59"/>
    <b v="1"/>
    <s v="theater/spaces"/>
    <x v="6"/>
    <x v="9"/>
    <x v="1993"/>
    <x v="2143"/>
    <d v="2014-10-03T11:29:32"/>
    <x v="0"/>
  </r>
  <r>
    <n v="787"/>
    <s v="Mahayla CD Pressing"/>
    <s v="We've made our goal with your help. Thanks so much! This is a great time to pre-purchase the album and get some extra perks."/>
    <x v="181"/>
    <x v="1904"/>
    <x v="0"/>
    <x v="0"/>
    <s v="USD"/>
    <n v="1383318226"/>
    <x v="2144"/>
    <b v="0"/>
    <n v="17"/>
    <b v="1"/>
    <s v="music/rock"/>
    <x v="7"/>
    <x v="15"/>
    <x v="1994"/>
    <x v="2144"/>
    <d v="2013-11-01T15:03:46"/>
    <x v="0"/>
  </r>
  <r>
    <n v="103"/>
    <s v="I'M TWENTY SOMETHING"/>
    <s v="Three friends in their twenties are trying to do the impossible - have fun on a casual Friday night."/>
    <x v="262"/>
    <x v="1905"/>
    <x v="0"/>
    <x v="1"/>
    <s v="GBP"/>
    <n v="1394220030"/>
    <x v="2145"/>
    <b v="0"/>
    <n v="49"/>
    <b v="1"/>
    <s v="film &amp; video/shorts"/>
    <x v="5"/>
    <x v="27"/>
    <x v="1995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x v="25"/>
    <x v="1906"/>
    <x v="2"/>
    <x v="4"/>
    <s v="EUR"/>
    <n v="1480721803"/>
    <x v="2146"/>
    <b v="0"/>
    <n v="20"/>
    <b v="0"/>
    <s v="technology/web"/>
    <x v="0"/>
    <x v="26"/>
    <x v="1996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x v="1906"/>
    <x v="0"/>
    <x v="1"/>
    <s v="GBP"/>
    <n v="1481564080"/>
    <x v="2147"/>
    <b v="0"/>
    <n v="27"/>
    <b v="1"/>
    <s v="music/electronic music"/>
    <x v="7"/>
    <x v="13"/>
    <x v="1870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x v="268"/>
    <x v="1907"/>
    <x v="0"/>
    <x v="0"/>
    <s v="USD"/>
    <n v="1468036800"/>
    <x v="2148"/>
    <b v="0"/>
    <n v="20"/>
    <b v="1"/>
    <s v="theater/plays"/>
    <x v="6"/>
    <x v="11"/>
    <x v="576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x v="181"/>
    <x v="1908"/>
    <x v="0"/>
    <x v="0"/>
    <s v="USD"/>
    <n v="1297160329"/>
    <x v="2149"/>
    <b v="0"/>
    <n v="47"/>
    <b v="1"/>
    <s v="music/indie rock"/>
    <x v="7"/>
    <x v="12"/>
    <x v="1997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x v="1"/>
    <x v="1909"/>
    <x v="2"/>
    <x v="0"/>
    <s v="USD"/>
    <n v="1446131207"/>
    <x v="2150"/>
    <b v="0"/>
    <n v="20"/>
    <b v="0"/>
    <s v="theater/plays"/>
    <x v="6"/>
    <x v="11"/>
    <x v="1978"/>
    <x v="2150"/>
    <d v="2015-10-29T15:06:47"/>
    <x v="0"/>
  </r>
  <r>
    <n v="2558"/>
    <s v="Hopkins Sinfonia 2015 Season"/>
    <s v="The Hopkins Sinfonia is looking for your support to run our 2015 Season made up of five concerts."/>
    <x v="258"/>
    <x v="1910"/>
    <x v="0"/>
    <x v="8"/>
    <s v="AUD"/>
    <n v="1430488740"/>
    <x v="2151"/>
    <b v="0"/>
    <n v="18"/>
    <b v="1"/>
    <s v="music/classical music"/>
    <x v="7"/>
    <x v="25"/>
    <x v="1998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x v="114"/>
    <x v="1911"/>
    <x v="0"/>
    <x v="0"/>
    <s v="USD"/>
    <n v="1304628648"/>
    <x v="2152"/>
    <b v="0"/>
    <n v="38"/>
    <b v="1"/>
    <s v="music/indie rock"/>
    <x v="7"/>
    <x v="12"/>
    <x v="1999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x v="268"/>
    <x v="1911"/>
    <x v="0"/>
    <x v="1"/>
    <s v="GBP"/>
    <n v="1422658930"/>
    <x v="2153"/>
    <b v="0"/>
    <n v="21"/>
    <b v="1"/>
    <s v="theater/plays"/>
    <x v="6"/>
    <x v="11"/>
    <x v="2000"/>
    <x v="2153"/>
    <d v="2015-01-30T23:02:10"/>
    <x v="0"/>
  </r>
  <r>
    <n v="877"/>
    <s v="A Saxidentals Music Video!!!"/>
    <s v="The Saxidentals are a Laie, HI based saxophone quartet. We have been playing gigs all around Laie and would love to make a music video!"/>
    <x v="151"/>
    <x v="1912"/>
    <x v="2"/>
    <x v="0"/>
    <s v="USD"/>
    <n v="1387479360"/>
    <x v="2154"/>
    <b v="0"/>
    <n v="29"/>
    <b v="0"/>
    <s v="music/jazz"/>
    <x v="7"/>
    <x v="33"/>
    <x v="2001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x v="114"/>
    <x v="1912"/>
    <x v="0"/>
    <x v="0"/>
    <s v="USD"/>
    <n v="1354017600"/>
    <x v="2155"/>
    <b v="0"/>
    <n v="26"/>
    <b v="1"/>
    <s v="music/indie rock"/>
    <x v="7"/>
    <x v="12"/>
    <x v="2002"/>
    <x v="2155"/>
    <d v="2012-11-27T12:00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x v="1912"/>
    <x v="0"/>
    <x v="16"/>
    <s v="EUR"/>
    <n v="1472751121"/>
    <x v="2156"/>
    <b v="0"/>
    <n v="35"/>
    <b v="1"/>
    <s v="film &amp; video/shorts"/>
    <x v="5"/>
    <x v="27"/>
    <x v="2003"/>
    <x v="2156"/>
    <d v="2016-09-01T17:32:01"/>
    <x v="0"/>
  </r>
  <r>
    <n v="2118"/>
    <s v="PORCHES. vs. THE U.S.A."/>
    <s v="PORCHES.  and Documentarians tour from New York to San Francisco and back."/>
    <x v="114"/>
    <x v="1913"/>
    <x v="0"/>
    <x v="0"/>
    <s v="USD"/>
    <n v="1311538136"/>
    <x v="2157"/>
    <b v="0"/>
    <n v="17"/>
    <b v="1"/>
    <s v="music/indie rock"/>
    <x v="7"/>
    <x v="12"/>
    <x v="2004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x v="222"/>
    <x v="1914"/>
    <x v="2"/>
    <x v="0"/>
    <s v="USD"/>
    <n v="1421635190"/>
    <x v="2158"/>
    <b v="0"/>
    <n v="16"/>
    <b v="0"/>
    <s v="food/food trucks"/>
    <x v="4"/>
    <x v="29"/>
    <x v="2005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x v="209"/>
    <x v="1915"/>
    <x v="0"/>
    <x v="1"/>
    <s v="GBP"/>
    <n v="1394460000"/>
    <x v="2159"/>
    <b v="0"/>
    <n v="47"/>
    <b v="1"/>
    <s v="music/metal"/>
    <x v="7"/>
    <x v="20"/>
    <x v="2006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x v="114"/>
    <x v="1916"/>
    <x v="0"/>
    <x v="0"/>
    <s v="USD"/>
    <n v="1362960000"/>
    <x v="2160"/>
    <b v="0"/>
    <n v="42"/>
    <b v="1"/>
    <s v="publishing/nonfiction"/>
    <x v="1"/>
    <x v="17"/>
    <x v="2007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x v="51"/>
    <x v="1917"/>
    <x v="2"/>
    <x v="0"/>
    <s v="USD"/>
    <n v="1482339794"/>
    <x v="2161"/>
    <b v="0"/>
    <n v="6"/>
    <b v="0"/>
    <s v="theater/plays"/>
    <x v="6"/>
    <x v="11"/>
    <x v="2008"/>
    <x v="2161"/>
    <d v="2016-12-21T17:03:14"/>
    <x v="0"/>
  </r>
  <r>
    <n v="2659"/>
    <s v="test (Canceled)"/>
    <s v="test"/>
    <x v="112"/>
    <x v="1918"/>
    <x v="1"/>
    <x v="0"/>
    <s v="USD"/>
    <n v="1429321210"/>
    <x v="2162"/>
    <b v="0"/>
    <n v="10"/>
    <b v="0"/>
    <s v="technology/space exploration"/>
    <x v="0"/>
    <x v="4"/>
    <x v="2009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x v="51"/>
    <x v="1919"/>
    <x v="1"/>
    <x v="0"/>
    <s v="USD"/>
    <n v="1461653700"/>
    <x v="2163"/>
    <b v="0"/>
    <n v="44"/>
    <b v="0"/>
    <s v="technology/wearables"/>
    <x v="0"/>
    <x v="1"/>
    <x v="2010"/>
    <x v="2163"/>
    <d v="2016-04-26T06:55:00"/>
    <x v="0"/>
  </r>
  <r>
    <n v="1741"/>
    <s v="Caught off Guard"/>
    <s v="A photo journal documenting my experiences and travels across New Zealand"/>
    <x v="181"/>
    <x v="1920"/>
    <x v="0"/>
    <x v="1"/>
    <s v="GBP"/>
    <n v="1433948671"/>
    <x v="2164"/>
    <b v="0"/>
    <n v="52"/>
    <b v="1"/>
    <s v="photography/photobooks"/>
    <x v="2"/>
    <x v="3"/>
    <x v="2011"/>
    <x v="2164"/>
    <d v="2015-06-10T15:04:31"/>
    <x v="0"/>
  </r>
  <r>
    <n v="528"/>
    <s v="Devastated No Matter What"/>
    <s v="A Festival Backed Production of a Full-Length Play."/>
    <x v="287"/>
    <x v="1920"/>
    <x v="0"/>
    <x v="0"/>
    <s v="USD"/>
    <n v="1434921600"/>
    <x v="2165"/>
    <b v="0"/>
    <n v="30"/>
    <b v="1"/>
    <s v="theater/plays"/>
    <x v="6"/>
    <x v="11"/>
    <x v="2012"/>
    <x v="2165"/>
    <d v="2015-06-21T21:20:00"/>
    <x v="0"/>
  </r>
  <r>
    <n v="2800"/>
    <s v="EUTCo presents 'One Flew Over the Cuckoo's Nest'"/>
    <s v="Exeter University Theatre Company is bringing the award winning play by Dale Wasserman to Exeter's Northcott Theatre"/>
    <x v="114"/>
    <x v="1920"/>
    <x v="0"/>
    <x v="1"/>
    <s v="GBP"/>
    <n v="1420377366"/>
    <x v="2166"/>
    <b v="0"/>
    <n v="31"/>
    <b v="1"/>
    <s v="theater/plays"/>
    <x v="6"/>
    <x v="11"/>
    <x v="2013"/>
    <x v="2166"/>
    <d v="2015-01-04T13:16:06"/>
    <x v="0"/>
  </r>
  <r>
    <n v="3762"/>
    <s v="iolite the musical"/>
    <s v="We are trying to raise money to perform a musical we have written, called &quot;Iolite&quot;, at the Edinburgh Fringe in 2015."/>
    <x v="258"/>
    <x v="1921"/>
    <x v="0"/>
    <x v="1"/>
    <s v="GBP"/>
    <n v="1438543889"/>
    <x v="2167"/>
    <b v="0"/>
    <n v="28"/>
    <b v="1"/>
    <s v="theater/musical"/>
    <x v="6"/>
    <x v="19"/>
    <x v="2014"/>
    <x v="2167"/>
    <d v="2015-08-02T19:31:29"/>
    <x v="1"/>
  </r>
  <r>
    <n v="3751"/>
    <s v="GGC Productions 2016"/>
    <s v="I will be performing in TWO productions to kick off the 2016 season. NEED HELP TO FUND THESE GREAT SHOWS!"/>
    <x v="114"/>
    <x v="1922"/>
    <x v="0"/>
    <x v="0"/>
    <s v="USD"/>
    <n v="1459641073"/>
    <x v="2168"/>
    <b v="0"/>
    <n v="11"/>
    <b v="1"/>
    <s v="theater/musical"/>
    <x v="6"/>
    <x v="19"/>
    <x v="2015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x v="123"/>
    <x v="1923"/>
    <x v="1"/>
    <x v="0"/>
    <s v="USD"/>
    <n v="1462402850"/>
    <x v="2169"/>
    <b v="0"/>
    <n v="20"/>
    <b v="0"/>
    <s v="theater/spaces"/>
    <x v="6"/>
    <x v="9"/>
    <x v="2016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209"/>
    <x v="1924"/>
    <x v="0"/>
    <x v="0"/>
    <s v="USD"/>
    <n v="1334784160"/>
    <x v="2170"/>
    <b v="0"/>
    <n v="34"/>
    <b v="1"/>
    <s v="music/pop"/>
    <x v="7"/>
    <x v="22"/>
    <x v="2017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x v="258"/>
    <x v="1925"/>
    <x v="0"/>
    <x v="0"/>
    <s v="USD"/>
    <n v="1423724400"/>
    <x v="2171"/>
    <b v="0"/>
    <n v="28"/>
    <b v="1"/>
    <s v="theater/plays"/>
    <x v="6"/>
    <x v="11"/>
    <x v="2018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x v="121"/>
    <x v="1926"/>
    <x v="2"/>
    <x v="1"/>
    <s v="GBP"/>
    <n v="1443973546"/>
    <x v="2172"/>
    <b v="0"/>
    <n v="23"/>
    <b v="0"/>
    <s v="theater/plays"/>
    <x v="6"/>
    <x v="11"/>
    <x v="1792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x v="114"/>
    <x v="1927"/>
    <x v="0"/>
    <x v="0"/>
    <s v="USD"/>
    <n v="1462334340"/>
    <x v="2173"/>
    <b v="1"/>
    <n v="26"/>
    <b v="1"/>
    <s v="theater/plays"/>
    <x v="6"/>
    <x v="11"/>
    <x v="2019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x v="16"/>
    <x v="1928"/>
    <x v="2"/>
    <x v="1"/>
    <s v="GBP"/>
    <n v="1482397263"/>
    <x v="2174"/>
    <b v="0"/>
    <n v="201"/>
    <b v="0"/>
    <s v="technology/wearables"/>
    <x v="0"/>
    <x v="1"/>
    <x v="2020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x v="94"/>
    <x v="1929"/>
    <x v="2"/>
    <x v="0"/>
    <s v="USD"/>
    <n v="1469213732"/>
    <x v="2175"/>
    <b v="0"/>
    <n v="6"/>
    <b v="0"/>
    <s v="theater/plays"/>
    <x v="6"/>
    <x v="11"/>
    <x v="2021"/>
    <x v="2175"/>
    <d v="2016-07-22T18:55:32"/>
    <x v="0"/>
  </r>
  <r>
    <n v="1704"/>
    <s v="Jericho Down Worship Album"/>
    <s v="We want to record an album of popular praise &amp; worship songs with our own influence and style."/>
    <x v="151"/>
    <x v="1930"/>
    <x v="2"/>
    <x v="0"/>
    <s v="USD"/>
    <n v="1424056873"/>
    <x v="2176"/>
    <b v="0"/>
    <n v="11"/>
    <b v="0"/>
    <s v="music/faith"/>
    <x v="7"/>
    <x v="14"/>
    <x v="2022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x v="262"/>
    <x v="1931"/>
    <x v="0"/>
    <x v="0"/>
    <s v="USD"/>
    <n v="1406509200"/>
    <x v="2177"/>
    <b v="0"/>
    <n v="26"/>
    <b v="1"/>
    <s v="music/rock"/>
    <x v="7"/>
    <x v="15"/>
    <x v="2023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x v="36"/>
    <x v="1932"/>
    <x v="2"/>
    <x v="0"/>
    <s v="USD"/>
    <n v="1444144222"/>
    <x v="2178"/>
    <b v="0"/>
    <n v="17"/>
    <b v="0"/>
    <s v="film &amp; video/drama"/>
    <x v="5"/>
    <x v="10"/>
    <x v="2024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x v="258"/>
    <x v="1932"/>
    <x v="0"/>
    <x v="0"/>
    <s v="USD"/>
    <n v="1354845600"/>
    <x v="2179"/>
    <b v="1"/>
    <n v="25"/>
    <b v="1"/>
    <s v="theater/plays"/>
    <x v="6"/>
    <x v="11"/>
    <x v="2025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x v="16"/>
    <x v="1933"/>
    <x v="2"/>
    <x v="1"/>
    <s v="GBP"/>
    <n v="1409337611"/>
    <x v="2180"/>
    <b v="0"/>
    <n v="26"/>
    <b v="0"/>
    <s v="film &amp; video/drama"/>
    <x v="5"/>
    <x v="10"/>
    <x v="534"/>
    <x v="2180"/>
    <d v="2014-08-29T18:40:11"/>
    <x v="0"/>
  </r>
  <r>
    <n v="3075"/>
    <s v="The Little MAGIC Theatre"/>
    <s v="Magic Morgan &amp; Liliana are raising funds to expand their famed traveling magic show to a theater of magic."/>
    <x v="51"/>
    <x v="1934"/>
    <x v="2"/>
    <x v="0"/>
    <s v="USD"/>
    <n v="1471573640"/>
    <x v="2181"/>
    <b v="0"/>
    <n v="20"/>
    <b v="0"/>
    <s v="theater/spaces"/>
    <x v="6"/>
    <x v="9"/>
    <x v="2026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x v="1934"/>
    <x v="0"/>
    <x v="0"/>
    <s v="USD"/>
    <n v="1471071540"/>
    <x v="2182"/>
    <b v="0"/>
    <n v="30"/>
    <b v="1"/>
    <s v="theater/plays"/>
    <x v="6"/>
    <x v="11"/>
    <x v="2027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x v="32"/>
    <x v="1935"/>
    <x v="1"/>
    <x v="0"/>
    <s v="USD"/>
    <n v="1433043623"/>
    <x v="2183"/>
    <b v="0"/>
    <n v="28"/>
    <b v="0"/>
    <s v="film &amp; video/science fiction"/>
    <x v="5"/>
    <x v="21"/>
    <x v="1299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x v="280"/>
    <x v="1936"/>
    <x v="0"/>
    <x v="1"/>
    <s v="GBP"/>
    <n v="1488538892"/>
    <x v="2184"/>
    <b v="0"/>
    <n v="25"/>
    <b v="1"/>
    <s v="theater/spaces"/>
    <x v="6"/>
    <x v="9"/>
    <x v="2028"/>
    <x v="2184"/>
    <d v="2017-03-03T11:01:32"/>
    <x v="0"/>
  </r>
  <r>
    <n v="876"/>
    <s v="Sound Of Dobells"/>
    <s v="What was the greatest record shop ever?  DOBELLS!"/>
    <x v="289"/>
    <x v="1937"/>
    <x v="2"/>
    <x v="1"/>
    <s v="GBP"/>
    <n v="1359978927"/>
    <x v="2185"/>
    <b v="0"/>
    <n v="45"/>
    <b v="0"/>
    <s v="music/jazz"/>
    <x v="7"/>
    <x v="33"/>
    <x v="1169"/>
    <x v="2185"/>
    <d v="2013-02-04T11:55:27"/>
    <x v="0"/>
  </r>
  <r>
    <n v="2477"/>
    <s v="Debut Album"/>
    <s v="Releasing my first album in August, and I need your help in order to get it done!"/>
    <x v="150"/>
    <x v="1938"/>
    <x v="0"/>
    <x v="0"/>
    <s v="USD"/>
    <n v="1344789345"/>
    <x v="2186"/>
    <b v="0"/>
    <n v="41"/>
    <b v="1"/>
    <s v="music/indie rock"/>
    <x v="7"/>
    <x v="12"/>
    <x v="2029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x v="114"/>
    <x v="1939"/>
    <x v="0"/>
    <x v="11"/>
    <s v="CAD"/>
    <n v="1434670397"/>
    <x v="2187"/>
    <b v="0"/>
    <n v="7"/>
    <b v="1"/>
    <s v="film &amp; video/documentary"/>
    <x v="5"/>
    <x v="8"/>
    <x v="2030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x v="114"/>
    <x v="1940"/>
    <x v="0"/>
    <x v="0"/>
    <s v="USD"/>
    <n v="1413176340"/>
    <x v="2188"/>
    <b v="0"/>
    <n v="34"/>
    <b v="1"/>
    <s v="theater/musical"/>
    <x v="6"/>
    <x v="19"/>
    <x v="2031"/>
    <x v="2188"/>
    <d v="2014-10-13T04:59:00"/>
    <x v="0"/>
  </r>
  <r>
    <n v="3531"/>
    <s v="The Reinvention of Lily Johnson"/>
    <s v="A political comedy for a crazy election year"/>
    <x v="114"/>
    <x v="1940"/>
    <x v="0"/>
    <x v="0"/>
    <s v="USD"/>
    <n v="1467301334"/>
    <x v="2189"/>
    <b v="0"/>
    <n v="26"/>
    <b v="1"/>
    <s v="theater/plays"/>
    <x v="6"/>
    <x v="11"/>
    <x v="2032"/>
    <x v="2189"/>
    <d v="2016-06-30T15:42:14"/>
    <x v="0"/>
  </r>
  <r>
    <n v="3635"/>
    <s v="Mary's Son"/>
    <s v="Mary's Son is a pop opera about Jesus and the hope he brings to all people."/>
    <x v="113"/>
    <x v="1941"/>
    <x v="2"/>
    <x v="0"/>
    <s v="USD"/>
    <n v="1461186676"/>
    <x v="2190"/>
    <b v="0"/>
    <n v="10"/>
    <b v="0"/>
    <s v="theater/musical"/>
    <x v="6"/>
    <x v="19"/>
    <x v="2033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x v="1942"/>
    <x v="0"/>
    <x v="0"/>
    <s v="USD"/>
    <n v="1460574924"/>
    <x v="2191"/>
    <b v="0"/>
    <n v="27"/>
    <b v="1"/>
    <s v="theater/plays"/>
    <x v="6"/>
    <x v="11"/>
    <x v="2034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x v="114"/>
    <x v="1943"/>
    <x v="0"/>
    <x v="0"/>
    <s v="USD"/>
    <n v="1306865040"/>
    <x v="2192"/>
    <b v="0"/>
    <n v="28"/>
    <b v="1"/>
    <s v="music/rock"/>
    <x v="7"/>
    <x v="15"/>
    <x v="2035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x v="260"/>
    <x v="1943"/>
    <x v="0"/>
    <x v="0"/>
    <s v="USD"/>
    <n v="1401385800"/>
    <x v="2193"/>
    <b v="1"/>
    <n v="94"/>
    <b v="1"/>
    <s v="food/small batch"/>
    <x v="4"/>
    <x v="7"/>
    <x v="2036"/>
    <x v="2193"/>
    <d v="2014-05-29T17:50:00"/>
    <x v="0"/>
  </r>
  <r>
    <n v="3032"/>
    <s v="Silent Valley : A Haunting"/>
    <s v="One night only, not-for-profit, neighborhood haunted attraction that will scare your mask off! Coming this Halloween."/>
    <x v="114"/>
    <x v="1944"/>
    <x v="0"/>
    <x v="0"/>
    <s v="USD"/>
    <n v="1441933459"/>
    <x v="2194"/>
    <b v="0"/>
    <n v="25"/>
    <b v="1"/>
    <s v="theater/spaces"/>
    <x v="6"/>
    <x v="9"/>
    <x v="1762"/>
    <x v="2194"/>
    <d v="2015-09-11T01:04:19"/>
    <x v="0"/>
  </r>
  <r>
    <n v="1930"/>
    <s v="Magnetic Flowers Presents: Old, Cold. Losing It."/>
    <s v="We're nearly done recording, but we're out of money! Help us release the record!!!"/>
    <x v="114"/>
    <x v="1945"/>
    <x v="0"/>
    <x v="0"/>
    <s v="USD"/>
    <n v="1373203482"/>
    <x v="2195"/>
    <b v="0"/>
    <n v="26"/>
    <b v="1"/>
    <s v="music/indie rock"/>
    <x v="7"/>
    <x v="12"/>
    <x v="2037"/>
    <x v="2195"/>
    <d v="2013-07-07T13:24:42"/>
    <x v="0"/>
  </r>
  <r>
    <n v="2465"/>
    <s v="The Lion Oh My - Our first full length release"/>
    <s v="An indie band from Spokane, WA looking to master and package their first full length album."/>
    <x v="251"/>
    <x v="1946"/>
    <x v="0"/>
    <x v="0"/>
    <s v="USD"/>
    <n v="1348420548"/>
    <x v="2196"/>
    <b v="0"/>
    <n v="48"/>
    <b v="1"/>
    <s v="music/indie rock"/>
    <x v="7"/>
    <x v="12"/>
    <x v="2038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x v="181"/>
    <x v="1947"/>
    <x v="0"/>
    <x v="1"/>
    <s v="GBP"/>
    <n v="1441042275"/>
    <x v="2197"/>
    <b v="0"/>
    <n v="32"/>
    <b v="1"/>
    <s v="theater/plays"/>
    <x v="6"/>
    <x v="11"/>
    <x v="1655"/>
    <x v="2197"/>
    <d v="2015-08-31T17:31:15"/>
    <x v="0"/>
  </r>
  <r>
    <n v="3692"/>
    <s v="An Evening With Durang"/>
    <s v="Help us independently produce two great comedies by Christopher Durang."/>
    <x v="114"/>
    <x v="1947"/>
    <x v="0"/>
    <x v="0"/>
    <s v="USD"/>
    <n v="1411084800"/>
    <x v="2198"/>
    <b v="0"/>
    <n v="17"/>
    <b v="1"/>
    <s v="theater/plays"/>
    <x v="6"/>
    <x v="11"/>
    <x v="2039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x v="114"/>
    <x v="1948"/>
    <x v="0"/>
    <x v="1"/>
    <s v="GBP"/>
    <n v="1474793208"/>
    <x v="2199"/>
    <b v="0"/>
    <n v="49"/>
    <b v="1"/>
    <s v="theater/plays"/>
    <x v="6"/>
    <x v="11"/>
    <x v="1141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x v="181"/>
    <x v="1949"/>
    <x v="0"/>
    <x v="0"/>
    <s v="USD"/>
    <n v="1455936335"/>
    <x v="2200"/>
    <b v="0"/>
    <n v="9"/>
    <b v="1"/>
    <s v="theater/plays"/>
    <x v="6"/>
    <x v="11"/>
    <x v="2040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x v="209"/>
    <x v="1950"/>
    <x v="0"/>
    <x v="0"/>
    <s v="USD"/>
    <n v="1335891603"/>
    <x v="2201"/>
    <b v="0"/>
    <n v="19"/>
    <b v="1"/>
    <s v="music/indie rock"/>
    <x v="7"/>
    <x v="12"/>
    <x v="2041"/>
    <x v="2201"/>
    <d v="2012-05-01T17:00:03"/>
    <x v="0"/>
  </r>
  <r>
    <n v="463"/>
    <s v="Tuskegee Redtails"/>
    <s v="Depicts the contribution the Tuskegee airmen made in certain historical events that helped turn the tide in World War II."/>
    <x v="20"/>
    <x v="1951"/>
    <x v="2"/>
    <x v="0"/>
    <s v="USD"/>
    <n v="1316883753"/>
    <x v="2202"/>
    <b v="0"/>
    <n v="11"/>
    <b v="0"/>
    <s v="film &amp; video/animation"/>
    <x v="5"/>
    <x v="23"/>
    <x v="1627"/>
    <x v="2202"/>
    <d v="2011-09-24T17:02:33"/>
    <x v="0"/>
  </r>
  <r>
    <n v="3613"/>
    <s v="HIS NAME IS ARTHUR HOLMBERG"/>
    <s v="a woman walks into a bar except she looks like a man and no one's serving drinks. one night only"/>
    <x v="258"/>
    <x v="1951"/>
    <x v="0"/>
    <x v="0"/>
    <s v="USD"/>
    <n v="1403964574"/>
    <x v="2203"/>
    <b v="0"/>
    <n v="20"/>
    <b v="1"/>
    <s v="theater/plays"/>
    <x v="6"/>
    <x v="11"/>
    <x v="1356"/>
    <x v="2203"/>
    <d v="2014-06-28T14:09:34"/>
    <x v="0"/>
  </r>
  <r>
    <n v="3226"/>
    <s v="Get Trip The Light Theatre's show to its 2nd London Stage!"/>
    <s v="Trip The Light Theatre needs YOUR help to fund it's second run of its debut production 'The Sun Shining On her Hands' in London."/>
    <x v="181"/>
    <x v="1951"/>
    <x v="0"/>
    <x v="1"/>
    <s v="GBP"/>
    <n v="1446213612"/>
    <x v="2204"/>
    <b v="1"/>
    <n v="21"/>
    <b v="1"/>
    <s v="theater/plays"/>
    <x v="6"/>
    <x v="11"/>
    <x v="2042"/>
    <x v="2204"/>
    <d v="2015-10-30T14:00:12"/>
    <x v="0"/>
  </r>
  <r>
    <n v="3716"/>
    <s v="Sylvia (a benefit show)"/>
    <s v="I am raising money to pay for the rights to produce Sylvia by A.R. Gurney. The show will be a fundraiser for Wayside Waifs."/>
    <x v="268"/>
    <x v="1952"/>
    <x v="0"/>
    <x v="0"/>
    <s v="USD"/>
    <n v="1453411109"/>
    <x v="2205"/>
    <b v="0"/>
    <n v="24"/>
    <b v="1"/>
    <s v="theater/plays"/>
    <x v="6"/>
    <x v="11"/>
    <x v="2043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x v="26"/>
    <x v="1953"/>
    <x v="1"/>
    <x v="0"/>
    <s v="USD"/>
    <n v="1466204400"/>
    <x v="2206"/>
    <b v="0"/>
    <n v="25"/>
    <b v="0"/>
    <s v="technology/web"/>
    <x v="0"/>
    <x v="26"/>
    <x v="2044"/>
    <x v="2206"/>
    <d v="2016-06-17T23:00:00"/>
    <x v="0"/>
  </r>
  <r>
    <n v="3399"/>
    <s v="Spinning Wheel Youth Takeover"/>
    <s v="13 young people have taken over Spinning Wheel Theatre to choose, produce and create their own show from scratch."/>
    <x v="181"/>
    <x v="1953"/>
    <x v="0"/>
    <x v="1"/>
    <s v="GBP"/>
    <n v="1424556325"/>
    <x v="2207"/>
    <b v="0"/>
    <n v="46"/>
    <b v="1"/>
    <s v="theater/plays"/>
    <x v="6"/>
    <x v="11"/>
    <x v="2045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x v="17"/>
    <x v="1954"/>
    <x v="1"/>
    <x v="0"/>
    <s v="USD"/>
    <n v="1481213752"/>
    <x v="2208"/>
    <b v="0"/>
    <n v="14"/>
    <b v="0"/>
    <s v="theater/musical"/>
    <x v="6"/>
    <x v="19"/>
    <x v="2046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x v="233"/>
    <x v="1955"/>
    <x v="0"/>
    <x v="0"/>
    <s v="USD"/>
    <n v="1437420934"/>
    <x v="2209"/>
    <b v="0"/>
    <n v="22"/>
    <b v="1"/>
    <s v="film &amp; video/television"/>
    <x v="5"/>
    <x v="16"/>
    <x v="2047"/>
    <x v="2209"/>
    <d v="2015-07-20T19:35:34"/>
    <x v="0"/>
  </r>
  <r>
    <n v="3981"/>
    <s v="BEIRUT, LADY OF LEBANON"/>
    <s v="A Theatrical Production Celebrating the Lebanese Culture and the Human Spirit in Time of War."/>
    <x v="0"/>
    <x v="1956"/>
    <x v="2"/>
    <x v="0"/>
    <s v="USD"/>
    <n v="1468729149"/>
    <x v="2210"/>
    <b v="0"/>
    <n v="7"/>
    <b v="0"/>
    <s v="theater/plays"/>
    <x v="6"/>
    <x v="11"/>
    <x v="1357"/>
    <x v="2210"/>
    <d v="2016-07-17T04:19:09"/>
    <x v="0"/>
  </r>
  <r>
    <n v="1886"/>
    <s v="INVISIBLE HOUSE: a history of the world - new CD/Album"/>
    <s v="Help the New York - based independent prog-rock band Invisible House create their new album called &quot;a history of the world&quot;"/>
    <x v="181"/>
    <x v="1956"/>
    <x v="0"/>
    <x v="0"/>
    <s v="USD"/>
    <n v="1415832338"/>
    <x v="2211"/>
    <b v="0"/>
    <n v="29"/>
    <b v="1"/>
    <s v="music/indie rock"/>
    <x v="7"/>
    <x v="12"/>
    <x v="2048"/>
    <x v="2211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x v="251"/>
    <x v="1956"/>
    <x v="0"/>
    <x v="0"/>
    <s v="USD"/>
    <n v="1422075540"/>
    <x v="2212"/>
    <b v="0"/>
    <n v="18"/>
    <b v="1"/>
    <s v="theater/plays"/>
    <x v="6"/>
    <x v="11"/>
    <x v="2049"/>
    <x v="2212"/>
    <d v="2015-01-24T04:59:00"/>
    <x v="0"/>
  </r>
  <r>
    <n v="2435"/>
    <s v="Paleo food as a Take Away-food, order and pay in the app"/>
    <s v="Healthy, paleo food nearby gym and office areas. You pic your order and pay in the app and pic your time for just pic up the food."/>
    <x v="12"/>
    <x v="1957"/>
    <x v="2"/>
    <x v="10"/>
    <s v="SEK"/>
    <n v="1444027186"/>
    <x v="2213"/>
    <b v="0"/>
    <n v="4"/>
    <b v="0"/>
    <s v="food/food trucks"/>
    <x v="4"/>
    <x v="29"/>
    <x v="2050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x v="150"/>
    <x v="1958"/>
    <x v="0"/>
    <x v="0"/>
    <s v="USD"/>
    <n v="1304395140"/>
    <x v="2214"/>
    <b v="1"/>
    <n v="21"/>
    <b v="1"/>
    <s v="theater/plays"/>
    <x v="6"/>
    <x v="11"/>
    <x v="2051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x v="114"/>
    <x v="1959"/>
    <x v="0"/>
    <x v="0"/>
    <s v="USD"/>
    <n v="1425193140"/>
    <x v="2215"/>
    <b v="0"/>
    <n v="20"/>
    <b v="1"/>
    <s v="theater/plays"/>
    <x v="6"/>
    <x v="11"/>
    <x v="836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x v="290"/>
    <x v="1959"/>
    <x v="0"/>
    <x v="11"/>
    <s v="CAD"/>
    <n v="1416211140"/>
    <x v="2216"/>
    <b v="0"/>
    <n v="28"/>
    <b v="1"/>
    <s v="theater/plays"/>
    <x v="6"/>
    <x v="11"/>
    <x v="2052"/>
    <x v="2216"/>
    <d v="2014-11-17T07:59:00"/>
    <x v="0"/>
  </r>
  <r>
    <n v="2587"/>
    <s v="Yummy Hugs-The Original Co-op, Pop-up Food Truck"/>
    <s v="Providing creative, healthy signature dishes for active, conscientious lifestylers through a community of culinary artists."/>
    <x v="6"/>
    <x v="1960"/>
    <x v="2"/>
    <x v="0"/>
    <s v="USD"/>
    <n v="1451491953"/>
    <x v="2217"/>
    <b v="0"/>
    <n v="6"/>
    <b v="0"/>
    <s v="food/food trucks"/>
    <x v="4"/>
    <x v="29"/>
    <x v="2053"/>
    <x v="2217"/>
    <d v="2015-12-30T16:12:33"/>
    <x v="0"/>
  </r>
  <r>
    <n v="1868"/>
    <s v="Help Build PaperChase Version 3 !"/>
    <s v="PaperChase is a popular endless flying game conceived by a 15 year old and loved by millions worldwide.  Help us build version 3!"/>
    <x v="17"/>
    <x v="1960"/>
    <x v="2"/>
    <x v="0"/>
    <s v="USD"/>
    <n v="1450166340"/>
    <x v="2218"/>
    <b v="0"/>
    <n v="17"/>
    <b v="0"/>
    <s v="games/mobile games"/>
    <x v="3"/>
    <x v="28"/>
    <x v="211"/>
    <x v="2218"/>
    <d v="2015-12-15T07:59:00"/>
    <x v="0"/>
  </r>
  <r>
    <n v="3458"/>
    <s v="J. Lee Vocque's BASED ON ACTUAL EVENTS"/>
    <s v="I promised my mother on her deathbed that I would tell the world MY story, so here it goes...crossing fingers, 2015 SF FRINGE"/>
    <x v="291"/>
    <x v="1961"/>
    <x v="0"/>
    <x v="0"/>
    <s v="USD"/>
    <n v="1422937620"/>
    <x v="2219"/>
    <b v="0"/>
    <n v="27"/>
    <b v="1"/>
    <s v="theater/plays"/>
    <x v="6"/>
    <x v="11"/>
    <x v="2054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x v="181"/>
    <x v="1962"/>
    <x v="0"/>
    <x v="0"/>
    <s v="USD"/>
    <n v="1388553960"/>
    <x v="2220"/>
    <b v="0"/>
    <n v="23"/>
    <b v="1"/>
    <s v="music/rock"/>
    <x v="7"/>
    <x v="15"/>
    <x v="2055"/>
    <x v="2220"/>
    <d v="2014-01-01T05:26:00"/>
    <x v="0"/>
  </r>
  <r>
    <n v="416"/>
    <s v="Fire in the Heart of the City"/>
    <s v="35,000 pounds of food to a city. Highlighting the &quot;Convoy New Britain&quot; event from birth to beyond."/>
    <x v="114"/>
    <x v="1963"/>
    <x v="0"/>
    <x v="0"/>
    <s v="USD"/>
    <n v="1391851831"/>
    <x v="2221"/>
    <b v="0"/>
    <n v="25"/>
    <b v="1"/>
    <s v="film &amp; video/documentary"/>
    <x v="5"/>
    <x v="8"/>
    <x v="2056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x v="1"/>
    <x v="1964"/>
    <x v="2"/>
    <x v="0"/>
    <s v="USD"/>
    <n v="1259643540"/>
    <x v="2222"/>
    <b v="0"/>
    <n v="11"/>
    <b v="0"/>
    <s v="music/jazz"/>
    <x v="7"/>
    <x v="33"/>
    <x v="2057"/>
    <x v="2222"/>
    <d v="2009-12-01T04:59:00"/>
    <x v="0"/>
  </r>
  <r>
    <n v="857"/>
    <s v="A Reason To Breathe - DEBUT ALBUM"/>
    <s v="Modern Post-Hardcore/Electro music (Hardstyle, EDM, Trap, Dubstep, Dembow, House)."/>
    <x v="181"/>
    <x v="1965"/>
    <x v="0"/>
    <x v="5"/>
    <s v="EUR"/>
    <n v="1448463431"/>
    <x v="2223"/>
    <b v="0"/>
    <n v="24"/>
    <b v="1"/>
    <s v="music/metal"/>
    <x v="7"/>
    <x v="20"/>
    <x v="1626"/>
    <x v="2223"/>
    <d v="2015-11-25T14:57:11"/>
    <x v="0"/>
  </r>
  <r>
    <n v="1642"/>
    <s v="Pop Garden Radio Presents: Season 2 CD"/>
    <s v="Pop Garden Radio Presents: The Rock on the Road Tour Season 2 CD. 23 great Pop tracks from independent Pop artists."/>
    <x v="181"/>
    <x v="1965"/>
    <x v="0"/>
    <x v="0"/>
    <s v="USD"/>
    <n v="1308011727"/>
    <x v="2224"/>
    <b v="0"/>
    <n v="28"/>
    <b v="1"/>
    <s v="music/pop"/>
    <x v="7"/>
    <x v="22"/>
    <x v="2058"/>
    <x v="2224"/>
    <d v="2011-06-14T00:35:27"/>
    <x v="0"/>
  </r>
  <r>
    <n v="3666"/>
    <s v="Israel LÃ³pez @ Ojai Playwrights Conference"/>
    <s v="Artistic Internship @ Ojai Playwrights Conference"/>
    <x v="181"/>
    <x v="1965"/>
    <x v="0"/>
    <x v="0"/>
    <s v="USD"/>
    <n v="1406185200"/>
    <x v="2225"/>
    <b v="0"/>
    <n v="38"/>
    <b v="1"/>
    <s v="theater/plays"/>
    <x v="6"/>
    <x v="11"/>
    <x v="2059"/>
    <x v="2225"/>
    <d v="2014-07-24T07:00:00"/>
    <x v="0"/>
  </r>
  <r>
    <n v="2782"/>
    <s v="Better Than Ever Productions presents Geezer Game"/>
    <s v="The premiere theatre troupe in SE Michigan offering acting opportunities for the 50+ actor."/>
    <x v="114"/>
    <x v="1965"/>
    <x v="0"/>
    <x v="0"/>
    <s v="USD"/>
    <n v="1424149140"/>
    <x v="2226"/>
    <b v="0"/>
    <n v="18"/>
    <b v="1"/>
    <s v="theater/plays"/>
    <x v="6"/>
    <x v="11"/>
    <x v="1377"/>
    <x v="2226"/>
    <d v="2015-02-17T04:59:00"/>
    <x v="0"/>
  </r>
  <r>
    <n v="1899"/>
    <s v="Ukulele Songs from the Zombie Apocalypse"/>
    <s v="Ukulele Songs from the Zombie Apocalypse, a concept album where boy meets girl, boy loses girl to Zombie King, boy gets girl back. Fun!"/>
    <x v="280"/>
    <x v="1965"/>
    <x v="0"/>
    <x v="0"/>
    <s v="USD"/>
    <n v="1427319366"/>
    <x v="2227"/>
    <b v="0"/>
    <n v="42"/>
    <b v="1"/>
    <s v="music/indie rock"/>
    <x v="7"/>
    <x v="12"/>
    <x v="2060"/>
    <x v="2227"/>
    <d v="2015-03-25T21:36:06"/>
    <x v="0"/>
  </r>
  <r>
    <n v="1296"/>
    <s v="Quirky Bird Theatre's Young Actors on Tour"/>
    <s v="Creating outstanding performance experiences with young actors from all economic backgrounds. Making great theatre accessible to all!"/>
    <x v="233"/>
    <x v="1965"/>
    <x v="0"/>
    <x v="1"/>
    <s v="GBP"/>
    <n v="1457914373"/>
    <x v="2228"/>
    <b v="0"/>
    <n v="23"/>
    <b v="1"/>
    <s v="theater/plays"/>
    <x v="6"/>
    <x v="11"/>
    <x v="2061"/>
    <x v="2228"/>
    <d v="2016-03-14T00:12:53"/>
    <x v="0"/>
  </r>
  <r>
    <n v="3343"/>
    <s v="The Girl Who Touched the Stars"/>
    <s v="Two sisters make a set of paper dolls which take them on a journey across lands, creating memories along the way."/>
    <x v="251"/>
    <x v="1965"/>
    <x v="0"/>
    <x v="1"/>
    <s v="GBP"/>
    <n v="1460553480"/>
    <x v="2229"/>
    <b v="0"/>
    <n v="23"/>
    <b v="1"/>
    <s v="theater/plays"/>
    <x v="6"/>
    <x v="11"/>
    <x v="2061"/>
    <x v="2229"/>
    <d v="2016-04-13T13:18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x v="1966"/>
    <x v="0"/>
    <x v="0"/>
    <s v="USD"/>
    <n v="1405658752"/>
    <x v="2230"/>
    <b v="0"/>
    <n v="38"/>
    <b v="1"/>
    <s v="theater/plays"/>
    <x v="6"/>
    <x v="11"/>
    <x v="2062"/>
    <x v="2230"/>
    <d v="2014-07-18T04:45:52"/>
    <x v="0"/>
  </r>
  <r>
    <n v="3718"/>
    <s v="PUNK ROCK"/>
    <s v="William Carlisle has the world at his feet but its weight on his shoulders. He is intelligent, articulate and fucked."/>
    <x v="207"/>
    <x v="1966"/>
    <x v="0"/>
    <x v="1"/>
    <s v="GBP"/>
    <n v="1425057075"/>
    <x v="2231"/>
    <b v="0"/>
    <n v="46"/>
    <b v="1"/>
    <s v="theater/plays"/>
    <x v="6"/>
    <x v="11"/>
    <x v="2063"/>
    <x v="2231"/>
    <d v="2015-02-27T17:11:15"/>
    <x v="0"/>
  </r>
  <r>
    <n v="3104"/>
    <s v="CQ EAP Performing Arts 'THE LOFT'"/>
    <s v="The Loft is CQEAP's latest studio. Located in Rockhampton's CBD we'll be running performing arts workshops for 5yrs to adults."/>
    <x v="38"/>
    <x v="1967"/>
    <x v="2"/>
    <x v="8"/>
    <s v="AUD"/>
    <n v="1422928800"/>
    <x v="2232"/>
    <b v="0"/>
    <n v="5"/>
    <b v="0"/>
    <s v="theater/spaces"/>
    <x v="6"/>
    <x v="9"/>
    <x v="2064"/>
    <x v="2232"/>
    <d v="2015-02-03T02:00:00"/>
    <x v="0"/>
  </r>
  <r>
    <n v="3596"/>
    <s v="SHADFLY - NEW PLAY AT THE ARTS PROJECT"/>
    <s v="A play about the last eight years of the life of Egon Schiele, one of the most influential Austrian Expressionist artists."/>
    <x v="209"/>
    <x v="1967"/>
    <x v="0"/>
    <x v="11"/>
    <s v="CAD"/>
    <n v="1409072982"/>
    <x v="2233"/>
    <b v="0"/>
    <n v="15"/>
    <b v="1"/>
    <s v="theater/plays"/>
    <x v="6"/>
    <x v="11"/>
    <x v="2065"/>
    <x v="2233"/>
    <d v="2014-08-26T17:09:42"/>
    <x v="0"/>
  </r>
  <r>
    <n v="2467"/>
    <s v="Nature Boy Explorer EP"/>
    <s v="We've finished our first EP and we're taking it on the road in three weeks! Help us fund manufacturing?"/>
    <x v="114"/>
    <x v="1967"/>
    <x v="0"/>
    <x v="0"/>
    <s v="USD"/>
    <n v="1336669200"/>
    <x v="2234"/>
    <b v="0"/>
    <n v="43"/>
    <b v="1"/>
    <s v="music/indie rock"/>
    <x v="7"/>
    <x v="12"/>
    <x v="2066"/>
    <x v="2234"/>
    <d v="2012-05-10T17:00:00"/>
    <x v="0"/>
  </r>
  <r>
    <n v="3092"/>
    <s v="A home for the arts on the Upper East Side/Yorkville"/>
    <s v="Our goal is to purchase a theater on the Upper East Side of Manhattan that will act as a home for four theater companies."/>
    <x v="4"/>
    <x v="1968"/>
    <x v="2"/>
    <x v="0"/>
    <s v="USD"/>
    <n v="1444946400"/>
    <x v="2235"/>
    <b v="0"/>
    <n v="21"/>
    <b v="0"/>
    <s v="theater/spaces"/>
    <x v="6"/>
    <x v="9"/>
    <x v="54"/>
    <x v="2235"/>
    <d v="2015-10-15T22:00:00"/>
    <x v="0"/>
  </r>
  <r>
    <n v="1624"/>
    <s v="Joey De Noble needs YOUR help!"/>
    <s v="Joey De Noble is raising money to help record his latest music, and he wants YOU to be a part of it!"/>
    <x v="114"/>
    <x v="1969"/>
    <x v="0"/>
    <x v="0"/>
    <s v="USD"/>
    <n v="1357721335"/>
    <x v="2236"/>
    <b v="0"/>
    <n v="25"/>
    <b v="1"/>
    <s v="music/rock"/>
    <x v="7"/>
    <x v="15"/>
    <x v="2067"/>
    <x v="2236"/>
    <d v="2013-01-09T08:48:55"/>
    <x v="0"/>
  </r>
  <r>
    <n v="1680"/>
    <s v="Kick Out a Record"/>
    <s v="Working Musician dilemma #164: how the taxman put Kick the Record 2.0 on hold"/>
    <x v="114"/>
    <x v="1970"/>
    <x v="0"/>
    <x v="0"/>
    <s v="USD"/>
    <n v="1405188667"/>
    <x v="2237"/>
    <b v="0"/>
    <n v="25"/>
    <b v="1"/>
    <s v="music/pop"/>
    <x v="7"/>
    <x v="22"/>
    <x v="2018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x v="280"/>
    <x v="1970"/>
    <x v="0"/>
    <x v="0"/>
    <s v="USD"/>
    <n v="1420048208"/>
    <x v="2238"/>
    <b v="0"/>
    <n v="12"/>
    <b v="1"/>
    <s v="theater/plays"/>
    <x v="6"/>
    <x v="11"/>
    <x v="2068"/>
    <x v="2238"/>
    <d v="2014-12-31T17:50:08"/>
    <x v="0"/>
  </r>
  <r>
    <n v="1089"/>
    <s v="Farabel"/>
    <s v="Farabel is a single player turn-based fantasy strategy game for Mac/PC/Linux"/>
    <x v="51"/>
    <x v="1971"/>
    <x v="2"/>
    <x v="16"/>
    <s v="EUR"/>
    <n v="1435293175"/>
    <x v="2239"/>
    <b v="0"/>
    <n v="49"/>
    <b v="0"/>
    <s v="games/video games"/>
    <x v="3"/>
    <x v="18"/>
    <x v="1130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x v="121"/>
    <x v="1972"/>
    <x v="2"/>
    <x v="0"/>
    <s v="USD"/>
    <n v="1443039001"/>
    <x v="2240"/>
    <b v="0"/>
    <n v="14"/>
    <b v="0"/>
    <s v="food/food trucks"/>
    <x v="4"/>
    <x v="29"/>
    <x v="1514"/>
    <x v="2240"/>
    <d v="2015-09-23T20:10:01"/>
    <x v="0"/>
  </r>
  <r>
    <n v="3329"/>
    <s v="Jestia and Raedon"/>
    <s v="Jestia and Raedon is a brand new romantic comedy play going to the Edinburgh Fringe Festival this summer."/>
    <x v="114"/>
    <x v="1973"/>
    <x v="0"/>
    <x v="1"/>
    <s v="GBP"/>
    <n v="1406502000"/>
    <x v="2241"/>
    <b v="0"/>
    <n v="26"/>
    <b v="1"/>
    <s v="theater/plays"/>
    <x v="6"/>
    <x v="11"/>
    <x v="2069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x v="292"/>
    <x v="1974"/>
    <x v="0"/>
    <x v="0"/>
    <s v="USD"/>
    <n v="1483645647"/>
    <x v="2242"/>
    <b v="0"/>
    <n v="28"/>
    <b v="1"/>
    <s v="games/tabletop games"/>
    <x v="3"/>
    <x v="5"/>
    <x v="2070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x v="6"/>
    <x v="1975"/>
    <x v="2"/>
    <x v="0"/>
    <s v="USD"/>
    <n v="1486693145"/>
    <x v="2243"/>
    <b v="0"/>
    <n v="31"/>
    <b v="0"/>
    <s v="technology/wearables"/>
    <x v="0"/>
    <x v="1"/>
    <x v="2071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x v="40"/>
    <x v="1976"/>
    <x v="2"/>
    <x v="0"/>
    <s v="USD"/>
    <n v="1409514709"/>
    <x v="2244"/>
    <b v="0"/>
    <n v="14"/>
    <b v="0"/>
    <s v="theater/plays"/>
    <x v="6"/>
    <x v="11"/>
    <x v="2072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x v="0"/>
    <x v="1977"/>
    <x v="2"/>
    <x v="0"/>
    <s v="USD"/>
    <n v="1427510586"/>
    <x v="2245"/>
    <b v="0"/>
    <n v="19"/>
    <b v="0"/>
    <s v="food/food trucks"/>
    <x v="4"/>
    <x v="29"/>
    <x v="2073"/>
    <x v="2245"/>
    <d v="2015-03-28T02:43:06"/>
    <x v="0"/>
  </r>
  <r>
    <n v="2804"/>
    <s v="The Piano Man"/>
    <s v="The real-life story of the mysterious 'Piano Man' who washed ashore with no memory; with no speech; but with an amazing ability..."/>
    <x v="114"/>
    <x v="1978"/>
    <x v="0"/>
    <x v="1"/>
    <s v="GBP"/>
    <n v="1411987990"/>
    <x v="2246"/>
    <b v="0"/>
    <n v="23"/>
    <b v="1"/>
    <s v="theater/plays"/>
    <x v="6"/>
    <x v="11"/>
    <x v="1626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x v="114"/>
    <x v="1978"/>
    <x v="0"/>
    <x v="11"/>
    <s v="CAD"/>
    <n v="1468193532"/>
    <x v="2247"/>
    <b v="0"/>
    <n v="10"/>
    <b v="1"/>
    <s v="theater/musical"/>
    <x v="6"/>
    <x v="19"/>
    <x v="2074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x v="60"/>
    <x v="1979"/>
    <x v="2"/>
    <x v="0"/>
    <s v="USD"/>
    <n v="1417273140"/>
    <x v="2248"/>
    <b v="1"/>
    <n v="13"/>
    <b v="0"/>
    <s v="photography/photobooks"/>
    <x v="2"/>
    <x v="3"/>
    <x v="2075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x v="114"/>
    <x v="1980"/>
    <x v="0"/>
    <x v="0"/>
    <s v="USD"/>
    <n v="1468536992"/>
    <x v="2249"/>
    <b v="0"/>
    <n v="27"/>
    <b v="1"/>
    <s v="photography/photobooks"/>
    <x v="2"/>
    <x v="3"/>
    <x v="2076"/>
    <x v="2249"/>
    <d v="2016-07-14T22:56:32"/>
    <x v="0"/>
  </r>
  <r>
    <n v="2704"/>
    <s v="Little Red Brick House"/>
    <s v="We plan to rescue, relocate, and repurpose, a historic Little Red Brick House, to be incorporated into a riverfront amphitheater."/>
    <x v="73"/>
    <x v="1981"/>
    <x v="3"/>
    <x v="0"/>
    <s v="USD"/>
    <n v="1491421314"/>
    <x v="2250"/>
    <b v="0"/>
    <n v="7"/>
    <b v="0"/>
    <s v="theater/spaces"/>
    <x v="6"/>
    <x v="9"/>
    <x v="2077"/>
    <x v="2250"/>
    <d v="2017-04-05T19:41:54"/>
    <x v="0"/>
  </r>
  <r>
    <n v="3197"/>
    <s v="Mirror, mirror on the wall"/>
    <s v="This years most important stage project for young artists in our region. www.ungespor.no"/>
    <x v="26"/>
    <x v="1981"/>
    <x v="2"/>
    <x v="2"/>
    <s v="NOK"/>
    <n v="1423050618"/>
    <x v="2251"/>
    <b v="0"/>
    <n v="4"/>
    <b v="0"/>
    <s v="theater/musical"/>
    <x v="6"/>
    <x v="19"/>
    <x v="2078"/>
    <x v="2251"/>
    <d v="2015-02-04T11:50:18"/>
    <x v="0"/>
  </r>
  <r>
    <n v="1894"/>
    <s v="Help me release my first 3 song EP!!"/>
    <s v="Im trying to raise $1000 for a 3 song EP in a studio!"/>
    <x v="114"/>
    <x v="1981"/>
    <x v="0"/>
    <x v="0"/>
    <s v="USD"/>
    <n v="1329082983"/>
    <x v="2252"/>
    <b v="0"/>
    <n v="20"/>
    <b v="1"/>
    <s v="music/indie rock"/>
    <x v="7"/>
    <x v="12"/>
    <x v="1677"/>
    <x v="2252"/>
    <d v="2012-02-12T21:43:03"/>
    <x v="0"/>
  </r>
  <r>
    <n v="2783"/>
    <s v="As You Like It? by Purple Ostrich Productions"/>
    <s v="A new, LGBTQ focused adaptation of As You Like It that puts Celia and Rosalind's romantic relationship centre stage for the first time."/>
    <x v="114"/>
    <x v="1981"/>
    <x v="0"/>
    <x v="1"/>
    <s v="GBP"/>
    <n v="1429793446"/>
    <x v="2253"/>
    <b v="0"/>
    <n v="61"/>
    <b v="1"/>
    <s v="theater/plays"/>
    <x v="6"/>
    <x v="11"/>
    <x v="2079"/>
    <x v="2253"/>
    <d v="2015-04-23T12:50:46"/>
    <x v="0"/>
  </r>
  <r>
    <n v="2889"/>
    <s v="Halfway, Nebraska"/>
    <s v="Halfway, Nebraska explores the limits of hope and what it means to love someone who may be too far damaged to save."/>
    <x v="121"/>
    <x v="1982"/>
    <x v="2"/>
    <x v="0"/>
    <s v="USD"/>
    <n v="1409344985"/>
    <x v="2254"/>
    <b v="0"/>
    <n v="14"/>
    <b v="0"/>
    <s v="theater/plays"/>
    <x v="6"/>
    <x v="11"/>
    <x v="901"/>
    <x v="2254"/>
    <d v="2014-08-29T20:43:05"/>
    <x v="0"/>
  </r>
  <r>
    <n v="3532"/>
    <s v="&quot;I Will Speak For Myself&quot;"/>
    <s v="Our goal: To produce a stirring one-woman show historically based on African-American womenâ€™s experiences, struggles, and journeys."/>
    <x v="293"/>
    <x v="1982"/>
    <x v="0"/>
    <x v="0"/>
    <s v="USD"/>
    <n v="1411012740"/>
    <x v="2255"/>
    <b v="0"/>
    <n v="27"/>
    <b v="1"/>
    <s v="theater/plays"/>
    <x v="6"/>
    <x v="11"/>
    <x v="2080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x v="150"/>
    <x v="1983"/>
    <x v="0"/>
    <x v="0"/>
    <s v="USD"/>
    <n v="1338579789"/>
    <x v="2256"/>
    <b v="0"/>
    <n v="27"/>
    <b v="1"/>
    <s v="music/electronic music"/>
    <x v="7"/>
    <x v="13"/>
    <x v="2081"/>
    <x v="2256"/>
    <d v="2012-06-01T19:43:09"/>
    <x v="0"/>
  </r>
  <r>
    <n v="1308"/>
    <s v="Boost Band: Wristband Phone Charger (Canceled)"/>
    <s v="Boost Band, a wristband that charges any device"/>
    <x v="26"/>
    <x v="1984"/>
    <x v="1"/>
    <x v="0"/>
    <s v="USD"/>
    <n v="1475937812"/>
    <x v="2257"/>
    <b v="0"/>
    <n v="38"/>
    <b v="0"/>
    <s v="technology/wearables"/>
    <x v="0"/>
    <x v="1"/>
    <x v="2082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x v="4"/>
    <x v="1985"/>
    <x v="1"/>
    <x v="0"/>
    <s v="USD"/>
    <n v="1421348428"/>
    <x v="2258"/>
    <b v="0"/>
    <n v="11"/>
    <b v="0"/>
    <s v="technology/wearables"/>
    <x v="0"/>
    <x v="1"/>
    <x v="2083"/>
    <x v="2258"/>
    <d v="2015-01-15T19:00:28"/>
    <x v="0"/>
  </r>
  <r>
    <n v="2206"/>
    <s v="Arbor Oasis's First Album!"/>
    <s v="We really think we might have what it takes to make it someday! But we really need help to take the first step and release this album!"/>
    <x v="209"/>
    <x v="1985"/>
    <x v="0"/>
    <x v="0"/>
    <s v="USD"/>
    <n v="1334556624"/>
    <x v="2259"/>
    <b v="0"/>
    <n v="34"/>
    <b v="1"/>
    <s v="music/electronic music"/>
    <x v="7"/>
    <x v="13"/>
    <x v="2084"/>
    <x v="2259"/>
    <d v="2012-04-16T06:10:24"/>
    <x v="0"/>
  </r>
  <r>
    <n v="1620"/>
    <s v="Kickstart my music career with 300 CDs"/>
    <s v="Kickstarting my music career with 300 hard copy CDs of my first release."/>
    <x v="114"/>
    <x v="1985"/>
    <x v="0"/>
    <x v="0"/>
    <s v="USD"/>
    <n v="1361606940"/>
    <x v="2260"/>
    <b v="0"/>
    <n v="17"/>
    <b v="1"/>
    <s v="music/rock"/>
    <x v="7"/>
    <x v="15"/>
    <x v="2085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x v="114"/>
    <x v="1985"/>
    <x v="0"/>
    <x v="0"/>
    <s v="USD"/>
    <n v="1479592800"/>
    <x v="2261"/>
    <b v="0"/>
    <n v="17"/>
    <b v="1"/>
    <s v="theater/plays"/>
    <x v="6"/>
    <x v="11"/>
    <x v="2085"/>
    <x v="2261"/>
    <d v="2016-11-19T22:00:00"/>
    <x v="0"/>
  </r>
  <r>
    <n v="2405"/>
    <s v="JoyShtick Food Truck"/>
    <s v="We are the first gaming-themed food truck, bringing gourmet pub fare to the Jacksonville area."/>
    <x v="1"/>
    <x v="1986"/>
    <x v="2"/>
    <x v="0"/>
    <s v="USD"/>
    <n v="1472911375"/>
    <x v="2262"/>
    <b v="0"/>
    <n v="20"/>
    <b v="0"/>
    <s v="food/food trucks"/>
    <x v="4"/>
    <x v="29"/>
    <x v="2086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x v="121"/>
    <x v="1986"/>
    <x v="2"/>
    <x v="0"/>
    <s v="USD"/>
    <n v="1413234316"/>
    <x v="2263"/>
    <b v="0"/>
    <n v="13"/>
    <b v="0"/>
    <s v="theater/plays"/>
    <x v="6"/>
    <x v="11"/>
    <x v="2087"/>
    <x v="2263"/>
    <d v="2014-10-13T21:05:16"/>
    <x v="0"/>
  </r>
  <r>
    <n v="3546"/>
    <s v="2015 Philadelphia Premier: Bonhoeffer's Cost"/>
    <s v="Help us produce this revealing play about Nazi-resistance member Dietrich Bonhoeffer and his final years of incarceration during WWII."/>
    <x v="209"/>
    <x v="1987"/>
    <x v="0"/>
    <x v="0"/>
    <s v="USD"/>
    <n v="1427860740"/>
    <x v="2264"/>
    <b v="0"/>
    <n v="19"/>
    <b v="1"/>
    <s v="theater/plays"/>
    <x v="6"/>
    <x v="11"/>
    <x v="2088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x v="260"/>
    <x v="1988"/>
    <x v="0"/>
    <x v="0"/>
    <s v="USD"/>
    <n v="1339732740"/>
    <x v="2265"/>
    <b v="0"/>
    <n v="29"/>
    <b v="1"/>
    <s v="music/indie rock"/>
    <x v="7"/>
    <x v="12"/>
    <x v="2089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x v="114"/>
    <x v="1989"/>
    <x v="0"/>
    <x v="0"/>
    <s v="USD"/>
    <n v="1470538800"/>
    <x v="2266"/>
    <b v="0"/>
    <n v="19"/>
    <b v="1"/>
    <s v="theater/plays"/>
    <x v="6"/>
    <x v="11"/>
    <x v="1658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x v="1990"/>
    <x v="0"/>
    <x v="0"/>
    <s v="USD"/>
    <n v="1452872290"/>
    <x v="2267"/>
    <b v="0"/>
    <n v="18"/>
    <b v="1"/>
    <s v="theater/plays"/>
    <x v="6"/>
    <x v="11"/>
    <x v="1259"/>
    <x v="2267"/>
    <d v="2016-01-15T15:38:10"/>
    <x v="0"/>
  </r>
  <r>
    <n v="3317"/>
    <s v="Seven Minutes in Eternity"/>
    <s v="Andy Boyd's epic new satire about heroes and villains, humankind's search for glory, and fascism in America"/>
    <x v="288"/>
    <x v="1991"/>
    <x v="0"/>
    <x v="0"/>
    <s v="USD"/>
    <n v="1465347424"/>
    <x v="2268"/>
    <b v="0"/>
    <n v="18"/>
    <b v="1"/>
    <s v="theater/plays"/>
    <x v="6"/>
    <x v="11"/>
    <x v="2090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x v="207"/>
    <x v="1991"/>
    <x v="0"/>
    <x v="0"/>
    <s v="USD"/>
    <n v="1407536880"/>
    <x v="2269"/>
    <b v="0"/>
    <n v="18"/>
    <b v="1"/>
    <s v="theater/plays"/>
    <x v="6"/>
    <x v="11"/>
    <x v="2090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x v="240"/>
    <x v="1992"/>
    <x v="0"/>
    <x v="0"/>
    <s v="USD"/>
    <n v="1308110340"/>
    <x v="2270"/>
    <b v="0"/>
    <n v="31"/>
    <b v="1"/>
    <s v="music/indie rock"/>
    <x v="7"/>
    <x v="12"/>
    <x v="2091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x v="114"/>
    <x v="1993"/>
    <x v="0"/>
    <x v="0"/>
    <s v="USD"/>
    <n v="1410975994"/>
    <x v="2271"/>
    <b v="0"/>
    <n v="19"/>
    <b v="1"/>
    <s v="theater/plays"/>
    <x v="6"/>
    <x v="11"/>
    <x v="459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x v="294"/>
    <x v="1994"/>
    <x v="2"/>
    <x v="0"/>
    <s v="USD"/>
    <n v="1463821338"/>
    <x v="2272"/>
    <b v="0"/>
    <n v="17"/>
    <b v="0"/>
    <s v="technology/wearables"/>
    <x v="0"/>
    <x v="1"/>
    <x v="2092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x v="114"/>
    <x v="1995"/>
    <x v="0"/>
    <x v="0"/>
    <s v="USD"/>
    <n v="1341349200"/>
    <x v="2273"/>
    <b v="0"/>
    <n v="15"/>
    <b v="1"/>
    <s v="film &amp; video/shorts"/>
    <x v="5"/>
    <x v="27"/>
    <x v="2093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x v="207"/>
    <x v="1996"/>
    <x v="0"/>
    <x v="0"/>
    <s v="USD"/>
    <n v="1431481037"/>
    <x v="2274"/>
    <b v="0"/>
    <n v="18"/>
    <b v="1"/>
    <s v="theater/plays"/>
    <x v="6"/>
    <x v="11"/>
    <x v="2094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x v="40"/>
    <x v="1997"/>
    <x v="2"/>
    <x v="0"/>
    <s v="USD"/>
    <n v="1468716180"/>
    <x v="2275"/>
    <b v="0"/>
    <n v="12"/>
    <b v="0"/>
    <s v="theater/plays"/>
    <x v="6"/>
    <x v="11"/>
    <x v="58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x v="82"/>
    <x v="1998"/>
    <x v="1"/>
    <x v="0"/>
    <s v="USD"/>
    <n v="1438616124"/>
    <x v="2276"/>
    <b v="0"/>
    <n v="3"/>
    <b v="0"/>
    <s v="technology/web"/>
    <x v="0"/>
    <x v="26"/>
    <x v="2095"/>
    <x v="2276"/>
    <d v="2015-08-03T15:35:24"/>
    <x v="0"/>
  </r>
  <r>
    <n v="3598"/>
    <s v="Cinderella"/>
    <s v="River City Theatre Company needs your support as we embark on our thirteenth production, CINDERELLA!"/>
    <x v="114"/>
    <x v="1998"/>
    <x v="0"/>
    <x v="0"/>
    <s v="USD"/>
    <n v="1409720340"/>
    <x v="2277"/>
    <b v="0"/>
    <n v="27"/>
    <b v="1"/>
    <s v="theater/plays"/>
    <x v="6"/>
    <x v="11"/>
    <x v="1913"/>
    <x v="2277"/>
    <d v="2014-09-03T04:59:00"/>
    <x v="0"/>
  </r>
  <r>
    <n v="2678"/>
    <s v="Wavegarden in Marbella (MÃ¡laga)"/>
    <s v="Wavegarden is the worldâ€™s longest man-made wave that creates ideal conditions for surfing. Help us and let's open one in Malaga!!"/>
    <x v="295"/>
    <x v="1999"/>
    <x v="2"/>
    <x v="5"/>
    <s v="EUR"/>
    <n v="1443121765"/>
    <x v="2278"/>
    <b v="0"/>
    <n v="2"/>
    <b v="0"/>
    <s v="technology/makerspaces"/>
    <x v="0"/>
    <x v="24"/>
    <x v="2096"/>
    <x v="2278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x v="209"/>
    <x v="1999"/>
    <x v="0"/>
    <x v="0"/>
    <s v="USD"/>
    <n v="1460730079"/>
    <x v="2279"/>
    <b v="0"/>
    <n v="15"/>
    <b v="1"/>
    <s v="theater/musical"/>
    <x v="6"/>
    <x v="19"/>
    <x v="2097"/>
    <x v="2279"/>
    <d v="2016-04-15T14:21:19"/>
    <x v="0"/>
  </r>
  <r>
    <n v="2537"/>
    <s v="The Philadelphia Opera Collective presents Susannah"/>
    <s v="When an innocent girl is seen bathing by local church elders, she becomes the target of travelling, revivalist preacher Olin Blitch."/>
    <x v="114"/>
    <x v="1999"/>
    <x v="0"/>
    <x v="0"/>
    <s v="USD"/>
    <n v="1312212855"/>
    <x v="2280"/>
    <b v="0"/>
    <n v="11"/>
    <b v="1"/>
    <s v="music/classical music"/>
    <x v="7"/>
    <x v="25"/>
    <x v="1151"/>
    <x v="2280"/>
    <d v="2011-08-01T15:34:15"/>
    <x v="0"/>
  </r>
  <r>
    <n v="3842"/>
    <s v="Shakespeare's The Tempest: In-The-Round"/>
    <s v="Follow the sell-out Tree Folk Theatre, as we lead you through The Tempest with masks, puppetry and live music! 15th July - 3rd August"/>
    <x v="1"/>
    <x v="2000"/>
    <x v="2"/>
    <x v="1"/>
    <s v="GBP"/>
    <n v="1399809052"/>
    <x v="2281"/>
    <b v="1"/>
    <n v="23"/>
    <b v="0"/>
    <s v="theater/plays"/>
    <x v="6"/>
    <x v="11"/>
    <x v="2098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"/>
    <x v="2001"/>
    <x v="1"/>
    <x v="0"/>
    <s v="USD"/>
    <n v="1412536573"/>
    <x v="2282"/>
    <b v="0"/>
    <n v="58"/>
    <b v="0"/>
    <s v="theater/spaces"/>
    <x v="6"/>
    <x v="9"/>
    <x v="2099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x v="114"/>
    <x v="2002"/>
    <x v="0"/>
    <x v="0"/>
    <s v="USD"/>
    <n v="1378592731"/>
    <x v="2283"/>
    <b v="0"/>
    <n v="25"/>
    <b v="1"/>
    <s v="publishing/nonfiction"/>
    <x v="1"/>
    <x v="17"/>
    <x v="2100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x v="207"/>
    <x v="2003"/>
    <x v="0"/>
    <x v="0"/>
    <s v="USD"/>
    <n v="1425704100"/>
    <x v="2284"/>
    <b v="0"/>
    <n v="20"/>
    <b v="1"/>
    <s v="theater/plays"/>
    <x v="6"/>
    <x v="11"/>
    <x v="2101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x v="114"/>
    <x v="2004"/>
    <x v="0"/>
    <x v="1"/>
    <s v="GBP"/>
    <n v="1433964444"/>
    <x v="2285"/>
    <b v="0"/>
    <n v="41"/>
    <b v="1"/>
    <s v="theater/plays"/>
    <x v="6"/>
    <x v="11"/>
    <x v="2102"/>
    <x v="2285"/>
    <d v="2015-06-10T19:27:24"/>
    <x v="0"/>
  </r>
  <r>
    <n v="3709"/>
    <s v="The Ruby Darlings Show"/>
    <s v="The filthily talented Ruby and Darling, take you on a raunch-tastic musical discovery of life with a vagina. #sayno"/>
    <x v="114"/>
    <x v="2005"/>
    <x v="0"/>
    <x v="1"/>
    <s v="GBP"/>
    <n v="1403715546"/>
    <x v="2286"/>
    <b v="0"/>
    <n v="35"/>
    <b v="1"/>
    <s v="theater/plays"/>
    <x v="6"/>
    <x v="11"/>
    <x v="2103"/>
    <x v="2286"/>
    <d v="2014-06-25T16:59:06"/>
    <x v="0"/>
  </r>
  <r>
    <n v="3446"/>
    <s v="'Pope Head' - The World Tour of Australia"/>
    <s v="Pope Head: The Secret Life of Francis Bacon â€“ A solo show celebrating the artist. Touring a land Down Under 12 Feb - 14 March '15."/>
    <x v="114"/>
    <x v="2006"/>
    <x v="0"/>
    <x v="1"/>
    <s v="GBP"/>
    <n v="1423138800"/>
    <x v="2287"/>
    <b v="0"/>
    <n v="25"/>
    <b v="1"/>
    <s v="theater/plays"/>
    <x v="6"/>
    <x v="11"/>
    <x v="2104"/>
    <x v="2287"/>
    <d v="2015-02-05T12:20:00"/>
    <x v="0"/>
  </r>
  <r>
    <n v="1264"/>
    <s v="Bear. is recording their first ep!"/>
    <s v="We are a four piece from Golden, CO, and have our hearts on getting into the studio this fall to get music from our heads to your ears."/>
    <x v="240"/>
    <x v="2006"/>
    <x v="0"/>
    <x v="0"/>
    <s v="USD"/>
    <n v="1383062083"/>
    <x v="2288"/>
    <b v="1"/>
    <n v="34"/>
    <b v="1"/>
    <s v="music/rock"/>
    <x v="7"/>
    <x v="15"/>
    <x v="71"/>
    <x v="2288"/>
    <d v="2013-10-29T15:54:43"/>
    <x v="0"/>
  </r>
  <r>
    <n v="1769"/>
    <s v="Navajo Textile Project"/>
    <s v="To create a publication, and exhibition documenting the collection of Jamie Ross, longtime collector of Navajo Textiles"/>
    <x v="13"/>
    <x v="2007"/>
    <x v="2"/>
    <x v="0"/>
    <s v="USD"/>
    <n v="1421177959"/>
    <x v="2289"/>
    <b v="1"/>
    <n v="22"/>
    <b v="0"/>
    <s v="photography/photobooks"/>
    <x v="2"/>
    <x v="3"/>
    <x v="2105"/>
    <x v="2289"/>
    <d v="2015-01-13T19:39:19"/>
    <x v="0"/>
  </r>
  <r>
    <n v="1663"/>
    <s v="ghost -- a music video"/>
    <s v="music is as important to the eyes as it is to the ears. help bring ghost to life in front of your eyes."/>
    <x v="114"/>
    <x v="2008"/>
    <x v="0"/>
    <x v="0"/>
    <s v="USD"/>
    <n v="1422750707"/>
    <x v="2290"/>
    <b v="0"/>
    <n v="32"/>
    <b v="1"/>
    <s v="music/pop"/>
    <x v="7"/>
    <x v="22"/>
    <x v="2106"/>
    <x v="2290"/>
    <d v="2015-02-01T00:31:47"/>
    <x v="0"/>
  </r>
  <r>
    <n v="3007"/>
    <s v="Bethlem"/>
    <s v="Consuite for 2015 CoreCon.  An adventure into insanity."/>
    <x v="260"/>
    <x v="2008"/>
    <x v="0"/>
    <x v="0"/>
    <s v="USD"/>
    <n v="1429938683"/>
    <x v="2291"/>
    <b v="0"/>
    <n v="20"/>
    <b v="1"/>
    <s v="theater/spaces"/>
    <x v="6"/>
    <x v="9"/>
    <x v="1754"/>
    <x v="2291"/>
    <d v="2015-04-25T05:11:23"/>
    <x v="0"/>
  </r>
  <r>
    <n v="3447"/>
    <s v="The Vagabond Halfback"/>
    <s v="&quot;He was a poet, a vagrant, a philosopher, a lady's man and a hard drinker&quot;"/>
    <x v="114"/>
    <x v="2009"/>
    <x v="0"/>
    <x v="0"/>
    <s v="USD"/>
    <n v="1458332412"/>
    <x v="2292"/>
    <b v="0"/>
    <n v="14"/>
    <b v="1"/>
    <s v="theater/plays"/>
    <x v="6"/>
    <x v="11"/>
    <x v="2107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x v="207"/>
    <x v="2010"/>
    <x v="0"/>
    <x v="1"/>
    <s v="GBP"/>
    <n v="1409515200"/>
    <x v="2293"/>
    <b v="0"/>
    <n v="30"/>
    <b v="1"/>
    <s v="theater/plays"/>
    <x v="6"/>
    <x v="11"/>
    <x v="2108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x v="17"/>
    <x v="2011"/>
    <x v="2"/>
    <x v="0"/>
    <s v="USD"/>
    <n v="1480007460"/>
    <x v="2294"/>
    <b v="0"/>
    <n v="13"/>
    <b v="0"/>
    <s v="theater/spaces"/>
    <x v="6"/>
    <x v="9"/>
    <x v="2109"/>
    <x v="2294"/>
    <d v="2016-11-24T17:11:00"/>
    <x v="0"/>
  </r>
  <r>
    <n v="2256"/>
    <s v="Bitcoin Empire"/>
    <s v="Build your crypto-currency empire and sabotage your opponents. A deck building, card game. 2-4 players. 15 minutes."/>
    <x v="296"/>
    <x v="2012"/>
    <x v="0"/>
    <x v="1"/>
    <s v="GBP"/>
    <n v="1479811846"/>
    <x v="2295"/>
    <b v="0"/>
    <n v="50"/>
    <b v="1"/>
    <s v="games/tabletop games"/>
    <x v="3"/>
    <x v="5"/>
    <x v="2110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x v="114"/>
    <x v="2013"/>
    <x v="0"/>
    <x v="0"/>
    <s v="USD"/>
    <n v="1463275339"/>
    <x v="2296"/>
    <b v="0"/>
    <n v="20"/>
    <b v="1"/>
    <s v="theater/plays"/>
    <x v="6"/>
    <x v="11"/>
    <x v="2111"/>
    <x v="2296"/>
    <d v="2016-05-15T01:22:19"/>
    <x v="0"/>
  </r>
  <r>
    <n v="2557"/>
    <s v="European Tour"/>
    <s v="Raising money for our concert tour of Switzerland and Germany in June/July 2014"/>
    <x v="280"/>
    <x v="2014"/>
    <x v="0"/>
    <x v="1"/>
    <s v="GBP"/>
    <n v="1400176386"/>
    <x v="2297"/>
    <b v="0"/>
    <n v="36"/>
    <b v="1"/>
    <s v="music/classical music"/>
    <x v="7"/>
    <x v="25"/>
    <x v="2112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x v="2014"/>
    <x v="0"/>
    <x v="0"/>
    <s v="USD"/>
    <n v="1285995540"/>
    <x v="2298"/>
    <b v="0"/>
    <n v="32"/>
    <b v="1"/>
    <s v="theater/spaces"/>
    <x v="6"/>
    <x v="9"/>
    <x v="2113"/>
    <x v="2298"/>
    <d v="2010-10-02T04:59:00"/>
    <x v="0"/>
  </r>
  <r>
    <n v="781"/>
    <s v="Touring the United States This July"/>
    <s v="&quot;WE ARE ON A MISSION TO TOUR THE UNITED STATES NON-STOP. TO DO SO WE NEED TO PURCHASE A NEW VAN.&quot;"/>
    <x v="268"/>
    <x v="2015"/>
    <x v="0"/>
    <x v="0"/>
    <s v="USD"/>
    <n v="1370649674"/>
    <x v="2299"/>
    <b v="0"/>
    <n v="25"/>
    <b v="1"/>
    <s v="music/rock"/>
    <x v="7"/>
    <x v="15"/>
    <x v="2114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x v="1"/>
    <x v="2016"/>
    <x v="2"/>
    <x v="0"/>
    <s v="USD"/>
    <n v="1401587064"/>
    <x v="2300"/>
    <b v="1"/>
    <n v="19"/>
    <b v="0"/>
    <s v="theater/plays"/>
    <x v="6"/>
    <x v="11"/>
    <x v="2115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x v="114"/>
    <x v="2017"/>
    <x v="0"/>
    <x v="0"/>
    <s v="USD"/>
    <n v="1437166920"/>
    <x v="2301"/>
    <b v="0"/>
    <n v="26"/>
    <b v="1"/>
    <s v="theater/plays"/>
    <x v="6"/>
    <x v="11"/>
    <x v="2116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x v="114"/>
    <x v="2018"/>
    <x v="0"/>
    <x v="0"/>
    <s v="USD"/>
    <n v="1457326740"/>
    <x v="2302"/>
    <b v="0"/>
    <n v="42"/>
    <b v="1"/>
    <s v="theater/plays"/>
    <x v="6"/>
    <x v="11"/>
    <x v="2117"/>
    <x v="2302"/>
    <d v="2016-03-07T04:59:00"/>
    <x v="0"/>
  </r>
  <r>
    <n v="1224"/>
    <s v="&quot;I Dreamed Last Night&quot; Album (Canceled)"/>
    <s v="Modern Celtic influenced CD.  Help me finish what I started before the stroke."/>
    <x v="51"/>
    <x v="2019"/>
    <x v="1"/>
    <x v="0"/>
    <s v="USD"/>
    <n v="1402060302"/>
    <x v="2303"/>
    <b v="0"/>
    <n v="18"/>
    <b v="0"/>
    <s v="music/world music"/>
    <x v="7"/>
    <x v="37"/>
    <x v="2118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x v="70"/>
    <x v="2019"/>
    <x v="2"/>
    <x v="0"/>
    <s v="USD"/>
    <n v="1407858710"/>
    <x v="2304"/>
    <b v="0"/>
    <n v="13"/>
    <b v="0"/>
    <s v="theater/plays"/>
    <x v="6"/>
    <x v="11"/>
    <x v="2119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x v="238"/>
    <x v="2020"/>
    <x v="2"/>
    <x v="11"/>
    <s v="CAD"/>
    <n v="1463929174"/>
    <x v="2305"/>
    <b v="0"/>
    <n v="9"/>
    <b v="0"/>
    <s v="technology/makerspaces"/>
    <x v="0"/>
    <x v="24"/>
    <x v="2120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x v="114"/>
    <x v="2021"/>
    <x v="0"/>
    <x v="0"/>
    <s v="USD"/>
    <n v="1422400387"/>
    <x v="2306"/>
    <b v="0"/>
    <n v="20"/>
    <b v="1"/>
    <s v="music/indie rock"/>
    <x v="7"/>
    <x v="12"/>
    <x v="2121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x v="268"/>
    <x v="2022"/>
    <x v="0"/>
    <x v="0"/>
    <s v="USD"/>
    <n v="1407788867"/>
    <x v="2307"/>
    <b v="0"/>
    <n v="27"/>
    <b v="1"/>
    <s v="technology/wearables"/>
    <x v="0"/>
    <x v="1"/>
    <x v="301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x v="207"/>
    <x v="2023"/>
    <x v="0"/>
    <x v="0"/>
    <s v="USD"/>
    <n v="1405727304"/>
    <x v="2308"/>
    <b v="0"/>
    <n v="18"/>
    <b v="1"/>
    <s v="theater/plays"/>
    <x v="6"/>
    <x v="11"/>
    <x v="2122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x v="284"/>
    <x v="2024"/>
    <x v="0"/>
    <x v="0"/>
    <s v="USD"/>
    <n v="1296953209"/>
    <x v="2309"/>
    <b v="0"/>
    <n v="14"/>
    <b v="1"/>
    <s v="music/rock"/>
    <x v="7"/>
    <x v="15"/>
    <x v="2123"/>
    <x v="2309"/>
    <d v="2011-02-06T00:46:49"/>
    <x v="0"/>
  </r>
  <r>
    <n v="1711"/>
    <s v="Redemption - Debut Multi-cultural Worship Album"/>
    <s v="&quot;Redemption&quot; is a multi-cultural worship album aimed at giving you an 'around-the-world' experience of Jesus-focused worship."/>
    <x v="26"/>
    <x v="2025"/>
    <x v="2"/>
    <x v="0"/>
    <s v="USD"/>
    <n v="1409585434"/>
    <x v="2310"/>
    <b v="0"/>
    <n v="2"/>
    <b v="0"/>
    <s v="music/faith"/>
    <x v="7"/>
    <x v="14"/>
    <x v="2124"/>
    <x v="2310"/>
    <d v="2014-09-01T15:30:34"/>
    <x v="0"/>
  </r>
  <r>
    <n v="1638"/>
    <s v="Avenues EP 2013"/>
    <s v="Avenues will be going in to the studio to record a new EP with Matt Allison!"/>
    <x v="114"/>
    <x v="2025"/>
    <x v="0"/>
    <x v="0"/>
    <s v="USD"/>
    <n v="1362086700"/>
    <x v="2311"/>
    <b v="0"/>
    <n v="27"/>
    <b v="1"/>
    <s v="music/rock"/>
    <x v="7"/>
    <x v="15"/>
    <x v="2125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x v="272"/>
    <x v="2025"/>
    <x v="0"/>
    <x v="0"/>
    <s v="USD"/>
    <n v="1362211140"/>
    <x v="2312"/>
    <b v="0"/>
    <n v="25"/>
    <b v="1"/>
    <s v="music/rock"/>
    <x v="7"/>
    <x v="15"/>
    <x v="2126"/>
    <x v="2312"/>
    <d v="2013-03-02T07:59:00"/>
    <x v="0"/>
  </r>
  <r>
    <n v="2756"/>
    <s v="The Most Basic of Truths"/>
    <s v="We all pray to the same God no matter what name we might refer to Him as.  Our children deserve to know this basic truth."/>
    <x v="26"/>
    <x v="2026"/>
    <x v="2"/>
    <x v="0"/>
    <s v="USD"/>
    <n v="1389476201"/>
    <x v="2313"/>
    <b v="0"/>
    <n v="33"/>
    <b v="0"/>
    <s v="publishing/children's books"/>
    <x v="1"/>
    <x v="39"/>
    <x v="2127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x v="253"/>
    <x v="2027"/>
    <x v="0"/>
    <x v="0"/>
    <s v="USD"/>
    <n v="1333921508"/>
    <x v="2314"/>
    <b v="0"/>
    <n v="32"/>
    <b v="1"/>
    <s v="music/indie rock"/>
    <x v="7"/>
    <x v="12"/>
    <x v="2128"/>
    <x v="2314"/>
    <d v="2012-04-08T21:45:08"/>
    <x v="0"/>
  </r>
  <r>
    <n v="3368"/>
    <s v="Peter Pan by J.M. Barrie @ Open Space Arts"/>
    <s v="Help a non-profit community theatre create an unforgettable production of J.M. Barrie's classic play."/>
    <x v="114"/>
    <x v="2028"/>
    <x v="0"/>
    <x v="0"/>
    <s v="USD"/>
    <n v="1420088400"/>
    <x v="2315"/>
    <b v="0"/>
    <n v="23"/>
    <b v="1"/>
    <s v="theater/plays"/>
    <x v="6"/>
    <x v="11"/>
    <x v="2129"/>
    <x v="2315"/>
    <d v="2015-01-01T05:00:00"/>
    <x v="0"/>
  </r>
  <r>
    <n v="3684"/>
    <s v="Cassiopeia"/>
    <s v="Thespis Theater Festival presents Cassiopeia: A romantic tale of a bride finding her way to her unknown groom before it is too late."/>
    <x v="150"/>
    <x v="2029"/>
    <x v="0"/>
    <x v="0"/>
    <s v="USD"/>
    <n v="1441167586"/>
    <x v="2316"/>
    <b v="0"/>
    <n v="23"/>
    <b v="1"/>
    <s v="theater/plays"/>
    <x v="6"/>
    <x v="11"/>
    <x v="2130"/>
    <x v="2316"/>
    <d v="2015-09-02T04:19:46"/>
    <x v="0"/>
  </r>
  <r>
    <n v="310"/>
    <s v="Feels Like Coming Home Tour"/>
    <s v="30 day tour to release a compilation CD with 16 original songs about hometowns.  Webisodes and documentary to follow."/>
    <x v="114"/>
    <x v="2030"/>
    <x v="0"/>
    <x v="0"/>
    <s v="USD"/>
    <n v="1319076000"/>
    <x v="2317"/>
    <b v="1"/>
    <n v="36"/>
    <b v="1"/>
    <s v="film &amp; video/documentary"/>
    <x v="5"/>
    <x v="8"/>
    <x v="2131"/>
    <x v="2317"/>
    <d v="2011-10-20T02:00:00"/>
    <x v="0"/>
  </r>
  <r>
    <n v="3126"/>
    <s v="Urban Roots SkatePark (Canceled)"/>
    <s v="A big dream, small budget, the drive/passion of so many volunteers...indoor skatepark in Eau Claire, WI._x000a__x000a_This is UR skatepark!"/>
    <x v="17"/>
    <x v="2031"/>
    <x v="1"/>
    <x v="0"/>
    <s v="USD"/>
    <n v="1459121162"/>
    <x v="2318"/>
    <b v="0"/>
    <n v="17"/>
    <b v="0"/>
    <s v="theater/spaces"/>
    <x v="6"/>
    <x v="9"/>
    <x v="2132"/>
    <x v="2318"/>
    <d v="2016-03-27T23:26:02"/>
    <x v="0"/>
  </r>
  <r>
    <n v="869"/>
    <s v="Live DVD Concert by Twice As Good"/>
    <s v="The band Twice As Good wants to create and distribute a DVD of their live concert performance. This amazing band needs to be seen!"/>
    <x v="297"/>
    <x v="2031"/>
    <x v="2"/>
    <x v="0"/>
    <s v="USD"/>
    <n v="1365448657"/>
    <x v="2319"/>
    <b v="0"/>
    <n v="3"/>
    <b v="0"/>
    <s v="music/jazz"/>
    <x v="7"/>
    <x v="33"/>
    <x v="2133"/>
    <x v="2319"/>
    <d v="2013-04-08T19:17:37"/>
    <x v="0"/>
  </r>
  <r>
    <n v="780"/>
    <s v="Wess Meets West - Press Our New Album on CD!"/>
    <s v="We are finishing up recording our new record and we would like help with its physical CD release."/>
    <x v="114"/>
    <x v="2031"/>
    <x v="0"/>
    <x v="0"/>
    <s v="USD"/>
    <n v="1304439025"/>
    <x v="2320"/>
    <b v="0"/>
    <n v="27"/>
    <b v="1"/>
    <s v="music/rock"/>
    <x v="7"/>
    <x v="15"/>
    <x v="2134"/>
    <x v="2320"/>
    <d v="2011-05-03T16:10:25"/>
    <x v="0"/>
  </r>
  <r>
    <n v="811"/>
    <s v="Love Water Tour"/>
    <s v="We need your financial support to cover the tour costs!  (Sound, lights, travel, stage design)"/>
    <x v="114"/>
    <x v="2031"/>
    <x v="0"/>
    <x v="0"/>
    <s v="USD"/>
    <n v="1373475120"/>
    <x v="2321"/>
    <b v="0"/>
    <n v="12"/>
    <b v="1"/>
    <s v="music/rock"/>
    <x v="7"/>
    <x v="15"/>
    <x v="1738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x v="268"/>
    <x v="2032"/>
    <x v="0"/>
    <x v="0"/>
    <s v="USD"/>
    <n v="1369958400"/>
    <x v="2322"/>
    <b v="0"/>
    <n v="37"/>
    <b v="1"/>
    <s v="music/indie rock"/>
    <x v="7"/>
    <x v="12"/>
    <x v="2135"/>
    <x v="2322"/>
    <d v="2013-05-31T00:00:00"/>
    <x v="0"/>
  </r>
  <r>
    <n v="3372"/>
    <s v="All the Best, Jack"/>
    <s v="This play tells the story of the toxicity of sensationalism shown through one man's struggle with notoriety."/>
    <x v="114"/>
    <x v="2033"/>
    <x v="0"/>
    <x v="0"/>
    <s v="USD"/>
    <n v="1408942740"/>
    <x v="2323"/>
    <b v="0"/>
    <n v="27"/>
    <b v="1"/>
    <s v="theater/plays"/>
    <x v="6"/>
    <x v="11"/>
    <x v="2136"/>
    <x v="2323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x v="114"/>
    <x v="2033"/>
    <x v="0"/>
    <x v="8"/>
    <s v="AUD"/>
    <n v="1438333080"/>
    <x v="2324"/>
    <b v="0"/>
    <n v="24"/>
    <b v="1"/>
    <s v="theater/plays"/>
    <x v="6"/>
    <x v="11"/>
    <x v="2137"/>
    <x v="2324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x v="114"/>
    <x v="2033"/>
    <x v="0"/>
    <x v="0"/>
    <s v="USD"/>
    <n v="1437676380"/>
    <x v="2325"/>
    <b v="0"/>
    <n v="28"/>
    <b v="1"/>
    <s v="theater/plays"/>
    <x v="6"/>
    <x v="11"/>
    <x v="2138"/>
    <x v="2325"/>
    <d v="2015-07-23T18:33:00"/>
    <x v="0"/>
  </r>
  <r>
    <n v="1206"/>
    <s v="Until I Gush Forth / Limited Edition Zine by Esthaem"/>
    <s v="Limited edition zine by photographic artist Esthaem, signed and hand-numbered including a screen printed banderole. Edition of 100."/>
    <x v="280"/>
    <x v="2033"/>
    <x v="0"/>
    <x v="3"/>
    <s v="EUR"/>
    <n v="1489238940"/>
    <x v="2326"/>
    <b v="0"/>
    <n v="32"/>
    <b v="1"/>
    <s v="photography/photobooks"/>
    <x v="2"/>
    <x v="3"/>
    <x v="2139"/>
    <x v="2326"/>
    <d v="2017-03-11T13:29:00"/>
    <x v="0"/>
  </r>
  <r>
    <n v="2470"/>
    <s v="Geoff Zimmerman's Urban-Folk/ Indie-Rock Album"/>
    <s v="Music is my passion.  I've been recording this album for 2 years now, and I just want the world to finally hear it!"/>
    <x v="114"/>
    <x v="2034"/>
    <x v="0"/>
    <x v="0"/>
    <s v="USD"/>
    <n v="1337824055"/>
    <x v="2327"/>
    <b v="0"/>
    <n v="36"/>
    <b v="1"/>
    <s v="music/indie rock"/>
    <x v="7"/>
    <x v="12"/>
    <x v="2140"/>
    <x v="2327"/>
    <d v="2012-05-24T01:47:35"/>
    <x v="0"/>
  </r>
  <r>
    <n v="1831"/>
    <s v="Darling Waste Trailer Bail Out!"/>
    <s v="After a 2 year Odyssey, Darling Waste's trailer is still not home! We need $3,500 to get it through U.S. Customs!"/>
    <x v="114"/>
    <x v="2035"/>
    <x v="0"/>
    <x v="0"/>
    <s v="USD"/>
    <n v="1336866863"/>
    <x v="2328"/>
    <b v="0"/>
    <n v="14"/>
    <b v="1"/>
    <s v="music/rock"/>
    <x v="7"/>
    <x v="15"/>
    <x v="2141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x v="268"/>
    <x v="2035"/>
    <x v="0"/>
    <x v="0"/>
    <s v="USD"/>
    <n v="1410550484"/>
    <x v="2329"/>
    <b v="0"/>
    <n v="16"/>
    <b v="1"/>
    <s v="theater/plays"/>
    <x v="6"/>
    <x v="11"/>
    <x v="2142"/>
    <x v="2329"/>
    <d v="2014-09-12T19:34:44"/>
    <x v="0"/>
  </r>
  <r>
    <n v="2387"/>
    <s v="Building an interactive web-based health community."/>
    <s v="Learning should be fun! Effective health education includes the person's learning strengths, preferences and cultural perspective."/>
    <x v="25"/>
    <x v="2036"/>
    <x v="1"/>
    <x v="0"/>
    <s v="USD"/>
    <n v="1469199740"/>
    <x v="2330"/>
    <b v="0"/>
    <n v="3"/>
    <b v="0"/>
    <s v="technology/web"/>
    <x v="0"/>
    <x v="26"/>
    <x v="2143"/>
    <x v="2330"/>
    <d v="2016-07-22T15:02:20"/>
    <x v="0"/>
  </r>
  <r>
    <n v="1085"/>
    <s v="Sun Dryd Studios"/>
    <s v="The new kid on the block. Re-imagining old games and creating new ones. Ship, Lazer, Rock is first."/>
    <x v="0"/>
    <x v="2036"/>
    <x v="2"/>
    <x v="11"/>
    <s v="CAD"/>
    <n v="1457967975"/>
    <x v="2331"/>
    <b v="0"/>
    <n v="9"/>
    <b v="0"/>
    <s v="games/video games"/>
    <x v="3"/>
    <x v="18"/>
    <x v="2144"/>
    <x v="2331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114"/>
    <x v="2036"/>
    <x v="0"/>
    <x v="0"/>
    <s v="USD"/>
    <n v="1278302400"/>
    <x v="2332"/>
    <b v="0"/>
    <n v="23"/>
    <b v="1"/>
    <s v="music/pop"/>
    <x v="7"/>
    <x v="22"/>
    <x v="2145"/>
    <x v="2332"/>
    <d v="2010-07-05T04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x v="2037"/>
    <x v="2"/>
    <x v="0"/>
    <s v="USD"/>
    <n v="1407691248"/>
    <x v="2333"/>
    <b v="0"/>
    <n v="5"/>
    <b v="0"/>
    <s v="theater/musical"/>
    <x v="6"/>
    <x v="19"/>
    <x v="2146"/>
    <x v="2333"/>
    <d v="2014-08-10T17:20:48"/>
    <x v="0"/>
  </r>
  <r>
    <n v="784"/>
    <s v="STEELcyclopedia - The Titans of Hard Rock"/>
    <s v="The book I am working on now is the third is a series of rock encyclopedias. However, I am in need of funding to cover the photo costs."/>
    <x v="114"/>
    <x v="2037"/>
    <x v="0"/>
    <x v="0"/>
    <s v="USD"/>
    <n v="1395023719"/>
    <x v="2334"/>
    <b v="0"/>
    <n v="10"/>
    <b v="1"/>
    <s v="music/rock"/>
    <x v="7"/>
    <x v="15"/>
    <x v="1756"/>
    <x v="2334"/>
    <d v="2014-03-17T02:35:19"/>
    <x v="0"/>
  </r>
  <r>
    <n v="3580"/>
    <s v="Annabel Lost"/>
    <s v="Annabel Lost combines visual art and performance poetry to tell the story of two orphaned refugees, Quetzal and Rhime."/>
    <x v="280"/>
    <x v="2037"/>
    <x v="0"/>
    <x v="0"/>
    <s v="USD"/>
    <n v="1425185940"/>
    <x v="2335"/>
    <b v="0"/>
    <n v="27"/>
    <b v="1"/>
    <s v="theater/plays"/>
    <x v="6"/>
    <x v="11"/>
    <x v="2147"/>
    <x v="2335"/>
    <d v="2015-03-01T04:59:00"/>
    <x v="0"/>
  </r>
  <r>
    <n v="1037"/>
    <s v="Lemonymous 10th Anniversary Album Re-Release"/>
    <s v="A Special 10th Anniversary Re-Release of Ender Bowen's third album, LEMONYMOUS, with a companion CD of alternate takes and remixes."/>
    <x v="114"/>
    <x v="2038"/>
    <x v="0"/>
    <x v="0"/>
    <s v="USD"/>
    <n v="1431925200"/>
    <x v="2336"/>
    <b v="0"/>
    <n v="21"/>
    <b v="1"/>
    <s v="music/electronic music"/>
    <x v="7"/>
    <x v="13"/>
    <x v="2148"/>
    <x v="2336"/>
    <d v="2015-05-18T05:00:00"/>
    <x v="0"/>
  </r>
  <r>
    <n v="1590"/>
    <s v="An Italian Adventure"/>
    <s v="Discover Italy through photography."/>
    <x v="24"/>
    <x v="2039"/>
    <x v="2"/>
    <x v="6"/>
    <s v="EUR"/>
    <n v="1443040464"/>
    <x v="2337"/>
    <b v="0"/>
    <n v="2"/>
    <b v="0"/>
    <s v="photography/places"/>
    <x v="2"/>
    <x v="34"/>
    <x v="2149"/>
    <x v="2337"/>
    <d v="2015-09-23T20:34:24"/>
    <x v="0"/>
  </r>
  <r>
    <n v="1168"/>
    <s v="SiMpLy FreSH fOoD TrUck"/>
    <s v="Simply fresh farm to table on wheels working close with local farms to ensure the highest of quality of product ."/>
    <x v="53"/>
    <x v="2039"/>
    <x v="2"/>
    <x v="0"/>
    <s v="USD"/>
    <n v="1474507065"/>
    <x v="2338"/>
    <b v="0"/>
    <n v="3"/>
    <b v="0"/>
    <s v="food/food trucks"/>
    <x v="4"/>
    <x v="29"/>
    <x v="2150"/>
    <x v="2338"/>
    <d v="2016-09-22T01:17:45"/>
    <x v="0"/>
  </r>
  <r>
    <n v="3549"/>
    <s v="The Munitionettes"/>
    <s v="Help us bring to life tales of hardship, danger and community of extraordinary women working in WW1 munitions factories."/>
    <x v="114"/>
    <x v="2039"/>
    <x v="0"/>
    <x v="1"/>
    <s v="GBP"/>
    <n v="1441358873"/>
    <x v="2339"/>
    <b v="0"/>
    <n v="42"/>
    <b v="1"/>
    <s v="theater/plays"/>
    <x v="6"/>
    <x v="11"/>
    <x v="2151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x v="114"/>
    <x v="2040"/>
    <x v="0"/>
    <x v="0"/>
    <s v="USD"/>
    <n v="1333771200"/>
    <x v="2340"/>
    <b v="0"/>
    <n v="24"/>
    <b v="1"/>
    <s v="music/electronic music"/>
    <x v="7"/>
    <x v="13"/>
    <x v="2152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x v="114"/>
    <x v="2041"/>
    <x v="0"/>
    <x v="0"/>
    <s v="USD"/>
    <n v="1342921202"/>
    <x v="2341"/>
    <b v="0"/>
    <n v="26"/>
    <b v="1"/>
    <s v="music/rock"/>
    <x v="7"/>
    <x v="15"/>
    <x v="2153"/>
    <x v="2341"/>
    <d v="2012-07-22T01:40:02"/>
    <x v="0"/>
  </r>
  <r>
    <n v="2219"/>
    <s v="Moments by eBurner"/>
    <s v="An album that illustrates events in our lives, whether trivial or significant, through the tones of electronic music."/>
    <x v="114"/>
    <x v="2041"/>
    <x v="0"/>
    <x v="0"/>
    <s v="USD"/>
    <n v="1440004512"/>
    <x v="2342"/>
    <b v="0"/>
    <n v="19"/>
    <b v="1"/>
    <s v="music/electronic music"/>
    <x v="7"/>
    <x v="13"/>
    <x v="2154"/>
    <x v="2342"/>
    <d v="2015-08-19T17:15:12"/>
    <x v="0"/>
  </r>
  <r>
    <n v="1211"/>
    <s v="500 Views of Japan"/>
    <s v="From 2010 to 2015, I took over 15 000 photos in Japan. Here's 500 of them. Landscape, city view, people and so much more!"/>
    <x v="114"/>
    <x v="2042"/>
    <x v="0"/>
    <x v="11"/>
    <s v="CAD"/>
    <n v="1465505261"/>
    <x v="2343"/>
    <b v="0"/>
    <n v="6"/>
    <b v="1"/>
    <s v="photography/photobooks"/>
    <x v="2"/>
    <x v="3"/>
    <x v="2155"/>
    <x v="2343"/>
    <d v="2016-06-09T20:47:41"/>
    <x v="0"/>
  </r>
  <r>
    <n v="3906"/>
    <s v="First Draft Theatre"/>
    <s v="We will workshop, stage and develop new writing, devised work and adaptations. A joyful leap into the possibilities of an idea!"/>
    <x v="186"/>
    <x v="2043"/>
    <x v="2"/>
    <x v="1"/>
    <s v="GBP"/>
    <n v="1435325100"/>
    <x v="2344"/>
    <b v="0"/>
    <n v="16"/>
    <b v="0"/>
    <s v="theater/plays"/>
    <x v="6"/>
    <x v="11"/>
    <x v="2156"/>
    <x v="2344"/>
    <d v="2015-06-26T13:25:00"/>
    <x v="0"/>
  </r>
  <r>
    <n v="3599"/>
    <s v="Promised Land"/>
    <s v="Help Chrysalis get this production off the ground!  An original play, we only need $500 to get this production on its feet!"/>
    <x v="207"/>
    <x v="2043"/>
    <x v="0"/>
    <x v="0"/>
    <s v="USD"/>
    <n v="1440892800"/>
    <x v="2345"/>
    <b v="0"/>
    <n v="17"/>
    <b v="1"/>
    <s v="theater/plays"/>
    <x v="6"/>
    <x v="11"/>
    <x v="735"/>
    <x v="2345"/>
    <d v="2015-08-30T00:00:00"/>
    <x v="0"/>
  </r>
  <r>
    <n v="2297"/>
    <s v="Company Company: Debut EP"/>
    <s v="New Jersey Alternative Rock band COCO needs YOUR help self-releasing debut EP!"/>
    <x v="114"/>
    <x v="2044"/>
    <x v="0"/>
    <x v="0"/>
    <s v="USD"/>
    <n v="1331697540"/>
    <x v="2346"/>
    <b v="0"/>
    <n v="19"/>
    <b v="1"/>
    <s v="music/rock"/>
    <x v="7"/>
    <x v="15"/>
    <x v="2157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x v="114"/>
    <x v="2045"/>
    <x v="0"/>
    <x v="0"/>
    <s v="USD"/>
    <n v="1457071397"/>
    <x v="2347"/>
    <b v="0"/>
    <n v="27"/>
    <b v="1"/>
    <s v="theater/spaces"/>
    <x v="6"/>
    <x v="9"/>
    <x v="2158"/>
    <x v="2347"/>
    <d v="2016-03-04T06:03:17"/>
    <x v="0"/>
  </r>
  <r>
    <n v="3564"/>
    <s v="The Pillowman Aberdeen"/>
    <s v="Multi Award-Winng play THE PILLOWMAN coming to the Arts Centre Theatre, Aberdeen"/>
    <x v="114"/>
    <x v="2045"/>
    <x v="0"/>
    <x v="1"/>
    <s v="GBP"/>
    <n v="1444060800"/>
    <x v="2348"/>
    <b v="0"/>
    <n v="17"/>
    <b v="1"/>
    <s v="theater/plays"/>
    <x v="6"/>
    <x v="11"/>
    <x v="2159"/>
    <x v="2348"/>
    <d v="2015-10-05T16:00:00"/>
    <x v="0"/>
  </r>
  <r>
    <n v="1880"/>
    <s v="Sim Betting Football"/>
    <s v="Sim Betting Football is the only football (soccer) betting simulation  game."/>
    <x v="1"/>
    <x v="2046"/>
    <x v="2"/>
    <x v="1"/>
    <s v="GBP"/>
    <n v="1459341380"/>
    <x v="2349"/>
    <b v="0"/>
    <n v="24"/>
    <b v="0"/>
    <s v="games/mobile games"/>
    <x v="3"/>
    <x v="28"/>
    <x v="2160"/>
    <x v="2349"/>
    <d v="2016-03-30T12:36:20"/>
    <x v="0"/>
  </r>
  <r>
    <n v="2993"/>
    <s v="TRUE WEST: Think, Dog! Productions"/>
    <s v="Help us build the Kitchen from Hell!"/>
    <x v="114"/>
    <x v="2047"/>
    <x v="0"/>
    <x v="0"/>
    <s v="USD"/>
    <n v="1455998867"/>
    <x v="2350"/>
    <b v="0"/>
    <n v="22"/>
    <b v="1"/>
    <s v="theater/spaces"/>
    <x v="6"/>
    <x v="9"/>
    <x v="1557"/>
    <x v="2350"/>
    <d v="2016-02-20T20:07:47"/>
    <x v="0"/>
  </r>
  <r>
    <n v="1660"/>
    <s v="Risotto fragole e champagne"/>
    <s v="Vogliamo realizzare un risotto fragole e champagne e condividerlo con i nostri fan. Faremo il risotto durante un concerto casalingo."/>
    <x v="298"/>
    <x v="2047"/>
    <x v="0"/>
    <x v="6"/>
    <s v="EUR"/>
    <n v="1462053540"/>
    <x v="2351"/>
    <b v="0"/>
    <n v="36"/>
    <b v="1"/>
    <s v="music/pop"/>
    <x v="7"/>
    <x v="22"/>
    <x v="2161"/>
    <x v="2351"/>
    <d v="2016-04-30T21:59:00"/>
    <x v="0"/>
  </r>
  <r>
    <n v="2768"/>
    <s v="It's Okay To Wait"/>
    <s v="â€œItâ€™s Okay to Waitâ€ is the story of a father who sits down with his adolescent daughter to have â€œthe talkâ€ about sex."/>
    <x v="40"/>
    <x v="2048"/>
    <x v="2"/>
    <x v="0"/>
    <s v="USD"/>
    <n v="1333028723"/>
    <x v="2352"/>
    <b v="0"/>
    <n v="34"/>
    <b v="0"/>
    <s v="publishing/children's books"/>
    <x v="1"/>
    <x v="39"/>
    <x v="2162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x v="114"/>
    <x v="2049"/>
    <x v="0"/>
    <x v="0"/>
    <s v="USD"/>
    <n v="1317438000"/>
    <x v="2353"/>
    <b v="0"/>
    <n v="28"/>
    <b v="1"/>
    <s v="music/rock"/>
    <x v="7"/>
    <x v="15"/>
    <x v="2108"/>
    <x v="2353"/>
    <d v="2011-10-01T03:00:00"/>
    <x v="0"/>
  </r>
  <r>
    <n v="2288"/>
    <s v="Press Michael Zucker's 2012 album Technocracy on VINYL!"/>
    <s v="Technocracy will be released on digital media on June 26th, but we all know analog is king!  Help us press this album on vinyl!"/>
    <x v="114"/>
    <x v="2050"/>
    <x v="0"/>
    <x v="0"/>
    <s v="USD"/>
    <n v="1340733600"/>
    <x v="2354"/>
    <b v="0"/>
    <n v="25"/>
    <b v="1"/>
    <s v="music/rock"/>
    <x v="7"/>
    <x v="15"/>
    <x v="2163"/>
    <x v="2354"/>
    <d v="2012-06-26T18:00:00"/>
    <x v="0"/>
  </r>
  <r>
    <n v="2482"/>
    <s v="Journey to Japan"/>
    <s v="Singer Jude Roberts has been asked to perform his song &quot;The Flood&quot;  in Hiroshima.  You can assist in making this opportunity a reality."/>
    <x v="114"/>
    <x v="2050"/>
    <x v="0"/>
    <x v="0"/>
    <s v="USD"/>
    <n v="1312224383"/>
    <x v="2355"/>
    <b v="0"/>
    <n v="25"/>
    <b v="1"/>
    <s v="music/indie rock"/>
    <x v="7"/>
    <x v="12"/>
    <x v="2163"/>
    <x v="2355"/>
    <d v="2011-08-01T18:46:23"/>
    <x v="0"/>
  </r>
  <r>
    <n v="1611"/>
    <s v="Skelton-Luns CD/7&quot;             No Big Deal."/>
    <s v="Skelton-Luns CD/7&quot; No Big Deal."/>
    <x v="268"/>
    <x v="2050"/>
    <x v="0"/>
    <x v="0"/>
    <s v="USD"/>
    <n v="1370390432"/>
    <x v="2356"/>
    <b v="0"/>
    <n v="27"/>
    <b v="1"/>
    <s v="music/rock"/>
    <x v="7"/>
    <x v="15"/>
    <x v="2164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x v="268"/>
    <x v="2050"/>
    <x v="0"/>
    <x v="0"/>
    <s v="USD"/>
    <n v="1452387096"/>
    <x v="2357"/>
    <b v="0"/>
    <n v="11"/>
    <b v="1"/>
    <s v="technology/makerspaces"/>
    <x v="0"/>
    <x v="24"/>
    <x v="2165"/>
    <x v="2357"/>
    <d v="2016-01-10T00:51:36"/>
    <x v="0"/>
  </r>
  <r>
    <n v="1860"/>
    <s v="A Simple Complex's 2013 CD Release Party DVD"/>
    <s v="ASC had a one-of-a-kind CD release party in 2013, and we want to share it with the world - in DVD format!"/>
    <x v="150"/>
    <x v="2050"/>
    <x v="0"/>
    <x v="0"/>
    <s v="USD"/>
    <n v="1391706084"/>
    <x v="2358"/>
    <b v="0"/>
    <n v="19"/>
    <b v="1"/>
    <s v="music/rock"/>
    <x v="7"/>
    <x v="15"/>
    <x v="2166"/>
    <x v="2358"/>
    <d v="2014-02-06T17:01:24"/>
    <x v="0"/>
  </r>
  <r>
    <n v="3622"/>
    <s v="Shakespeare's Pericles, Prince of Tyre"/>
    <s v="5 actors. 39 characters. 1 epic adventure. Presented by the Cradle Theatre Company."/>
    <x v="114"/>
    <x v="2051"/>
    <x v="0"/>
    <x v="0"/>
    <s v="USD"/>
    <n v="1411874580"/>
    <x v="2359"/>
    <b v="0"/>
    <n v="21"/>
    <b v="1"/>
    <s v="theater/plays"/>
    <x v="6"/>
    <x v="11"/>
    <x v="1516"/>
    <x v="2359"/>
    <d v="2014-09-28T03:23:00"/>
    <x v="0"/>
  </r>
  <r>
    <n v="3815"/>
    <s v="The Canterbury Shakespeare Festival - first season"/>
    <s v="Come and help us make the Canterbury Shakespeare Festival a reality"/>
    <x v="114"/>
    <x v="2052"/>
    <x v="0"/>
    <x v="1"/>
    <s v="GBP"/>
    <n v="1440111600"/>
    <x v="2360"/>
    <b v="0"/>
    <n v="20"/>
    <b v="1"/>
    <s v="theater/plays"/>
    <x v="6"/>
    <x v="11"/>
    <x v="1626"/>
    <x v="2360"/>
    <d v="2015-08-20T23:00:00"/>
    <x v="0"/>
  </r>
  <r>
    <n v="2509"/>
    <s v="&quot;Chuck J. Brubecker&quot;"/>
    <s v="Relax in a new Cheesecake Lounge in London, serving freshly made cheesecakes, all day and all night, along with great coffees and teas."/>
    <x v="68"/>
    <x v="2053"/>
    <x v="2"/>
    <x v="1"/>
    <s v="GBP"/>
    <n v="1429554349"/>
    <x v="2361"/>
    <b v="0"/>
    <n v="28"/>
    <b v="0"/>
    <s v="food/restaurants"/>
    <x v="4"/>
    <x v="40"/>
    <x v="2167"/>
    <x v="2361"/>
    <d v="2015-04-20T18:25:49"/>
    <x v="0"/>
  </r>
  <r>
    <n v="3913"/>
    <s v="The Great Gatsby at All-of-us Express Children's Theatre"/>
    <s v="â€œNo amount of fire or freshness can challenge what a man will store up in his ghostly heart.â€ â€“ The Great Gatsby"/>
    <x v="26"/>
    <x v="2053"/>
    <x v="2"/>
    <x v="0"/>
    <s v="USD"/>
    <n v="1448863449"/>
    <x v="2362"/>
    <b v="0"/>
    <n v="7"/>
    <b v="0"/>
    <s v="theater/plays"/>
    <x v="6"/>
    <x v="11"/>
    <x v="2168"/>
    <x v="2362"/>
    <d v="2015-11-30T06:04:09"/>
    <x v="0"/>
  </r>
  <r>
    <n v="390"/>
    <s v="Built by UCF: St. Vincent and the Grenadines Chapter"/>
    <s v="Join UCF as they dive into the creative and community outreach for the families in St. Vincent and the Grenadines."/>
    <x v="114"/>
    <x v="2053"/>
    <x v="0"/>
    <x v="0"/>
    <s v="USD"/>
    <n v="1431046372"/>
    <x v="2363"/>
    <b v="0"/>
    <n v="14"/>
    <b v="1"/>
    <s v="film &amp; video/documentary"/>
    <x v="5"/>
    <x v="8"/>
    <x v="2169"/>
    <x v="2363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x v="2053"/>
    <x v="0"/>
    <x v="0"/>
    <s v="USD"/>
    <n v="1466139300"/>
    <x v="2364"/>
    <b v="0"/>
    <n v="19"/>
    <b v="1"/>
    <s v="music/rock"/>
    <x v="7"/>
    <x v="15"/>
    <x v="2170"/>
    <x v="2364"/>
    <d v="2016-06-17T04:55:00"/>
    <x v="0"/>
  </r>
  <r>
    <n v="2172"/>
    <s v="Hollow point 9, Sins Of Yesterday CD"/>
    <s v="hey friends. We are Hollow Point 9._x000a_We are calling on you to help us._x000a_In our journey to make our debut album."/>
    <x v="114"/>
    <x v="2053"/>
    <x v="0"/>
    <x v="0"/>
    <s v="USD"/>
    <n v="1429365320"/>
    <x v="2365"/>
    <b v="0"/>
    <n v="13"/>
    <b v="1"/>
    <s v="music/rock"/>
    <x v="7"/>
    <x v="15"/>
    <x v="538"/>
    <x v="2365"/>
    <d v="2015-04-18T13:55:20"/>
    <x v="0"/>
  </r>
  <r>
    <n v="2821"/>
    <s v="Muscovado: BurntOut's new play about slavery in Barbados"/>
    <s v="Help us share an untold story of Britain's involvement in the slave trade, in the church where Wilberforce began his abolition campaign"/>
    <x v="114"/>
    <x v="2053"/>
    <x v="0"/>
    <x v="1"/>
    <s v="GBP"/>
    <n v="1411510135"/>
    <x v="2366"/>
    <b v="0"/>
    <n v="35"/>
    <b v="1"/>
    <s v="theater/plays"/>
    <x v="6"/>
    <x v="11"/>
    <x v="2060"/>
    <x v="2366"/>
    <d v="2014-09-23T22:08:55"/>
    <x v="0"/>
  </r>
  <r>
    <n v="2928"/>
    <s v="Music Theatre of Idaho Presents &quot;A Year with Frog and Toad"/>
    <s v="This is a touring production for schools in the Treasure Valley!"/>
    <x v="114"/>
    <x v="2053"/>
    <x v="0"/>
    <x v="0"/>
    <s v="USD"/>
    <n v="1457135846"/>
    <x v="2367"/>
    <b v="0"/>
    <n v="24"/>
    <b v="1"/>
    <s v="theater/musical"/>
    <x v="6"/>
    <x v="19"/>
    <x v="2171"/>
    <x v="2367"/>
    <d v="2016-03-04T23:57:26"/>
    <x v="0"/>
  </r>
  <r>
    <n v="2988"/>
    <s v="Curtain up at the Shoebox Theatre!"/>
    <s v="Since October 2015 the Shoebox Theatre has become a hub of creativity - The next step in our journey is to hang stage curtains!"/>
    <x v="114"/>
    <x v="2053"/>
    <x v="0"/>
    <x v="1"/>
    <s v="GBP"/>
    <n v="1466412081"/>
    <x v="2368"/>
    <b v="0"/>
    <n v="28"/>
    <b v="1"/>
    <s v="theater/spaces"/>
    <x v="6"/>
    <x v="9"/>
    <x v="2167"/>
    <x v="2368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x v="114"/>
    <x v="2053"/>
    <x v="0"/>
    <x v="1"/>
    <s v="GBP"/>
    <n v="1405553241"/>
    <x v="2369"/>
    <b v="1"/>
    <n v="24"/>
    <b v="1"/>
    <s v="theater/plays"/>
    <x v="6"/>
    <x v="11"/>
    <x v="2171"/>
    <x v="2369"/>
    <d v="2014-07-16T23:27:21"/>
    <x v="0"/>
  </r>
  <r>
    <n v="3504"/>
    <s v="Sterling Lion Theater Company"/>
    <s v="The Sterling Lion Theater Company is a non-profit theater group established for the benefit of the Connecticut lower Naugatuck Valley."/>
    <x v="114"/>
    <x v="2053"/>
    <x v="0"/>
    <x v="0"/>
    <s v="USD"/>
    <n v="1447959491"/>
    <x v="2370"/>
    <b v="0"/>
    <n v="8"/>
    <b v="1"/>
    <s v="theater/plays"/>
    <x v="6"/>
    <x v="11"/>
    <x v="1542"/>
    <x v="2370"/>
    <d v="2015-11-19T18:58:11"/>
    <x v="0"/>
  </r>
  <r>
    <n v="3512"/>
    <s v="With My Eyes Wide Open"/>
    <s v="We're making a hard hitting, innovative play which will open your eyes to what mental illness is like in the mind of the sufferer."/>
    <x v="114"/>
    <x v="2053"/>
    <x v="0"/>
    <x v="1"/>
    <s v="GBP"/>
    <n v="1429789992"/>
    <x v="2371"/>
    <b v="0"/>
    <n v="17"/>
    <b v="1"/>
    <s v="theater/plays"/>
    <x v="6"/>
    <x v="11"/>
    <x v="2172"/>
    <x v="2371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x v="114"/>
    <x v="2053"/>
    <x v="0"/>
    <x v="1"/>
    <s v="GBP"/>
    <n v="1429955619"/>
    <x v="2372"/>
    <b v="0"/>
    <n v="24"/>
    <b v="1"/>
    <s v="theater/plays"/>
    <x v="6"/>
    <x v="11"/>
    <x v="2171"/>
    <x v="2372"/>
    <d v="2015-04-25T09:53:39"/>
    <x v="0"/>
  </r>
  <r>
    <n v="1794"/>
    <s v="Venus as Men"/>
    <s v="&quot;Venus as Menâ€ is a book about beauty of masculine nude. Is a reflection about men as a sensitive and sensual being and gender equity."/>
    <x v="99"/>
    <x v="2054"/>
    <x v="2"/>
    <x v="0"/>
    <s v="USD"/>
    <n v="1423660422"/>
    <x v="2373"/>
    <b v="1"/>
    <n v="18"/>
    <b v="0"/>
    <s v="photography/photobooks"/>
    <x v="2"/>
    <x v="3"/>
    <x v="2173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x v="6"/>
    <x v="2055"/>
    <x v="2"/>
    <x v="0"/>
    <s v="USD"/>
    <n v="1427485395"/>
    <x v="2374"/>
    <b v="1"/>
    <n v="15"/>
    <b v="0"/>
    <s v="photography/photobooks"/>
    <x v="2"/>
    <x v="3"/>
    <x v="2174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x v="0"/>
    <x v="2056"/>
    <x v="1"/>
    <x v="0"/>
    <s v="USD"/>
    <n v="1438543033"/>
    <x v="2375"/>
    <b v="0"/>
    <n v="15"/>
    <b v="0"/>
    <s v="technology/wearables"/>
    <x v="0"/>
    <x v="1"/>
    <x v="2175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x v="299"/>
    <x v="2057"/>
    <x v="0"/>
    <x v="0"/>
    <s v="USD"/>
    <n v="1475163921"/>
    <x v="2376"/>
    <b v="0"/>
    <n v="25"/>
    <b v="1"/>
    <s v="technology/space exploration"/>
    <x v="0"/>
    <x v="4"/>
    <x v="2176"/>
    <x v="2376"/>
    <d v="2016-09-29T15:45:21"/>
    <x v="0"/>
  </r>
  <r>
    <n v="3880"/>
    <s v="Thoroughly Modern Millie (Canceled)"/>
    <s v="With Russell Grant as Mrs Meers, this classic musical taps into London's Theatro Technis 1-25 October 2014 for its UK fringe premiere!"/>
    <x v="82"/>
    <x v="2058"/>
    <x v="1"/>
    <x v="1"/>
    <s v="GBP"/>
    <n v="1406761200"/>
    <x v="2377"/>
    <b v="0"/>
    <n v="17"/>
    <b v="0"/>
    <s v="theater/musical"/>
    <x v="6"/>
    <x v="19"/>
    <x v="1439"/>
    <x v="2377"/>
    <d v="2014-07-30T23:00:00"/>
    <x v="3"/>
  </r>
  <r>
    <n v="1840"/>
    <s v="City of the Weak on Tour!"/>
    <s v="St. Paul five-piece band City of the Weak hits the road May 9th, heading for Ft. Lauderdale to attend the Driven Music Conference!"/>
    <x v="280"/>
    <x v="2058"/>
    <x v="0"/>
    <x v="0"/>
    <s v="USD"/>
    <n v="1367902740"/>
    <x v="2378"/>
    <b v="0"/>
    <n v="13"/>
    <b v="1"/>
    <s v="music/rock"/>
    <x v="7"/>
    <x v="15"/>
    <x v="2177"/>
    <x v="2378"/>
    <d v="2013-05-07T04:59:00"/>
    <x v="0"/>
  </r>
  <r>
    <n v="1167"/>
    <s v="Empanada Express Food Truck"/>
    <s v="A mobile food truck serving up a Latino-inspired fusion cuisine using fresh, local, &amp; organic ingredients!"/>
    <x v="24"/>
    <x v="2059"/>
    <x v="2"/>
    <x v="0"/>
    <s v="USD"/>
    <n v="1410543495"/>
    <x v="2379"/>
    <b v="0"/>
    <n v="16"/>
    <b v="0"/>
    <s v="food/food trucks"/>
    <x v="4"/>
    <x v="29"/>
    <x v="2178"/>
    <x v="2379"/>
    <d v="2014-09-12T17:38:15"/>
    <x v="0"/>
  </r>
  <r>
    <n v="705"/>
    <s v="SomnoScope"/>
    <s v="The closest thing ever to the Holy Grail of wearables technology"/>
    <x v="4"/>
    <x v="2060"/>
    <x v="2"/>
    <x v="13"/>
    <s v="EUR"/>
    <n v="1484999278"/>
    <x v="2380"/>
    <b v="0"/>
    <n v="5"/>
    <b v="0"/>
    <s v="technology/wearables"/>
    <x v="0"/>
    <x v="1"/>
    <x v="2179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x v="150"/>
    <x v="2061"/>
    <x v="0"/>
    <x v="0"/>
    <s v="USD"/>
    <n v="1413784740"/>
    <x v="2381"/>
    <b v="0"/>
    <n v="16"/>
    <b v="1"/>
    <s v="theater/plays"/>
    <x v="6"/>
    <x v="11"/>
    <x v="2180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x v="277"/>
    <x v="2062"/>
    <x v="0"/>
    <x v="0"/>
    <s v="USD"/>
    <n v="1448571261"/>
    <x v="2382"/>
    <b v="0"/>
    <n v="45"/>
    <b v="1"/>
    <s v="technology/space exploration"/>
    <x v="0"/>
    <x v="4"/>
    <x v="2181"/>
    <x v="2382"/>
    <d v="2015-11-26T20:54:21"/>
    <x v="0"/>
  </r>
  <r>
    <n v="3420"/>
    <s v="Rounds. Set design campaign."/>
    <s v="A powerful and urgent tale of the first line of defence for the NHS. Based on true stories from junior doctors."/>
    <x v="251"/>
    <x v="2063"/>
    <x v="0"/>
    <x v="1"/>
    <s v="GBP"/>
    <n v="1455408000"/>
    <x v="2383"/>
    <b v="0"/>
    <n v="34"/>
    <b v="1"/>
    <s v="theater/plays"/>
    <x v="6"/>
    <x v="11"/>
    <x v="1729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x v="60"/>
    <x v="2064"/>
    <x v="2"/>
    <x v="0"/>
    <s v="USD"/>
    <n v="1422473831"/>
    <x v="2384"/>
    <b v="0"/>
    <n v="8"/>
    <b v="0"/>
    <s v="theater/plays"/>
    <x v="6"/>
    <x v="11"/>
    <x v="2182"/>
    <x v="2384"/>
    <d v="2015-01-28T19:37:11"/>
    <x v="0"/>
  </r>
  <r>
    <n v="3460"/>
    <s v="Pushers"/>
    <s v="'Pushers' is an exciting new play and the first project for brand new theatre company, Ain't Got No Home Productions."/>
    <x v="207"/>
    <x v="2065"/>
    <x v="0"/>
    <x v="1"/>
    <s v="GBP"/>
    <n v="1408106352"/>
    <x v="2385"/>
    <b v="0"/>
    <n v="19"/>
    <b v="1"/>
    <s v="theater/plays"/>
    <x v="6"/>
    <x v="11"/>
    <x v="1626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x v="1"/>
    <x v="2066"/>
    <x v="2"/>
    <x v="0"/>
    <s v="USD"/>
    <n v="1424635753"/>
    <x v="2386"/>
    <b v="0"/>
    <n v="12"/>
    <b v="0"/>
    <s v="food/restaurants"/>
    <x v="4"/>
    <x v="40"/>
    <x v="2183"/>
    <x v="2386"/>
    <d v="2015-02-22T20:09:13"/>
    <x v="0"/>
  </r>
  <r>
    <n v="3637"/>
    <s v="The Ballad of Downtown Jake"/>
    <s v="THE BALLAD OF DOWNTOWN JAKE is a newly created contemporary music drama that is schedule to premiere in Phoenix, AZ in March 2015."/>
    <x v="121"/>
    <x v="2067"/>
    <x v="2"/>
    <x v="0"/>
    <s v="USD"/>
    <n v="1420130935"/>
    <x v="2387"/>
    <b v="0"/>
    <n v="14"/>
    <b v="0"/>
    <s v="theater/musical"/>
    <x v="6"/>
    <x v="19"/>
    <x v="2184"/>
    <x v="2387"/>
    <d v="2015-01-01T16:48:55"/>
    <x v="0"/>
  </r>
  <r>
    <n v="2628"/>
    <s v="Pie In Space!"/>
    <s v="A high school freshman is sending pie into space and you can be a part of it.  GO SCIENCE!!!"/>
    <x v="300"/>
    <x v="2067"/>
    <x v="0"/>
    <x v="0"/>
    <s v="USD"/>
    <n v="1417389067"/>
    <x v="2388"/>
    <b v="0"/>
    <n v="21"/>
    <b v="1"/>
    <s v="technology/space exploration"/>
    <x v="0"/>
    <x v="4"/>
    <x v="2185"/>
    <x v="2388"/>
    <d v="2014-11-30T23:11:07"/>
    <x v="0"/>
  </r>
  <r>
    <n v="2796"/>
    <s v="Fishcakes"/>
    <s v="Fishcakes is a piece of new writing for the Camden Fringe that explores a story of love, loss, and all the â€˜little things'."/>
    <x v="268"/>
    <x v="2068"/>
    <x v="0"/>
    <x v="1"/>
    <s v="GBP"/>
    <n v="1404564028"/>
    <x v="2389"/>
    <b v="0"/>
    <n v="21"/>
    <b v="1"/>
    <s v="theater/plays"/>
    <x v="6"/>
    <x v="11"/>
    <x v="2186"/>
    <x v="2389"/>
    <d v="2014-07-05T12:40:28"/>
    <x v="0"/>
  </r>
  <r>
    <n v="2293"/>
    <s v="&quot;Hurt N' Wrong&quot; New Album Fundraiser!"/>
    <s v="Donate here to be a part of the upcoming album. Every little bit helps!"/>
    <x v="233"/>
    <x v="2069"/>
    <x v="0"/>
    <x v="0"/>
    <s v="USD"/>
    <n v="1348545540"/>
    <x v="2390"/>
    <b v="0"/>
    <n v="27"/>
    <b v="1"/>
    <s v="music/rock"/>
    <x v="7"/>
    <x v="15"/>
    <x v="2187"/>
    <x v="2390"/>
    <d v="2012-09-25T03:59:00"/>
    <x v="0"/>
  </r>
  <r>
    <n v="3395"/>
    <s v="MIRAMAR"/>
    <s v="Miramar is a a darkly funny play exploring what it is we call â€˜homeâ€™."/>
    <x v="207"/>
    <x v="2069"/>
    <x v="0"/>
    <x v="1"/>
    <s v="GBP"/>
    <n v="1433009400"/>
    <x v="2391"/>
    <b v="0"/>
    <n v="38"/>
    <b v="1"/>
    <s v="theater/plays"/>
    <x v="6"/>
    <x v="11"/>
    <x v="2188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x v="2070"/>
    <x v="0"/>
    <x v="0"/>
    <s v="USD"/>
    <n v="1488337200"/>
    <x v="2392"/>
    <b v="0"/>
    <n v="17"/>
    <b v="1"/>
    <s v="music/rock"/>
    <x v="7"/>
    <x v="15"/>
    <x v="2189"/>
    <x v="2392"/>
    <d v="2017-03-01T03:00:00"/>
    <x v="0"/>
  </r>
  <r>
    <n v="1152"/>
    <s v="Peruvian King Food Truck"/>
    <s v="Peruvian food truck with an LA twist."/>
    <x v="76"/>
    <x v="2071"/>
    <x v="2"/>
    <x v="0"/>
    <s v="USD"/>
    <n v="1431709312"/>
    <x v="2393"/>
    <b v="0"/>
    <n v="15"/>
    <b v="0"/>
    <s v="food/food trucks"/>
    <x v="4"/>
    <x v="29"/>
    <x v="2190"/>
    <x v="2393"/>
    <d v="2015-05-15T17:01:52"/>
    <x v="0"/>
  </r>
  <r>
    <n v="812"/>
    <s v="Don Walrus wants to press a record!!"/>
    <s v="Gainesville's pop punk 3 piece Assassinate The Scientist started a new band and they want to release a 7&quot;, but they need your help!!"/>
    <x v="260"/>
    <x v="2071"/>
    <x v="0"/>
    <x v="0"/>
    <s v="USD"/>
    <n v="1362146280"/>
    <x v="2394"/>
    <b v="0"/>
    <n v="33"/>
    <b v="1"/>
    <s v="music/rock"/>
    <x v="7"/>
    <x v="15"/>
    <x v="2191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x v="38"/>
    <x v="2072"/>
    <x v="2"/>
    <x v="11"/>
    <s v="CAD"/>
    <n v="1401595140"/>
    <x v="2395"/>
    <b v="0"/>
    <n v="17"/>
    <b v="0"/>
    <s v="theater/spaces"/>
    <x v="6"/>
    <x v="9"/>
    <x v="2192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x v="205"/>
    <x v="2073"/>
    <x v="2"/>
    <x v="3"/>
    <s v="EUR"/>
    <n v="1456094197"/>
    <x v="2396"/>
    <b v="0"/>
    <n v="12"/>
    <b v="0"/>
    <s v="technology/wearables"/>
    <x v="0"/>
    <x v="1"/>
    <x v="2193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x v="60"/>
    <x v="2073"/>
    <x v="2"/>
    <x v="1"/>
    <s v="GBP"/>
    <n v="1431298740"/>
    <x v="2397"/>
    <b v="0"/>
    <n v="27"/>
    <b v="0"/>
    <s v="theater/plays"/>
    <x v="6"/>
    <x v="11"/>
    <x v="1640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x v="236"/>
    <x v="2074"/>
    <x v="2"/>
    <x v="13"/>
    <s v="EUR"/>
    <n v="1418649177"/>
    <x v="2398"/>
    <b v="1"/>
    <n v="29"/>
    <b v="0"/>
    <s v="photography/photobooks"/>
    <x v="2"/>
    <x v="3"/>
    <x v="736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x v="280"/>
    <x v="2074"/>
    <x v="0"/>
    <x v="0"/>
    <s v="USD"/>
    <n v="1404312846"/>
    <x v="2399"/>
    <b v="0"/>
    <n v="15"/>
    <b v="1"/>
    <s v="theater/plays"/>
    <x v="6"/>
    <x v="11"/>
    <x v="2194"/>
    <x v="2399"/>
    <d v="2014-07-02T14:54:06"/>
    <x v="0"/>
  </r>
  <r>
    <n v="664"/>
    <s v="Oregon Babyâ„¢ Diapers"/>
    <s v="Save Oregon Babyâ„¢ Diapers, a handmade business, run by awesome moms in Southern Oregon, from permanently closing!"/>
    <x v="32"/>
    <x v="2075"/>
    <x v="2"/>
    <x v="0"/>
    <s v="USD"/>
    <n v="1428940775"/>
    <x v="2400"/>
    <b v="0"/>
    <n v="29"/>
    <b v="0"/>
    <s v="technology/wearables"/>
    <x v="0"/>
    <x v="1"/>
    <x v="2195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x v="207"/>
    <x v="2076"/>
    <x v="0"/>
    <x v="0"/>
    <s v="USD"/>
    <n v="1362060915"/>
    <x v="2401"/>
    <b v="0"/>
    <n v="29"/>
    <b v="1"/>
    <s v="music/rock"/>
    <x v="7"/>
    <x v="15"/>
    <x v="2196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x v="280"/>
    <x v="2077"/>
    <x v="0"/>
    <x v="0"/>
    <s v="USD"/>
    <n v="1304395140"/>
    <x v="2402"/>
    <b v="0"/>
    <n v="18"/>
    <b v="1"/>
    <s v="film &amp; video/shorts"/>
    <x v="5"/>
    <x v="27"/>
    <x v="1626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x v="268"/>
    <x v="2077"/>
    <x v="0"/>
    <x v="0"/>
    <s v="USD"/>
    <n v="1470197340"/>
    <x v="2403"/>
    <b v="0"/>
    <n v="14"/>
    <b v="1"/>
    <s v="theater/plays"/>
    <x v="6"/>
    <x v="11"/>
    <x v="2197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x v="150"/>
    <x v="2078"/>
    <x v="0"/>
    <x v="1"/>
    <s v="GBP"/>
    <n v="1487102427"/>
    <x v="2404"/>
    <b v="0"/>
    <n v="25"/>
    <b v="1"/>
    <s v="games/tabletop games"/>
    <x v="3"/>
    <x v="5"/>
    <x v="2198"/>
    <x v="2404"/>
    <d v="2017-02-14T20:00:27"/>
    <x v="0"/>
  </r>
  <r>
    <n v="1771"/>
    <s v="&quot;Drakes Folly&quot;"/>
    <s v="Photographic book on the historic oil region of Pennsylvania where Edwin Drake drilled the well that started the modern oil industry."/>
    <x v="192"/>
    <x v="2079"/>
    <x v="2"/>
    <x v="1"/>
    <s v="GBP"/>
    <n v="1414107040"/>
    <x v="2405"/>
    <b v="1"/>
    <n v="25"/>
    <b v="0"/>
    <s v="photography/photobooks"/>
    <x v="2"/>
    <x v="3"/>
    <x v="1919"/>
    <x v="2405"/>
    <d v="2014-10-23T23:30:40"/>
    <x v="0"/>
  </r>
  <r>
    <n v="1490"/>
    <s v="Publishing Book ll of The Merlin Chronicles Trilogy"/>
    <s v="Book ll of The Merlin Chronicles is ready to publish- just need that great cover art like Book l has: Kickstarter Book Cover Project"/>
    <x v="230"/>
    <x v="2079"/>
    <x v="2"/>
    <x v="0"/>
    <s v="USD"/>
    <n v="1380720474"/>
    <x v="2406"/>
    <b v="0"/>
    <n v="19"/>
    <b v="0"/>
    <s v="publishing/fiction"/>
    <x v="1"/>
    <x v="35"/>
    <x v="2199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x v="70"/>
    <x v="2080"/>
    <x v="2"/>
    <x v="0"/>
    <s v="USD"/>
    <n v="1420095540"/>
    <x v="2407"/>
    <b v="0"/>
    <n v="26"/>
    <b v="0"/>
    <s v="technology/wearables"/>
    <x v="0"/>
    <x v="1"/>
    <x v="2200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x v="268"/>
    <x v="2081"/>
    <x v="0"/>
    <x v="0"/>
    <s v="USD"/>
    <n v="1321385820"/>
    <x v="2408"/>
    <b v="0"/>
    <n v="25"/>
    <b v="1"/>
    <s v="music/classical music"/>
    <x v="7"/>
    <x v="25"/>
    <x v="2201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x v="150"/>
    <x v="2081"/>
    <x v="0"/>
    <x v="1"/>
    <s v="GBP"/>
    <n v="1438467894"/>
    <x v="2409"/>
    <b v="0"/>
    <n v="30"/>
    <b v="1"/>
    <s v="theater/plays"/>
    <x v="6"/>
    <x v="11"/>
    <x v="2202"/>
    <x v="2409"/>
    <d v="2015-08-01T22:24:54"/>
    <x v="0"/>
  </r>
  <r>
    <n v="1174"/>
    <s v="Give The Black Burro a Stable Stable"/>
    <s v="Help me purchase a parking space to be the Burro's permanant home, I need your help to raise $15,000!"/>
    <x v="51"/>
    <x v="2082"/>
    <x v="2"/>
    <x v="0"/>
    <s v="USD"/>
    <n v="1462738327"/>
    <x v="2410"/>
    <b v="0"/>
    <n v="19"/>
    <b v="0"/>
    <s v="food/food trucks"/>
    <x v="4"/>
    <x v="29"/>
    <x v="1712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x v="260"/>
    <x v="2082"/>
    <x v="0"/>
    <x v="0"/>
    <s v="USD"/>
    <n v="1365367938"/>
    <x v="2411"/>
    <b v="1"/>
    <n v="25"/>
    <b v="1"/>
    <s v="publishing/radio &amp; podcasts"/>
    <x v="1"/>
    <x v="2"/>
    <x v="2203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x v="4"/>
    <x v="2083"/>
    <x v="1"/>
    <x v="8"/>
    <s v="AUD"/>
    <n v="1418183325"/>
    <x v="2412"/>
    <b v="0"/>
    <n v="11"/>
    <b v="0"/>
    <s v="technology/space exploration"/>
    <x v="0"/>
    <x v="4"/>
    <x v="2204"/>
    <x v="2412"/>
    <d v="2014-12-10T03:48:45"/>
    <x v="0"/>
  </r>
  <r>
    <n v="1762"/>
    <s v="&quot;The Naked Pixel&quot; Ali Pakele"/>
    <s v="Project rewards $25 gets you 190+ digital images"/>
    <x v="292"/>
    <x v="2083"/>
    <x v="0"/>
    <x v="0"/>
    <s v="USD"/>
    <n v="1457739245"/>
    <x v="2413"/>
    <b v="0"/>
    <n v="25"/>
    <b v="1"/>
    <s v="photography/photobooks"/>
    <x v="2"/>
    <x v="3"/>
    <x v="2205"/>
    <x v="2413"/>
    <d v="2016-03-11T23:34:05"/>
    <x v="0"/>
  </r>
  <r>
    <n v="3800"/>
    <s v="Be The Change ~ The Children's Campaign"/>
    <s v="Playground was established in 2007 on the back of paper napkins and has since provided opportunities for over 800 boys and girls."/>
    <x v="65"/>
    <x v="2084"/>
    <x v="2"/>
    <x v="0"/>
    <s v="USD"/>
    <n v="1420952340"/>
    <x v="2414"/>
    <b v="0"/>
    <n v="16"/>
    <b v="0"/>
    <s v="theater/musical"/>
    <x v="6"/>
    <x v="19"/>
    <x v="2206"/>
    <x v="2414"/>
    <d v="2015-01-11T04:59:00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44"/>
    <x v="2084"/>
    <x v="2"/>
    <x v="0"/>
    <s v="USD"/>
    <n v="1428641940"/>
    <x v="2415"/>
    <b v="0"/>
    <n v="17"/>
    <b v="0"/>
    <s v="technology/wearables"/>
    <x v="0"/>
    <x v="1"/>
    <x v="531"/>
    <x v="2415"/>
    <d v="2015-04-10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1"/>
    <x v="2084"/>
    <x v="2"/>
    <x v="1"/>
    <s v="GBP"/>
    <n v="1403192031"/>
    <x v="2416"/>
    <b v="0"/>
    <n v="21"/>
    <b v="0"/>
    <s v="theater/plays"/>
    <x v="6"/>
    <x v="11"/>
    <x v="2207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x v="301"/>
    <x v="2085"/>
    <x v="0"/>
    <x v="1"/>
    <s v="GBP"/>
    <n v="1488240000"/>
    <x v="2417"/>
    <b v="0"/>
    <n v="51"/>
    <b v="1"/>
    <s v="theater/plays"/>
    <x v="6"/>
    <x v="11"/>
    <x v="2208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x v="50"/>
    <x v="2086"/>
    <x v="2"/>
    <x v="11"/>
    <s v="CAD"/>
    <n v="1441119919"/>
    <x v="2418"/>
    <b v="0"/>
    <n v="29"/>
    <b v="0"/>
    <s v="technology/wearables"/>
    <x v="0"/>
    <x v="1"/>
    <x v="2209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x v="176"/>
    <x v="2087"/>
    <x v="1"/>
    <x v="1"/>
    <s v="GBP"/>
    <n v="1405094400"/>
    <x v="2419"/>
    <b v="0"/>
    <n v="9"/>
    <b v="0"/>
    <s v="technology/wearables"/>
    <x v="0"/>
    <x v="1"/>
    <x v="2210"/>
    <x v="2419"/>
    <d v="2014-07-11T16:00:00"/>
    <x v="0"/>
  </r>
  <r>
    <n v="3664"/>
    <s v="Cubs: an Original Work"/>
    <s v="An Original Short Play: two young women search for answers about sexuality, the history they are taught, and their animal instincts."/>
    <x v="268"/>
    <x v="2088"/>
    <x v="0"/>
    <x v="0"/>
    <s v="USD"/>
    <n v="1466056689"/>
    <x v="2420"/>
    <b v="0"/>
    <n v="19"/>
    <b v="1"/>
    <s v="theater/plays"/>
    <x v="6"/>
    <x v="11"/>
    <x v="2211"/>
    <x v="2420"/>
    <d v="2016-06-16T05:58:09"/>
    <x v="0"/>
  </r>
  <r>
    <n v="1386"/>
    <s v="MALTESE CROSS: The First Album"/>
    <s v="We are a classic hard rock/heavy metal band just trying to keep rock alive!"/>
    <x v="272"/>
    <x v="2088"/>
    <x v="0"/>
    <x v="0"/>
    <s v="USD"/>
    <n v="1438183889"/>
    <x v="2421"/>
    <b v="0"/>
    <n v="14"/>
    <b v="1"/>
    <s v="music/rock"/>
    <x v="7"/>
    <x v="15"/>
    <x v="1356"/>
    <x v="2421"/>
    <d v="2015-07-29T15:31:29"/>
    <x v="0"/>
  </r>
  <r>
    <n v="3841"/>
    <s v="&quot;If They Come Back&quot;"/>
    <s v="A play by award winning writer Eric Monte. _x000a_&quot;If they come back&quot; follows the lives of two teenage boys during the civil rights movement."/>
    <x v="26"/>
    <x v="2089"/>
    <x v="2"/>
    <x v="0"/>
    <s v="USD"/>
    <n v="1405882287"/>
    <x v="2422"/>
    <b v="1"/>
    <n v="34"/>
    <b v="0"/>
    <s v="theater/plays"/>
    <x v="6"/>
    <x v="11"/>
    <x v="2212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x v="284"/>
    <x v="2090"/>
    <x v="0"/>
    <x v="8"/>
    <s v="AUD"/>
    <n v="1465394340"/>
    <x v="2423"/>
    <b v="0"/>
    <n v="20"/>
    <b v="1"/>
    <s v="theater/plays"/>
    <x v="6"/>
    <x v="11"/>
    <x v="2213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x v="115"/>
    <x v="2091"/>
    <x v="2"/>
    <x v="1"/>
    <s v="GBP"/>
    <n v="1467531536"/>
    <x v="2424"/>
    <b v="0"/>
    <n v="23"/>
    <b v="0"/>
    <s v="photography/photobooks"/>
    <x v="2"/>
    <x v="3"/>
    <x v="2214"/>
    <x v="2424"/>
    <d v="2016-07-03T07:38:56"/>
    <x v="0"/>
  </r>
  <r>
    <n v="956"/>
    <s v="SemiYours"/>
    <s v="You can rent out your Car with Uber. _x000a_You can rent out your Home with Airbnb. _x000a_Now you can rent out your CLOSET with SemiYOURS!"/>
    <x v="6"/>
    <x v="2092"/>
    <x v="2"/>
    <x v="0"/>
    <s v="USD"/>
    <n v="1430081759"/>
    <x v="2425"/>
    <b v="0"/>
    <n v="17"/>
    <b v="0"/>
    <s v="technology/wearables"/>
    <x v="0"/>
    <x v="1"/>
    <x v="2215"/>
    <x v="2425"/>
    <d v="2015-04-26T20:55:59"/>
    <x v="0"/>
  </r>
  <r>
    <n v="473"/>
    <s v="QUANTUM KIDZ - 3D animated pilot - THE ULTIMATE GOAL"/>
    <s v="Quantum Kidz follows a young girlâ€™s journey becoming a superhero and dealing with alien threats against the Earth!"/>
    <x v="0"/>
    <x v="2092"/>
    <x v="2"/>
    <x v="0"/>
    <s v="USD"/>
    <n v="1410972319"/>
    <x v="2426"/>
    <b v="0"/>
    <n v="14"/>
    <b v="0"/>
    <s v="film &amp; video/animation"/>
    <x v="5"/>
    <x v="23"/>
    <x v="506"/>
    <x v="2426"/>
    <d v="2014-09-17T16:45:19"/>
    <x v="0"/>
  </r>
  <r>
    <n v="2215"/>
    <s v="&quot;Something to See, Not to Say&quot; - Anemometer's First EP Album"/>
    <s v="Ambient Electro Grind-fest!"/>
    <x v="302"/>
    <x v="2093"/>
    <x v="0"/>
    <x v="0"/>
    <s v="USD"/>
    <n v="1331621940"/>
    <x v="2427"/>
    <b v="0"/>
    <n v="33"/>
    <b v="1"/>
    <s v="music/electronic music"/>
    <x v="7"/>
    <x v="13"/>
    <x v="2216"/>
    <x v="2427"/>
    <d v="2012-03-13T06:59:00"/>
    <x v="0"/>
  </r>
  <r>
    <n v="1772"/>
    <s v="White Mountain"/>
    <s v="A photobook and a short documentary film telling the story of Holocaust in Northwestern Lithuania"/>
    <x v="120"/>
    <x v="2094"/>
    <x v="2"/>
    <x v="1"/>
    <s v="GBP"/>
    <n v="1404666836"/>
    <x v="2428"/>
    <b v="1"/>
    <n v="19"/>
    <b v="0"/>
    <s v="photography/photobooks"/>
    <x v="2"/>
    <x v="3"/>
    <x v="2217"/>
    <x v="2428"/>
    <d v="2014-07-06T17:13:56"/>
    <x v="0"/>
  </r>
  <r>
    <n v="1728"/>
    <s v="With His Presence"/>
    <s v="Be in God's presence through instrumental covers of hymns. Help me build a home studio to freely distribute this album."/>
    <x v="258"/>
    <x v="2095"/>
    <x v="2"/>
    <x v="0"/>
    <s v="USD"/>
    <n v="1445439674"/>
    <x v="2429"/>
    <b v="0"/>
    <n v="7"/>
    <b v="0"/>
    <s v="music/faith"/>
    <x v="7"/>
    <x v="14"/>
    <x v="2218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x v="24"/>
    <x v="2096"/>
    <x v="2"/>
    <x v="0"/>
    <s v="USD"/>
    <n v="1438734833"/>
    <x v="2430"/>
    <b v="0"/>
    <n v="27"/>
    <b v="0"/>
    <s v="games/video games"/>
    <x v="3"/>
    <x v="18"/>
    <x v="2219"/>
    <x v="2430"/>
    <d v="2015-08-05T00:33:53"/>
    <x v="0"/>
  </r>
  <r>
    <n v="3851"/>
    <s v="Waving Goodbye"/>
    <s v="A play about the horrible choices we have to make every day. Should we take a risk, or take the road most travelled?"/>
    <x v="60"/>
    <x v="2096"/>
    <x v="2"/>
    <x v="1"/>
    <s v="GBP"/>
    <n v="1437129179"/>
    <x v="2431"/>
    <b v="1"/>
    <n v="24"/>
    <b v="0"/>
    <s v="theater/plays"/>
    <x v="6"/>
    <x v="11"/>
    <x v="2220"/>
    <x v="2431"/>
    <d v="2015-07-17T10:32:59"/>
    <x v="0"/>
  </r>
  <r>
    <n v="1737"/>
    <s v="Healing"/>
    <s v="An instrumental project in which all songs are incorporated around the healing power of our God. Used for times of prayer &amp; devotion"/>
    <x v="38"/>
    <x v="2097"/>
    <x v="2"/>
    <x v="0"/>
    <s v="USD"/>
    <n v="1437432392"/>
    <x v="2432"/>
    <b v="0"/>
    <n v="15"/>
    <b v="0"/>
    <s v="music/faith"/>
    <x v="7"/>
    <x v="14"/>
    <x v="966"/>
    <x v="2432"/>
    <d v="2015-07-20T22:46:32"/>
    <x v="0"/>
  </r>
  <r>
    <n v="598"/>
    <s v="Goals not creeds"/>
    <s v="This is a project to create a crowd-funding site for Urantia Book readers worldwide."/>
    <x v="60"/>
    <x v="2097"/>
    <x v="2"/>
    <x v="0"/>
    <s v="USD"/>
    <n v="1417737781"/>
    <x v="2433"/>
    <b v="0"/>
    <n v="7"/>
    <b v="0"/>
    <s v="technology/web"/>
    <x v="0"/>
    <x v="26"/>
    <x v="2221"/>
    <x v="2433"/>
    <d v="2014-12-05T00:03:01"/>
    <x v="0"/>
  </r>
  <r>
    <n v="1069"/>
    <s v="Until The End (PC, Mac, and Linux)"/>
    <s v="A run-n-gun zombie survival game where you scavenge for items to make the night a little less scary."/>
    <x v="200"/>
    <x v="2097"/>
    <x v="2"/>
    <x v="0"/>
    <s v="USD"/>
    <n v="1385447459"/>
    <x v="2434"/>
    <b v="0"/>
    <n v="21"/>
    <b v="0"/>
    <s v="games/video games"/>
    <x v="3"/>
    <x v="18"/>
    <x v="2222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x v="2097"/>
    <x v="0"/>
    <x v="11"/>
    <s v="CAD"/>
    <n v="1449701284"/>
    <x v="2435"/>
    <b v="0"/>
    <n v="21"/>
    <b v="1"/>
    <s v="theater/plays"/>
    <x v="6"/>
    <x v="11"/>
    <x v="2222"/>
    <x v="2435"/>
    <d v="2015-12-09T22:48:04"/>
    <x v="0"/>
  </r>
  <r>
    <n v="2083"/>
    <s v="These Old Streets Album"/>
    <s v="Autumn's Song is working on a debut album that brings accustic / singer-songwriter / piano rock to the central Florida music scene."/>
    <x v="150"/>
    <x v="2097"/>
    <x v="0"/>
    <x v="0"/>
    <s v="USD"/>
    <n v="1338830395"/>
    <x v="2436"/>
    <b v="0"/>
    <n v="25"/>
    <b v="1"/>
    <s v="music/indie rock"/>
    <x v="7"/>
    <x v="12"/>
    <x v="2223"/>
    <x v="2436"/>
    <d v="2012-06-04T17:19:55"/>
    <x v="0"/>
  </r>
  <r>
    <n v="3845"/>
    <s v="Marilyn Madness &amp; Me"/>
    <s v="He met Marilyn. He became obsessed with Norma Jean. That changed everything._x000a__x000a_                                A play by Frank Furino"/>
    <x v="13"/>
    <x v="2098"/>
    <x v="2"/>
    <x v="0"/>
    <s v="USD"/>
    <n v="1443711774"/>
    <x v="2437"/>
    <b v="1"/>
    <n v="12"/>
    <b v="0"/>
    <s v="theater/plays"/>
    <x v="6"/>
    <x v="11"/>
    <x v="2224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x v="268"/>
    <x v="2099"/>
    <x v="0"/>
    <x v="1"/>
    <s v="GBP"/>
    <n v="1455138000"/>
    <x v="2438"/>
    <b v="0"/>
    <n v="47"/>
    <b v="1"/>
    <s v="theater/plays"/>
    <x v="6"/>
    <x v="11"/>
    <x v="2225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x v="51"/>
    <x v="2100"/>
    <x v="2"/>
    <x v="0"/>
    <s v="USD"/>
    <n v="1485905520"/>
    <x v="2439"/>
    <b v="0"/>
    <n v="7"/>
    <b v="0"/>
    <s v="technology/wearables"/>
    <x v="0"/>
    <x v="1"/>
    <x v="2226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76"/>
    <x v="2101"/>
    <x v="2"/>
    <x v="0"/>
    <s v="USD"/>
    <n v="1330478998"/>
    <x v="2440"/>
    <b v="0"/>
    <n v="22"/>
    <b v="0"/>
    <s v="publishing/children's books"/>
    <x v="1"/>
    <x v="39"/>
    <x v="2227"/>
    <x v="2440"/>
    <d v="2012-02-29T01:29:58"/>
    <x v="0"/>
  </r>
  <r>
    <n v="2637"/>
    <s v="SPEED OF LIGHT: Biggest Mystery of the Universe"/>
    <s v="Help us collect the data to solve the mystery of the century: Is light slowing down?"/>
    <x v="207"/>
    <x v="2102"/>
    <x v="0"/>
    <x v="0"/>
    <s v="USD"/>
    <n v="1476277875"/>
    <x v="2441"/>
    <b v="0"/>
    <n v="26"/>
    <b v="1"/>
    <s v="technology/space exploration"/>
    <x v="0"/>
    <x v="4"/>
    <x v="2228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x v="113"/>
    <x v="2103"/>
    <x v="2"/>
    <x v="1"/>
    <s v="GBP"/>
    <n v="1486547945"/>
    <x v="2442"/>
    <b v="1"/>
    <n v="35"/>
    <b v="0"/>
    <s v="theater/spaces"/>
    <x v="6"/>
    <x v="9"/>
    <x v="2229"/>
    <x v="2442"/>
    <d v="2017-02-08T09:59:05"/>
    <x v="0"/>
  </r>
  <r>
    <n v="3811"/>
    <s v="The Merchant of Venice"/>
    <s v="The University of Exeter Shakespeare Society is touring its acclaimed show The Merchant of Venice to Stratford-upon-Avon!"/>
    <x v="303"/>
    <x v="2104"/>
    <x v="0"/>
    <x v="1"/>
    <s v="GBP"/>
    <n v="1464692400"/>
    <x v="2443"/>
    <b v="0"/>
    <n v="19"/>
    <b v="1"/>
    <s v="theater/plays"/>
    <x v="6"/>
    <x v="11"/>
    <x v="941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x v="251"/>
    <x v="2105"/>
    <x v="0"/>
    <x v="0"/>
    <s v="USD"/>
    <n v="1303147459"/>
    <x v="2444"/>
    <b v="0"/>
    <n v="22"/>
    <b v="1"/>
    <s v="publishing/nonfiction"/>
    <x v="1"/>
    <x v="17"/>
    <x v="2071"/>
    <x v="2444"/>
    <d v="2011-04-18T17:24:19"/>
    <x v="0"/>
  </r>
  <r>
    <n v="458"/>
    <s v="DE_dust2: Hacker's Wrath"/>
    <s v="An animated parody of the game, Counter-Strike. The sequel to the very popular Counter-Strike: DE_dust2. Hacker is back!"/>
    <x v="26"/>
    <x v="2106"/>
    <x v="2"/>
    <x v="1"/>
    <s v="GBP"/>
    <n v="1368550060"/>
    <x v="2445"/>
    <b v="0"/>
    <n v="49"/>
    <b v="0"/>
    <s v="film &amp; video/animation"/>
    <x v="5"/>
    <x v="23"/>
    <x v="2230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x v="1"/>
    <x v="2106"/>
    <x v="2"/>
    <x v="0"/>
    <s v="USD"/>
    <n v="1457413140"/>
    <x v="2446"/>
    <b v="0"/>
    <n v="12"/>
    <b v="0"/>
    <s v="theater/musical"/>
    <x v="6"/>
    <x v="19"/>
    <x v="2231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x v="260"/>
    <x v="2107"/>
    <x v="0"/>
    <x v="0"/>
    <s v="USD"/>
    <n v="1341028740"/>
    <x v="2447"/>
    <b v="0"/>
    <n v="27"/>
    <b v="1"/>
    <s v="music/indie rock"/>
    <x v="7"/>
    <x v="12"/>
    <x v="2232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x v="268"/>
    <x v="2108"/>
    <x v="0"/>
    <x v="0"/>
    <s v="USD"/>
    <n v="1352860017"/>
    <x v="2448"/>
    <b v="0"/>
    <n v="14"/>
    <b v="1"/>
    <s v="music/rock"/>
    <x v="7"/>
    <x v="15"/>
    <x v="2233"/>
    <x v="2448"/>
    <d v="2012-11-14T02:26:57"/>
    <x v="0"/>
  </r>
  <r>
    <n v="3898"/>
    <s v="The Return of The Walthamstow Mysteries"/>
    <s v="'Somewhere you know, nowhere you've been' a theatrical _x000a_re-imagining of Walthamstowâ€™s past acted out beneath big skies in the marshes."/>
    <x v="60"/>
    <x v="2109"/>
    <x v="2"/>
    <x v="1"/>
    <s v="GBP"/>
    <n v="1439827200"/>
    <x v="2449"/>
    <b v="0"/>
    <n v="16"/>
    <b v="0"/>
    <s v="theater/plays"/>
    <x v="6"/>
    <x v="11"/>
    <x v="1762"/>
    <x v="2449"/>
    <d v="2015-08-17T16:00:00"/>
    <x v="0"/>
  </r>
  <r>
    <n v="743"/>
    <s v="A Tale as Rich as Soil: Preserving Valmont's History"/>
    <s v="Valmont is a town with a fertile history and a vibrant community. We aim to capture the magic in our People's History of Valmont!"/>
    <x v="302"/>
    <x v="2109"/>
    <x v="0"/>
    <x v="0"/>
    <s v="USD"/>
    <n v="1334610000"/>
    <x v="2450"/>
    <b v="0"/>
    <n v="15"/>
    <b v="1"/>
    <s v="publishing/nonfiction"/>
    <x v="1"/>
    <x v="17"/>
    <x v="2234"/>
    <x v="2450"/>
    <d v="2012-04-16T21:00:00"/>
    <x v="0"/>
  </r>
  <r>
    <n v="2222"/>
    <s v="Passing Shot: Dice Tennis Game"/>
    <s v="Passing Shot is a tennis dice game for two players. Strategic use of the dice rolls allow you to score points to win game, set &amp; match."/>
    <x v="207"/>
    <x v="2110"/>
    <x v="0"/>
    <x v="0"/>
    <s v="USD"/>
    <n v="1327776847"/>
    <x v="2451"/>
    <b v="0"/>
    <n v="30"/>
    <b v="1"/>
    <s v="games/tabletop games"/>
    <x v="3"/>
    <x v="5"/>
    <x v="2235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x v="251"/>
    <x v="2111"/>
    <x v="0"/>
    <x v="0"/>
    <s v="USD"/>
    <n v="1351095976"/>
    <x v="2452"/>
    <b v="0"/>
    <n v="33"/>
    <b v="1"/>
    <s v="music/rock"/>
    <x v="7"/>
    <x v="15"/>
    <x v="2236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x v="268"/>
    <x v="2112"/>
    <x v="0"/>
    <x v="0"/>
    <s v="USD"/>
    <n v="1340904416"/>
    <x v="2453"/>
    <b v="0"/>
    <n v="7"/>
    <b v="1"/>
    <s v="music/rock"/>
    <x v="7"/>
    <x v="15"/>
    <x v="1807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x v="268"/>
    <x v="2112"/>
    <x v="0"/>
    <x v="1"/>
    <s v="GBP"/>
    <n v="1462697966"/>
    <x v="2454"/>
    <b v="0"/>
    <n v="33"/>
    <b v="1"/>
    <s v="theater/plays"/>
    <x v="6"/>
    <x v="11"/>
    <x v="2237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x v="121"/>
    <x v="2113"/>
    <x v="2"/>
    <x v="0"/>
    <s v="USD"/>
    <n v="1405227540"/>
    <x v="2455"/>
    <b v="0"/>
    <n v="22"/>
    <b v="0"/>
    <s v="publishing/translations"/>
    <x v="1"/>
    <x v="31"/>
    <x v="2238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268"/>
    <x v="2114"/>
    <x v="0"/>
    <x v="0"/>
    <s v="USD"/>
    <n v="1258955940"/>
    <x v="2456"/>
    <b v="1"/>
    <n v="23"/>
    <b v="1"/>
    <s v="technology/hardware"/>
    <x v="0"/>
    <x v="0"/>
    <x v="2239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x v="32"/>
    <x v="2115"/>
    <x v="2"/>
    <x v="6"/>
    <s v="EUR"/>
    <n v="1481367600"/>
    <x v="2457"/>
    <b v="0"/>
    <n v="10"/>
    <b v="0"/>
    <s v="publishing/translations"/>
    <x v="1"/>
    <x v="31"/>
    <x v="2240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x v="38"/>
    <x v="2115"/>
    <x v="2"/>
    <x v="1"/>
    <s v="GBP"/>
    <n v="1468752468"/>
    <x v="2458"/>
    <b v="0"/>
    <n v="8"/>
    <b v="0"/>
    <s v="theater/plays"/>
    <x v="6"/>
    <x v="11"/>
    <x v="2241"/>
    <x v="2458"/>
    <d v="2016-07-17T10:47:48"/>
    <x v="0"/>
  </r>
  <r>
    <n v="2746"/>
    <s v="How many marbles do YOU have?"/>
    <s v="An easy fun way for children to understand the physical limitations of someone with CFIDS and Fibromyalgia using marbles and a jar."/>
    <x v="121"/>
    <x v="2116"/>
    <x v="2"/>
    <x v="0"/>
    <s v="USD"/>
    <n v="1409337911"/>
    <x v="2459"/>
    <b v="0"/>
    <n v="19"/>
    <b v="0"/>
    <s v="publishing/children's books"/>
    <x v="1"/>
    <x v="39"/>
    <x v="1006"/>
    <x v="2459"/>
    <d v="2014-08-29T18:45:11"/>
    <x v="0"/>
  </r>
  <r>
    <n v="2452"/>
    <s v="Kickstart for a Startup Nebraska Food Business"/>
    <s v="Italian inspired sauce with a spice and heat that make this simple Red Sauce unique! This company name still remains a secret, for now!"/>
    <x v="260"/>
    <x v="2116"/>
    <x v="0"/>
    <x v="0"/>
    <s v="USD"/>
    <n v="1451430000"/>
    <x v="2460"/>
    <b v="0"/>
    <n v="15"/>
    <b v="1"/>
    <s v="food/small batch"/>
    <x v="4"/>
    <x v="7"/>
    <x v="2242"/>
    <x v="2460"/>
    <d v="2015-12-29T23:00:00"/>
    <x v="0"/>
  </r>
  <r>
    <n v="2684"/>
    <s v="Ain't No Thang..."/>
    <s v="Not all wings are created equal. We believe ours take flight above the rest. Come judge for yourself. To us it Ain't No Thang..."/>
    <x v="45"/>
    <x v="2117"/>
    <x v="2"/>
    <x v="0"/>
    <s v="USD"/>
    <n v="1407621425"/>
    <x v="2461"/>
    <b v="0"/>
    <n v="4"/>
    <b v="0"/>
    <s v="food/food trucks"/>
    <x v="4"/>
    <x v="29"/>
    <x v="2243"/>
    <x v="2461"/>
    <d v="2014-08-09T21:57:05"/>
    <x v="0"/>
  </r>
  <r>
    <n v="4095"/>
    <s v="LOPE ENAMORADO"/>
    <s v="Proyecto teatral dirigido por MartÃ­n Acosta que habla y reflexiona sobre el amor y su naturaleza."/>
    <x v="0"/>
    <x v="2117"/>
    <x v="2"/>
    <x v="14"/>
    <s v="MXN"/>
    <n v="1482108350"/>
    <x v="2462"/>
    <b v="0"/>
    <n v="1"/>
    <b v="0"/>
    <s v="theater/plays"/>
    <x v="6"/>
    <x v="11"/>
    <x v="2244"/>
    <x v="2462"/>
    <d v="2016-12-19T00:45:50"/>
    <x v="0"/>
  </r>
  <r>
    <n v="187"/>
    <s v="The Imbalanced Heart of a Symmetric Mind (film)"/>
    <s v="A young man suffering from a severe case of OCD embarks on a road trip to find peace of mind."/>
    <x v="1"/>
    <x v="2117"/>
    <x v="2"/>
    <x v="0"/>
    <s v="USD"/>
    <n v="1437461940"/>
    <x v="2463"/>
    <b v="0"/>
    <n v="5"/>
    <b v="0"/>
    <s v="film &amp; video/drama"/>
    <x v="5"/>
    <x v="10"/>
    <x v="2245"/>
    <x v="2463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x v="199"/>
    <x v="2117"/>
    <x v="2"/>
    <x v="0"/>
    <s v="USD"/>
    <n v="1439741591"/>
    <x v="2464"/>
    <b v="0"/>
    <n v="9"/>
    <b v="0"/>
    <s v="publishing/translations"/>
    <x v="1"/>
    <x v="31"/>
    <x v="2246"/>
    <x v="2464"/>
    <d v="2015-08-16T16:13:11"/>
    <x v="0"/>
  </r>
  <r>
    <n v="3608"/>
    <s v="Petrification"/>
    <s v="Help us get the show on the road! Petrification is a new play about home, memory and identity and we need your help to tour."/>
    <x v="268"/>
    <x v="2117"/>
    <x v="0"/>
    <x v="1"/>
    <s v="GBP"/>
    <n v="1466172000"/>
    <x v="2465"/>
    <b v="0"/>
    <n v="27"/>
    <b v="1"/>
    <s v="theater/plays"/>
    <x v="6"/>
    <x v="11"/>
    <x v="2247"/>
    <x v="2465"/>
    <d v="2016-06-17T14:00:00"/>
    <x v="0"/>
  </r>
  <r>
    <n v="25"/>
    <s v="RAM- An independent writer's breakthrough tv production"/>
    <s v="A dram-com television series revolved around memory and the hardships and revelations that come with its early turning point."/>
    <x v="260"/>
    <x v="2117"/>
    <x v="0"/>
    <x v="0"/>
    <s v="USD"/>
    <n v="1452299761"/>
    <x v="2466"/>
    <b v="0"/>
    <n v="14"/>
    <b v="1"/>
    <s v="film &amp; video/television"/>
    <x v="5"/>
    <x v="16"/>
    <x v="2248"/>
    <x v="2466"/>
    <d v="2016-01-09T00:36:01"/>
    <x v="0"/>
  </r>
  <r>
    <n v="2486"/>
    <s v="Help Michael Trieb make CD's for his new EP!"/>
    <s v="I'm just about finished recording my new EP &quot;Gypsy Wind,&quot; but I need help w/making CD's for you to hold in your hands!  And listen to!"/>
    <x v="284"/>
    <x v="2118"/>
    <x v="0"/>
    <x v="0"/>
    <s v="USD"/>
    <n v="1335113976"/>
    <x v="2467"/>
    <b v="0"/>
    <n v="30"/>
    <b v="1"/>
    <s v="music/indie rock"/>
    <x v="7"/>
    <x v="12"/>
    <x v="2249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x v="1"/>
    <x v="2119"/>
    <x v="2"/>
    <x v="0"/>
    <s v="USD"/>
    <n v="1471214743"/>
    <x v="2468"/>
    <b v="0"/>
    <n v="9"/>
    <b v="0"/>
    <s v="theater/spaces"/>
    <x v="6"/>
    <x v="9"/>
    <x v="1139"/>
    <x v="2468"/>
    <d v="2016-08-14T22:45:43"/>
    <x v="0"/>
  </r>
  <r>
    <n v="3096"/>
    <s v="LaPorte Institute for Dramatic and Creative Arts"/>
    <s v="To create a learning center for acting and all art types including anything that expresses the emotion of the human spirit."/>
    <x v="16"/>
    <x v="2120"/>
    <x v="2"/>
    <x v="0"/>
    <s v="USD"/>
    <n v="1432151326"/>
    <x v="2469"/>
    <b v="0"/>
    <n v="14"/>
    <b v="0"/>
    <s v="theater/spaces"/>
    <x v="6"/>
    <x v="9"/>
    <x v="2250"/>
    <x v="2469"/>
    <d v="2015-05-20T19:48:46"/>
    <x v="0"/>
  </r>
  <r>
    <n v="4056"/>
    <s v="American Pride"/>
    <s v="American Pride is a play centered on the Poetry of one Iraq War veteran, and follows her journey through war and back home."/>
    <x v="186"/>
    <x v="2120"/>
    <x v="2"/>
    <x v="0"/>
    <s v="USD"/>
    <n v="1467575940"/>
    <x v="2470"/>
    <b v="0"/>
    <n v="9"/>
    <b v="0"/>
    <s v="theater/plays"/>
    <x v="6"/>
    <x v="11"/>
    <x v="1533"/>
    <x v="2470"/>
    <d v="2016-07-03T19:59:00"/>
    <x v="0"/>
  </r>
  <r>
    <n v="2931"/>
    <s v="And More Shenanigans Theatre Company"/>
    <s v="And More Shenanigans Theatre is a brand new Edmonton based theatre company dedicated to creating and developing quirky original works"/>
    <x v="150"/>
    <x v="2120"/>
    <x v="0"/>
    <x v="11"/>
    <s v="CAD"/>
    <n v="1410761280"/>
    <x v="2471"/>
    <b v="0"/>
    <n v="9"/>
    <b v="1"/>
    <s v="theater/musical"/>
    <x v="6"/>
    <x v="19"/>
    <x v="1533"/>
    <x v="2471"/>
    <d v="2014-09-15T06:08:00"/>
    <x v="0"/>
  </r>
  <r>
    <n v="3491"/>
    <s v="William Shakespeare's The Tempest"/>
    <s v="Shakespeare Company at UCLA presents The Tempest under the stars in the Fowler Museum Amphitheater. Bring your blankets and enjoy!"/>
    <x v="207"/>
    <x v="2121"/>
    <x v="0"/>
    <x v="0"/>
    <s v="USD"/>
    <n v="1431928784"/>
    <x v="2472"/>
    <b v="0"/>
    <n v="10"/>
    <b v="1"/>
    <s v="theater/plays"/>
    <x v="6"/>
    <x v="11"/>
    <x v="2251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x v="43"/>
    <x v="2122"/>
    <x v="1"/>
    <x v="0"/>
    <s v="USD"/>
    <n v="1438793432"/>
    <x v="2473"/>
    <b v="0"/>
    <n v="7"/>
    <b v="0"/>
    <s v="technology/web"/>
    <x v="0"/>
    <x v="26"/>
    <x v="2252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x v="2123"/>
    <x v="0"/>
    <x v="0"/>
    <s v="USD"/>
    <n v="1356392857"/>
    <x v="2474"/>
    <b v="0"/>
    <n v="34"/>
    <b v="1"/>
    <s v="music/classical music"/>
    <x v="7"/>
    <x v="25"/>
    <x v="2253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x v="302"/>
    <x v="2124"/>
    <x v="0"/>
    <x v="1"/>
    <s v="GBP"/>
    <n v="1406470645"/>
    <x v="2475"/>
    <b v="0"/>
    <n v="27"/>
    <b v="1"/>
    <s v="theater/plays"/>
    <x v="6"/>
    <x v="11"/>
    <x v="2254"/>
    <x v="2475"/>
    <d v="2014-07-27T14:17:25"/>
    <x v="0"/>
  </r>
  <r>
    <n v="3649"/>
    <s v="Honest Aesop's Fables - Tall tales for short people"/>
    <s v="Monies raised will help offset production costs of  transportation of set and actors, theatre rental and advertising costs."/>
    <x v="150"/>
    <x v="2125"/>
    <x v="0"/>
    <x v="11"/>
    <s v="CAD"/>
    <n v="1402938394"/>
    <x v="2476"/>
    <b v="0"/>
    <n v="8"/>
    <b v="1"/>
    <s v="theater/plays"/>
    <x v="6"/>
    <x v="11"/>
    <x v="1607"/>
    <x v="2476"/>
    <d v="2014-06-16T17:06:34"/>
    <x v="0"/>
  </r>
  <r>
    <n v="2817"/>
    <s v="After The End"/>
    <s v="Let Go Theatre Co's very first production is going ahead in June 2015. Help support a brand new theatre co as we begin our adventure"/>
    <x v="260"/>
    <x v="2125"/>
    <x v="0"/>
    <x v="1"/>
    <s v="GBP"/>
    <n v="1425136462"/>
    <x v="2477"/>
    <b v="0"/>
    <n v="33"/>
    <b v="1"/>
    <s v="theater/plays"/>
    <x v="6"/>
    <x v="11"/>
    <x v="2255"/>
    <x v="2477"/>
    <d v="2015-02-28T15:14:22"/>
    <x v="0"/>
  </r>
  <r>
    <n v="3577"/>
    <s v="The Laramie Project in Utah County"/>
    <s v="Our goal is to bring this story of one town's processing of tragedy and their own community identity to Utah County."/>
    <x v="260"/>
    <x v="2125"/>
    <x v="0"/>
    <x v="0"/>
    <s v="USD"/>
    <n v="1430029680"/>
    <x v="2478"/>
    <b v="0"/>
    <n v="27"/>
    <b v="1"/>
    <s v="theater/plays"/>
    <x v="6"/>
    <x v="11"/>
    <x v="2256"/>
    <x v="2478"/>
    <d v="2015-04-26T06:28:00"/>
    <x v="0"/>
  </r>
  <r>
    <n v="4057"/>
    <s v="HOWARD BARKER DOUBLE BILL - Arcola Theatre 2015"/>
    <s v="Exhilarating Double Bill uniting London premiere of THE TWELFTH BATTLE OF ISONZO &amp; thrilling revival of JUDITH: A PARTING FROM THE BODY"/>
    <x v="113"/>
    <x v="2126"/>
    <x v="2"/>
    <x v="1"/>
    <s v="GBP"/>
    <n v="1448492400"/>
    <x v="2479"/>
    <b v="0"/>
    <n v="6"/>
    <b v="0"/>
    <s v="theater/plays"/>
    <x v="6"/>
    <x v="11"/>
    <x v="1456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x v="305"/>
    <x v="2127"/>
    <x v="0"/>
    <x v="1"/>
    <s v="GBP"/>
    <n v="1403964324"/>
    <x v="2480"/>
    <b v="0"/>
    <n v="20"/>
    <b v="1"/>
    <s v="theater/plays"/>
    <x v="6"/>
    <x v="11"/>
    <x v="2257"/>
    <x v="2480"/>
    <d v="2014-06-28T14:05:24"/>
    <x v="0"/>
  </r>
  <r>
    <n v="446"/>
    <s v="DisChord"/>
    <s v="A faith based animated short. (The same guy who said a picture is worth a thousand words also said a cartoon is worth two thousand.)"/>
    <x v="149"/>
    <x v="2128"/>
    <x v="2"/>
    <x v="0"/>
    <s v="USD"/>
    <n v="1425434420"/>
    <x v="2481"/>
    <b v="0"/>
    <n v="16"/>
    <b v="0"/>
    <s v="film &amp; video/animation"/>
    <x v="5"/>
    <x v="23"/>
    <x v="1441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x v="306"/>
    <x v="2129"/>
    <x v="0"/>
    <x v="0"/>
    <s v="USD"/>
    <n v="1309980790"/>
    <x v="2482"/>
    <b v="0"/>
    <n v="19"/>
    <b v="1"/>
    <s v="publishing/nonfiction"/>
    <x v="1"/>
    <x v="17"/>
    <x v="2258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x v="260"/>
    <x v="2130"/>
    <x v="0"/>
    <x v="1"/>
    <s v="GBP"/>
    <n v="1393162791"/>
    <x v="2483"/>
    <b v="0"/>
    <n v="36"/>
    <b v="1"/>
    <s v="film &amp; video/shorts"/>
    <x v="5"/>
    <x v="27"/>
    <x v="2259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x v="113"/>
    <x v="2131"/>
    <x v="3"/>
    <x v="16"/>
    <s v="EUR"/>
    <n v="1491590738"/>
    <x v="2484"/>
    <b v="0"/>
    <n v="10"/>
    <b v="0"/>
    <s v="music/faith"/>
    <x v="7"/>
    <x v="14"/>
    <x v="2260"/>
    <x v="2484"/>
    <d v="2017-04-07T18:45:38"/>
    <x v="0"/>
  </r>
  <r>
    <n v="2824"/>
    <s v="The Rooftop"/>
    <s v="I wrote a One Act play called The Rooftop for a Female Playwright's festival. Every little bit helps!"/>
    <x v="240"/>
    <x v="2131"/>
    <x v="0"/>
    <x v="0"/>
    <s v="USD"/>
    <n v="1434159780"/>
    <x v="2485"/>
    <b v="0"/>
    <n v="15"/>
    <b v="1"/>
    <s v="theater/plays"/>
    <x v="6"/>
    <x v="11"/>
    <x v="1946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x v="207"/>
    <x v="2131"/>
    <x v="0"/>
    <x v="1"/>
    <s v="GBP"/>
    <n v="1427990071"/>
    <x v="2486"/>
    <b v="0"/>
    <n v="39"/>
    <b v="1"/>
    <s v="theater/plays"/>
    <x v="6"/>
    <x v="11"/>
    <x v="2261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x v="113"/>
    <x v="2132"/>
    <x v="2"/>
    <x v="0"/>
    <s v="USD"/>
    <n v="1452795416"/>
    <x v="2487"/>
    <b v="0"/>
    <n v="6"/>
    <b v="0"/>
    <s v="theater/plays"/>
    <x v="6"/>
    <x v="11"/>
    <x v="2262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x v="150"/>
    <x v="2133"/>
    <x v="0"/>
    <x v="1"/>
    <s v="GBP"/>
    <n v="1377621089"/>
    <x v="2488"/>
    <b v="0"/>
    <n v="18"/>
    <b v="1"/>
    <s v="music/rock"/>
    <x v="7"/>
    <x v="15"/>
    <x v="2263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x v="207"/>
    <x v="2134"/>
    <x v="0"/>
    <x v="1"/>
    <s v="GBP"/>
    <n v="1397516400"/>
    <x v="2489"/>
    <b v="0"/>
    <n v="15"/>
    <b v="1"/>
    <s v="music/electronic music"/>
    <x v="7"/>
    <x v="13"/>
    <x v="2264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x v="284"/>
    <x v="2135"/>
    <x v="0"/>
    <x v="11"/>
    <s v="CAD"/>
    <n v="1472097540"/>
    <x v="2490"/>
    <b v="0"/>
    <n v="17"/>
    <b v="1"/>
    <s v="theater/plays"/>
    <x v="6"/>
    <x v="11"/>
    <x v="2265"/>
    <x v="2490"/>
    <d v="2016-08-25T03:59:00"/>
    <x v="0"/>
  </r>
  <r>
    <n v="2870"/>
    <s v="America is at the Mall: A Post 9/11 Happily  Never After"/>
    <s v="The war in Iraq changed everything -one journey from the safe haven of the 99% to the shadows of veteran. How would you persevere?"/>
    <x v="1"/>
    <x v="2136"/>
    <x v="2"/>
    <x v="0"/>
    <s v="USD"/>
    <n v="1400301165"/>
    <x v="2491"/>
    <b v="0"/>
    <n v="9"/>
    <b v="0"/>
    <s v="theater/plays"/>
    <x v="6"/>
    <x v="11"/>
    <x v="2266"/>
    <x v="2491"/>
    <d v="2014-05-17T04:32:45"/>
    <x v="0"/>
  </r>
  <r>
    <n v="885"/>
    <s v="Origin - Cobrette Bardole's Sophomore Album!"/>
    <s v="Cobrette Bardole's widely anticipated sophomore release is ready for tracking and he needs your help to make it a reality!"/>
    <x v="114"/>
    <x v="2136"/>
    <x v="2"/>
    <x v="0"/>
    <s v="USD"/>
    <n v="1483137311"/>
    <x v="2492"/>
    <b v="0"/>
    <n v="21"/>
    <b v="0"/>
    <s v="music/indie rock"/>
    <x v="7"/>
    <x v="12"/>
    <x v="2167"/>
    <x v="2492"/>
    <d v="2016-12-30T22:35:11"/>
    <x v="0"/>
  </r>
  <r>
    <n v="2492"/>
    <s v="SUPER NICE EP 2012"/>
    <s v="We're a band from Hawaii trying to produce our first EP and we need help!"/>
    <x v="260"/>
    <x v="2136"/>
    <x v="0"/>
    <x v="0"/>
    <s v="USD"/>
    <n v="1339840740"/>
    <x v="2493"/>
    <b v="0"/>
    <n v="27"/>
    <b v="1"/>
    <s v="music/indie rock"/>
    <x v="7"/>
    <x v="12"/>
    <x v="2267"/>
    <x v="2493"/>
    <d v="2012-06-16T09:59:00"/>
    <x v="0"/>
  </r>
  <r>
    <n v="203"/>
    <s v="TheM"/>
    <s v="We are aiming to make a Web Series based on Youth Culture and the misrepresentation of socially stereotyped people."/>
    <x v="60"/>
    <x v="2137"/>
    <x v="2"/>
    <x v="1"/>
    <s v="GBP"/>
    <n v="1422562864"/>
    <x v="2494"/>
    <b v="0"/>
    <n v="8"/>
    <b v="0"/>
    <s v="film &amp; video/drama"/>
    <x v="5"/>
    <x v="10"/>
    <x v="2268"/>
    <x v="2494"/>
    <d v="2015-01-29T20:21:04"/>
    <x v="0"/>
  </r>
  <r>
    <n v="3047"/>
    <s v="Acting V Senior Showcase"/>
    <s v="Hi! We're the Graduating Seniors Acting V Seniors at Temple University! Welcome to our Kick starter Page!"/>
    <x v="207"/>
    <x v="2138"/>
    <x v="0"/>
    <x v="0"/>
    <s v="USD"/>
    <n v="1461762960"/>
    <x v="2495"/>
    <b v="0"/>
    <n v="20"/>
    <b v="1"/>
    <s v="theater/spaces"/>
    <x v="6"/>
    <x v="9"/>
    <x v="2269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x v="231"/>
    <x v="2139"/>
    <x v="2"/>
    <x v="1"/>
    <s v="GBP"/>
    <n v="1446732975"/>
    <x v="2496"/>
    <b v="0"/>
    <n v="21"/>
    <b v="0"/>
    <s v="theater/plays"/>
    <x v="6"/>
    <x v="11"/>
    <x v="2239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x v="17"/>
    <x v="2140"/>
    <x v="2"/>
    <x v="0"/>
    <s v="USD"/>
    <n v="1334326635"/>
    <x v="2497"/>
    <b v="0"/>
    <n v="21"/>
    <b v="0"/>
    <s v="games/video games"/>
    <x v="3"/>
    <x v="18"/>
    <x v="2270"/>
    <x v="2497"/>
    <d v="2012-04-13T14:17:15"/>
    <x v="0"/>
  </r>
  <r>
    <n v="2742"/>
    <s v="What a Zoo!"/>
    <s v="The pachyderms at the Denver Zoo are moving. Follow along on the convoluted journey to their new home."/>
    <x v="60"/>
    <x v="2141"/>
    <x v="2"/>
    <x v="0"/>
    <s v="USD"/>
    <n v="1337102187"/>
    <x v="2498"/>
    <b v="0"/>
    <n v="18"/>
    <b v="0"/>
    <s v="publishing/children's books"/>
    <x v="1"/>
    <x v="39"/>
    <x v="2271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x v="121"/>
    <x v="2142"/>
    <x v="2"/>
    <x v="0"/>
    <s v="USD"/>
    <n v="1367676034"/>
    <x v="2499"/>
    <b v="0"/>
    <n v="21"/>
    <b v="0"/>
    <s v="music/jazz"/>
    <x v="7"/>
    <x v="33"/>
    <x v="2272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x v="151"/>
    <x v="2142"/>
    <x v="2"/>
    <x v="0"/>
    <s v="USD"/>
    <n v="1413953940"/>
    <x v="2500"/>
    <b v="0"/>
    <n v="8"/>
    <b v="0"/>
    <s v="theater/plays"/>
    <x v="6"/>
    <x v="11"/>
    <x v="2273"/>
    <x v="2500"/>
    <d v="2014-10-22T04:59:00"/>
    <x v="0"/>
  </r>
  <r>
    <n v="2795"/>
    <s v="Good Men Wanted at ANT Fest"/>
    <s v="A new play about five bad bitches who fought in the Civil War disguised as men, premiering at Ars Nova's ANT Fest."/>
    <x v="251"/>
    <x v="2142"/>
    <x v="0"/>
    <x v="0"/>
    <s v="USD"/>
    <n v="1402095600"/>
    <x v="2501"/>
    <b v="0"/>
    <n v="20"/>
    <b v="1"/>
    <s v="theater/plays"/>
    <x v="6"/>
    <x v="11"/>
    <x v="2274"/>
    <x v="2501"/>
    <d v="2014-06-06T23:00:00"/>
    <x v="0"/>
  </r>
  <r>
    <n v="1389"/>
    <s v="Pre-order DANCEHALL's first record!!!"/>
    <s v="Help fund the pressing of DANCEHALL's first record by pre-ordering it in advance!!!"/>
    <x v="207"/>
    <x v="2143"/>
    <x v="0"/>
    <x v="1"/>
    <s v="GBP"/>
    <n v="1471087957"/>
    <x v="2502"/>
    <b v="0"/>
    <n v="34"/>
    <b v="1"/>
    <s v="music/rock"/>
    <x v="7"/>
    <x v="15"/>
    <x v="2110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x v="26"/>
    <x v="2144"/>
    <x v="2"/>
    <x v="0"/>
    <s v="USD"/>
    <n v="1417276800"/>
    <x v="2503"/>
    <b v="0"/>
    <n v="9"/>
    <b v="0"/>
    <s v="technology/wearables"/>
    <x v="0"/>
    <x v="1"/>
    <x v="2275"/>
    <x v="2503"/>
    <d v="2014-11-29T16:00:00"/>
    <x v="0"/>
  </r>
  <r>
    <n v="2542"/>
    <s v="Classical Music by Marquita"/>
    <s v="Marquita Renee Ntim records her first Classical Album, complete with her playing the viola, cello and singing opera."/>
    <x v="251"/>
    <x v="2145"/>
    <x v="0"/>
    <x v="0"/>
    <s v="USD"/>
    <n v="1380599940"/>
    <x v="2504"/>
    <b v="0"/>
    <n v="13"/>
    <b v="1"/>
    <s v="music/classical music"/>
    <x v="7"/>
    <x v="25"/>
    <x v="2276"/>
    <x v="2504"/>
    <d v="2013-10-01T03:59:00"/>
    <x v="0"/>
  </r>
  <r>
    <n v="181"/>
    <s v="Immemorial"/>
    <s v="Christina has been suffering with flash backs and some very disturbing nightmares and realises that it is more than just nightmares."/>
    <x v="307"/>
    <x v="2146"/>
    <x v="2"/>
    <x v="1"/>
    <s v="GBP"/>
    <n v="1434995295"/>
    <x v="2505"/>
    <b v="0"/>
    <n v="4"/>
    <b v="0"/>
    <s v="film &amp; video/drama"/>
    <x v="5"/>
    <x v="10"/>
    <x v="2277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x v="251"/>
    <x v="2147"/>
    <x v="0"/>
    <x v="1"/>
    <s v="GBP"/>
    <n v="1434039186"/>
    <x v="2506"/>
    <b v="0"/>
    <n v="6"/>
    <b v="1"/>
    <s v="theater/spaces"/>
    <x v="6"/>
    <x v="9"/>
    <x v="2278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x v="251"/>
    <x v="2148"/>
    <x v="0"/>
    <x v="1"/>
    <s v="GBP"/>
    <n v="1474886229"/>
    <x v="2507"/>
    <b v="0"/>
    <n v="27"/>
    <b v="1"/>
    <s v="theater/plays"/>
    <x v="6"/>
    <x v="11"/>
    <x v="2279"/>
    <x v="2507"/>
    <d v="2016-09-26T10:37:09"/>
    <x v="0"/>
  </r>
  <r>
    <n v="3539"/>
    <s v="Chokehold"/>
    <s v="A searing new play that takes  an unflinching look at the terrible costs of police shootings in the African American community."/>
    <x v="260"/>
    <x v="2149"/>
    <x v="0"/>
    <x v="0"/>
    <s v="USD"/>
    <n v="1473358122"/>
    <x v="2508"/>
    <b v="0"/>
    <n v="13"/>
    <b v="1"/>
    <s v="theater/plays"/>
    <x v="6"/>
    <x v="11"/>
    <x v="2280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x v="40"/>
    <x v="2150"/>
    <x v="2"/>
    <x v="0"/>
    <s v="USD"/>
    <n v="1417392000"/>
    <x v="2509"/>
    <b v="0"/>
    <n v="16"/>
    <b v="0"/>
    <s v="technology/wearables"/>
    <x v="0"/>
    <x v="1"/>
    <x v="2281"/>
    <x v="2509"/>
    <d v="2014-12-01T00:00:00"/>
    <x v="0"/>
  </r>
  <r>
    <n v="3998"/>
    <s v="Forsaken Angels-A New Play"/>
    <s v="Forsaken Angels, a powerful new play by William Leary, author of DCMTA's Best Of 2014 Play Masquerade."/>
    <x v="258"/>
    <x v="2150"/>
    <x v="2"/>
    <x v="0"/>
    <s v="USD"/>
    <n v="1427580426"/>
    <x v="2510"/>
    <b v="0"/>
    <n v="12"/>
    <b v="0"/>
    <s v="theater/plays"/>
    <x v="6"/>
    <x v="11"/>
    <x v="2282"/>
    <x v="2510"/>
    <d v="2015-03-28T22:07:06"/>
    <x v="0"/>
  </r>
  <r>
    <n v="2955"/>
    <s v="A Stage for Stage Door Theater Company (Canceled)"/>
    <s v="Stage Door Theater needs a stage for its current and future productions. Can you help?"/>
    <x v="181"/>
    <x v="2150"/>
    <x v="1"/>
    <x v="0"/>
    <s v="USD"/>
    <n v="1434476849"/>
    <x v="2511"/>
    <b v="0"/>
    <n v="11"/>
    <b v="0"/>
    <s v="theater/spaces"/>
    <x v="6"/>
    <x v="9"/>
    <x v="431"/>
    <x v="2511"/>
    <d v="2015-06-16T17:47:29"/>
    <x v="0"/>
  </r>
  <r>
    <n v="3826"/>
    <s v="DAY OF THE DOG by Blue Sparrow Theatre Company"/>
    <s v="This is the story about the Westons. One family who live with mental illness on a daily basis."/>
    <x v="260"/>
    <x v="2150"/>
    <x v="0"/>
    <x v="1"/>
    <s v="GBP"/>
    <n v="1430993394"/>
    <x v="2512"/>
    <b v="0"/>
    <n v="26"/>
    <b v="1"/>
    <s v="theater/plays"/>
    <x v="6"/>
    <x v="11"/>
    <x v="2283"/>
    <x v="2512"/>
    <d v="2015-05-07T10:09:54"/>
    <x v="0"/>
  </r>
  <r>
    <n v="3665"/>
    <s v="Napoleon in Scotland / NapolÃ©on en Ecosse"/>
    <s v="A Fantastic creation about Napoleon, through his words and letters, sublimated by a musical score of rare beauty. Magnificent poetry!"/>
    <x v="308"/>
    <x v="2151"/>
    <x v="0"/>
    <x v="16"/>
    <s v="EUR"/>
    <n v="1446062040"/>
    <x v="2513"/>
    <b v="0"/>
    <n v="14"/>
    <b v="1"/>
    <s v="theater/plays"/>
    <x v="6"/>
    <x v="11"/>
    <x v="2284"/>
    <x v="2513"/>
    <d v="2015-10-28T19:54:00"/>
    <x v="0"/>
  </r>
  <r>
    <n v="3755"/>
    <s v="Retro Rhapsody"/>
    <s v="We have formed an innovative company that aims to create musical comedic performances suitable for a range of venues."/>
    <x v="302"/>
    <x v="2152"/>
    <x v="0"/>
    <x v="1"/>
    <s v="GBP"/>
    <n v="1460753307"/>
    <x v="2514"/>
    <b v="0"/>
    <n v="28"/>
    <b v="1"/>
    <s v="theater/musical"/>
    <x v="6"/>
    <x v="19"/>
    <x v="2285"/>
    <x v="2514"/>
    <d v="2016-04-15T20:48:27"/>
    <x v="2"/>
  </r>
  <r>
    <n v="962"/>
    <s v="i-Davit: Hands Free System for iPad/Tablets/Devices"/>
    <s v="Introducing the iDavit, a revolutionary crane-like system thatâ€™ll allow you to work anywhere. Hands free to be totally hands on."/>
    <x v="60"/>
    <x v="2153"/>
    <x v="2"/>
    <x v="0"/>
    <s v="USD"/>
    <n v="1455210353"/>
    <x v="2515"/>
    <b v="0"/>
    <n v="37"/>
    <b v="0"/>
    <s v="technology/wearables"/>
    <x v="0"/>
    <x v="1"/>
    <x v="2286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x v="260"/>
    <x v="2154"/>
    <x v="0"/>
    <x v="1"/>
    <s v="GBP"/>
    <n v="1434459554"/>
    <x v="2516"/>
    <b v="0"/>
    <n v="24"/>
    <b v="1"/>
    <s v="theater/plays"/>
    <x v="6"/>
    <x v="11"/>
    <x v="2287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x v="251"/>
    <x v="2155"/>
    <x v="0"/>
    <x v="1"/>
    <s v="GBP"/>
    <n v="1406825159"/>
    <x v="2517"/>
    <b v="0"/>
    <n v="21"/>
    <b v="1"/>
    <s v="theater/plays"/>
    <x v="6"/>
    <x v="11"/>
    <x v="2288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x v="124"/>
    <x v="2156"/>
    <x v="2"/>
    <x v="0"/>
    <s v="USD"/>
    <n v="1367444557"/>
    <x v="2518"/>
    <b v="0"/>
    <n v="15"/>
    <b v="0"/>
    <s v="publishing/fiction"/>
    <x v="1"/>
    <x v="35"/>
    <x v="2289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x v="19"/>
    <x v="2157"/>
    <x v="2"/>
    <x v="9"/>
    <s v="DKK"/>
    <n v="1437250456"/>
    <x v="2519"/>
    <b v="0"/>
    <n v="7"/>
    <b v="0"/>
    <s v="technology/wearables"/>
    <x v="0"/>
    <x v="1"/>
    <x v="1151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x v="251"/>
    <x v="2157"/>
    <x v="0"/>
    <x v="0"/>
    <s v="USD"/>
    <n v="1345918302"/>
    <x v="2520"/>
    <b v="0"/>
    <n v="14"/>
    <b v="1"/>
    <s v="music/rock"/>
    <x v="7"/>
    <x v="15"/>
    <x v="1626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x v="207"/>
    <x v="2158"/>
    <x v="0"/>
    <x v="0"/>
    <s v="USD"/>
    <n v="1477710000"/>
    <x v="2521"/>
    <b v="0"/>
    <n v="12"/>
    <b v="1"/>
    <s v="theater/plays"/>
    <x v="6"/>
    <x v="11"/>
    <x v="2290"/>
    <x v="2521"/>
    <d v="2016-10-29T03:00:00"/>
    <x v="0"/>
  </r>
  <r>
    <n v="631"/>
    <s v="Brevity: A Powerful Online Publishing Software! (Canceled)"/>
    <s v="A Powerful Multimedia-Rich Software that aims at making online publishing very simple."/>
    <x v="6"/>
    <x v="2159"/>
    <x v="1"/>
    <x v="11"/>
    <s v="CAD"/>
    <n v="1464460329"/>
    <x v="2522"/>
    <b v="0"/>
    <n v="9"/>
    <b v="0"/>
    <s v="technology/web"/>
    <x v="0"/>
    <x v="26"/>
    <x v="1254"/>
    <x v="2522"/>
    <d v="2016-05-28T18:32:09"/>
    <x v="0"/>
  </r>
  <r>
    <n v="668"/>
    <s v="Iplace itâ„¢ : The Phone Holding RFID Blocking Card Holder"/>
    <s v="A card holding companion to your phone that acts as a placing device for all your devices.  Grips to any material too."/>
    <x v="51"/>
    <x v="2160"/>
    <x v="2"/>
    <x v="0"/>
    <s v="USD"/>
    <n v="1431374222"/>
    <x v="2523"/>
    <b v="0"/>
    <n v="25"/>
    <b v="0"/>
    <s v="technology/wearables"/>
    <x v="0"/>
    <x v="1"/>
    <x v="2291"/>
    <x v="2523"/>
    <d v="2015-05-11T19:57:02"/>
    <x v="0"/>
  </r>
  <r>
    <n v="409"/>
    <s v="The Lost Generation"/>
    <s v="I am working on a project that explores the relationship between education to work for youth within the European Union."/>
    <x v="207"/>
    <x v="2160"/>
    <x v="0"/>
    <x v="1"/>
    <s v="GBP"/>
    <n v="1469220144"/>
    <x v="2524"/>
    <b v="0"/>
    <n v="15"/>
    <b v="1"/>
    <s v="film &amp; video/documentary"/>
    <x v="5"/>
    <x v="8"/>
    <x v="2292"/>
    <x v="2524"/>
    <d v="2016-07-22T20:42:24"/>
    <x v="0"/>
  </r>
  <r>
    <n v="1892"/>
    <s v="Nemes wants you to be able to hear their new songs!"/>
    <s v="Nemes has just recorded a new album and is raising $500 to get it mixed and mastered professionally."/>
    <x v="207"/>
    <x v="2161"/>
    <x v="0"/>
    <x v="0"/>
    <s v="USD"/>
    <n v="1307459881"/>
    <x v="2525"/>
    <b v="0"/>
    <n v="26"/>
    <b v="1"/>
    <s v="music/indie rock"/>
    <x v="7"/>
    <x v="12"/>
    <x v="2038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x v="260"/>
    <x v="2162"/>
    <x v="0"/>
    <x v="0"/>
    <s v="USD"/>
    <n v="1340476375"/>
    <x v="2526"/>
    <b v="0"/>
    <n v="29"/>
    <b v="1"/>
    <s v="music/indie rock"/>
    <x v="7"/>
    <x v="12"/>
    <x v="2293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x v="272"/>
    <x v="2163"/>
    <x v="0"/>
    <x v="0"/>
    <s v="USD"/>
    <n v="1280800740"/>
    <x v="2527"/>
    <b v="0"/>
    <n v="17"/>
    <b v="1"/>
    <s v="music/rock"/>
    <x v="7"/>
    <x v="15"/>
    <x v="2294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x v="93"/>
    <x v="2164"/>
    <x v="2"/>
    <x v="4"/>
    <s v="EUR"/>
    <n v="1463232936"/>
    <x v="2528"/>
    <b v="0"/>
    <n v="18"/>
    <b v="0"/>
    <s v="games/video games"/>
    <x v="3"/>
    <x v="18"/>
    <x v="1820"/>
    <x v="2528"/>
    <d v="2016-05-14T13:35:36"/>
    <x v="0"/>
  </r>
  <r>
    <n v="1556"/>
    <s v="West Canada - A Coffee Table Book"/>
    <s v="To gather a collection of photographs for a coffee table book that displays the beauty of Canada's west."/>
    <x v="186"/>
    <x v="2165"/>
    <x v="2"/>
    <x v="11"/>
    <s v="CAD"/>
    <n v="1467603624"/>
    <x v="2529"/>
    <b v="0"/>
    <n v="12"/>
    <b v="0"/>
    <s v="photography/nature"/>
    <x v="2"/>
    <x v="38"/>
    <x v="2295"/>
    <x v="2529"/>
    <d v="2016-07-04T03:40:24"/>
    <x v="0"/>
  </r>
  <r>
    <n v="428"/>
    <s v="Little Clay Bible - Zacchaeus"/>
    <s v="Fresh, fun, entertaining Bible stories on YouTube, stop-motion style."/>
    <x v="32"/>
    <x v="2166"/>
    <x v="2"/>
    <x v="0"/>
    <s v="USD"/>
    <n v="1402956000"/>
    <x v="2530"/>
    <b v="0"/>
    <n v="13"/>
    <b v="0"/>
    <s v="film &amp; video/animation"/>
    <x v="5"/>
    <x v="23"/>
    <x v="2025"/>
    <x v="2530"/>
    <d v="2014-06-16T22:00:00"/>
    <x v="0"/>
  </r>
  <r>
    <n v="1190"/>
    <s v="The Reality Of Chronic Illness - The Book"/>
    <s v="A pairing of self portraiture and writing to shed light on the reality of life with chronic illness."/>
    <x v="207"/>
    <x v="2167"/>
    <x v="0"/>
    <x v="0"/>
    <s v="USD"/>
    <n v="1409500725"/>
    <x v="2531"/>
    <b v="0"/>
    <n v="13"/>
    <b v="1"/>
    <s v="photography/photobooks"/>
    <x v="2"/>
    <x v="3"/>
    <x v="2043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x v="60"/>
    <x v="2168"/>
    <x v="2"/>
    <x v="11"/>
    <s v="CAD"/>
    <n v="1427306470"/>
    <x v="2532"/>
    <b v="0"/>
    <n v="13"/>
    <b v="0"/>
    <s v="theater/plays"/>
    <x v="6"/>
    <x v="11"/>
    <x v="2296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x v="6"/>
    <x v="2169"/>
    <x v="1"/>
    <x v="0"/>
    <s v="USD"/>
    <n v="1461622616"/>
    <x v="2533"/>
    <b v="0"/>
    <n v="14"/>
    <b v="0"/>
    <s v="technology/web"/>
    <x v="0"/>
    <x v="26"/>
    <x v="2297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x v="82"/>
    <x v="2170"/>
    <x v="2"/>
    <x v="0"/>
    <s v="USD"/>
    <n v="1455826460"/>
    <x v="2534"/>
    <b v="0"/>
    <n v="16"/>
    <b v="0"/>
    <s v="technology/wearables"/>
    <x v="0"/>
    <x v="1"/>
    <x v="2298"/>
    <x v="2534"/>
    <d v="2016-02-18T20:14:20"/>
    <x v="0"/>
  </r>
  <r>
    <n v="2801"/>
    <s v="A Dream Play"/>
    <s v="Arise Theatre Company's production of August Strindberg's expressionist masterpiece 'A Dream Play'."/>
    <x v="207"/>
    <x v="2171"/>
    <x v="0"/>
    <x v="8"/>
    <s v="AUD"/>
    <n v="1412938800"/>
    <x v="2535"/>
    <b v="0"/>
    <n v="13"/>
    <b v="1"/>
    <s v="theater/plays"/>
    <x v="6"/>
    <x v="11"/>
    <x v="733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x v="207"/>
    <x v="2172"/>
    <x v="0"/>
    <x v="1"/>
    <s v="GBP"/>
    <n v="1487580602"/>
    <x v="2536"/>
    <b v="0"/>
    <n v="25"/>
    <b v="1"/>
    <s v="theater/plays"/>
    <x v="6"/>
    <x v="11"/>
    <x v="2299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x v="207"/>
    <x v="2173"/>
    <x v="0"/>
    <x v="0"/>
    <s v="USD"/>
    <n v="1436749200"/>
    <x v="2537"/>
    <b v="0"/>
    <n v="18"/>
    <b v="1"/>
    <s v="theater/plays"/>
    <x v="6"/>
    <x v="11"/>
    <x v="2300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x v="240"/>
    <x v="2174"/>
    <x v="0"/>
    <x v="0"/>
    <s v="USD"/>
    <n v="1429636927"/>
    <x v="2538"/>
    <b v="0"/>
    <n v="16"/>
    <b v="1"/>
    <s v="theater/plays"/>
    <x v="6"/>
    <x v="11"/>
    <x v="2301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x v="2175"/>
    <x v="2"/>
    <x v="0"/>
    <s v="USD"/>
    <n v="1435429626"/>
    <x v="2539"/>
    <b v="0"/>
    <n v="14"/>
    <b v="0"/>
    <s v="theater/plays"/>
    <x v="6"/>
    <x v="11"/>
    <x v="2302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x v="60"/>
    <x v="2176"/>
    <x v="2"/>
    <x v="0"/>
    <s v="USD"/>
    <n v="1406861438"/>
    <x v="2540"/>
    <b v="0"/>
    <n v="3"/>
    <b v="0"/>
    <s v="photography/people"/>
    <x v="2"/>
    <x v="36"/>
    <x v="2303"/>
    <x v="2540"/>
    <d v="2014-08-01T02:50:38"/>
    <x v="0"/>
  </r>
  <r>
    <n v="3928"/>
    <s v="CHARM by Philip Dawkins"/>
    <s v="&quot;Charm&quot; class is in session! Mama Darleena, a transgender African-American woman, shares rules for etiquette with her LGBTQ students."/>
    <x v="1"/>
    <x v="2177"/>
    <x v="2"/>
    <x v="0"/>
    <s v="USD"/>
    <n v="1444971540"/>
    <x v="2541"/>
    <b v="0"/>
    <n v="7"/>
    <b v="0"/>
    <s v="theater/plays"/>
    <x v="6"/>
    <x v="11"/>
    <x v="2304"/>
    <x v="2541"/>
    <d v="2015-10-16T04:59:00"/>
    <x v="0"/>
  </r>
  <r>
    <n v="1777"/>
    <s v="All along the Control Tower"/>
    <s v="Photobook â€˜All along the Control Towerâ€™ by Theo and Frans Barten. Photos of more than 50 disused WW2 Control Towers in the UK."/>
    <x v="182"/>
    <x v="2177"/>
    <x v="2"/>
    <x v="13"/>
    <s v="EUR"/>
    <n v="1424421253"/>
    <x v="2542"/>
    <b v="1"/>
    <n v="10"/>
    <b v="0"/>
    <s v="photography/photobooks"/>
    <x v="2"/>
    <x v="3"/>
    <x v="861"/>
    <x v="2542"/>
    <d v="2015-02-20T08:34:13"/>
    <x v="0"/>
  </r>
  <r>
    <n v="1723"/>
    <s v="Straighter Road Album Fundraiser"/>
    <s v="We are a vocal group from the Northwest looking to create a gospel, jazz, a cappella ablum and would love the support of music lovers."/>
    <x v="26"/>
    <x v="2178"/>
    <x v="2"/>
    <x v="0"/>
    <s v="USD"/>
    <n v="1435730400"/>
    <x v="2543"/>
    <b v="0"/>
    <n v="3"/>
    <b v="0"/>
    <s v="music/faith"/>
    <x v="7"/>
    <x v="14"/>
    <x v="2305"/>
    <x v="2543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x v="70"/>
    <x v="2178"/>
    <x v="2"/>
    <x v="0"/>
    <s v="USD"/>
    <n v="1480525200"/>
    <x v="2544"/>
    <b v="0"/>
    <n v="6"/>
    <b v="0"/>
    <s v="theater/plays"/>
    <x v="6"/>
    <x v="11"/>
    <x v="2306"/>
    <x v="2544"/>
    <d v="2016-11-30T17:00:00"/>
    <x v="0"/>
  </r>
  <r>
    <n v="1576"/>
    <s v="The Obsessive Line Collection (Canceled)"/>
    <s v="For the publication of my first 3 books: an Art book, a graphic novel, and a coloring book"/>
    <x v="1"/>
    <x v="2178"/>
    <x v="1"/>
    <x v="0"/>
    <s v="USD"/>
    <n v="1435698368"/>
    <x v="2545"/>
    <b v="0"/>
    <n v="10"/>
    <b v="0"/>
    <s v="publishing/art books"/>
    <x v="1"/>
    <x v="32"/>
    <x v="431"/>
    <x v="2545"/>
    <d v="2015-06-30T21:06:08"/>
    <x v="0"/>
  </r>
  <r>
    <n v="3865"/>
    <s v="Fellatia's-Fantastic-Fun-Time-Show"/>
    <s v="Sissy Entertainment delivers a delicious cabaret that blends comedic monologue, song, and traditional sketch comedy."/>
    <x v="309"/>
    <x v="2178"/>
    <x v="2"/>
    <x v="11"/>
    <s v="CAD"/>
    <n v="1409376600"/>
    <x v="2546"/>
    <b v="0"/>
    <n v="14"/>
    <b v="0"/>
    <s v="theater/plays"/>
    <x v="6"/>
    <x v="11"/>
    <x v="1564"/>
    <x v="2546"/>
    <d v="2014-08-30T05:30:00"/>
    <x v="0"/>
  </r>
  <r>
    <n v="3345"/>
    <s v="Ultramarine Girl: A Cup Full of Courage"/>
    <s v="Please help us raise funds for the production costs of a world premiere production of a play that will raise awareness for spina bifida"/>
    <x v="207"/>
    <x v="2178"/>
    <x v="0"/>
    <x v="0"/>
    <s v="USD"/>
    <n v="1429317420"/>
    <x v="2547"/>
    <b v="0"/>
    <n v="13"/>
    <b v="1"/>
    <s v="theater/plays"/>
    <x v="6"/>
    <x v="11"/>
    <x v="1626"/>
    <x v="2547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x v="207"/>
    <x v="2178"/>
    <x v="0"/>
    <x v="0"/>
    <s v="USD"/>
    <n v="1425099540"/>
    <x v="2548"/>
    <b v="0"/>
    <n v="14"/>
    <b v="1"/>
    <s v="theater/plays"/>
    <x v="6"/>
    <x v="11"/>
    <x v="1564"/>
    <x v="2548"/>
    <d v="2015-02-28T04:59:00"/>
    <x v="0"/>
  </r>
  <r>
    <n v="3073"/>
    <s v="Performing and Visual Arts Center, Rochester, NY"/>
    <s v="Conversion of a long dormant synagogue into a Performing and Visual Arts Center, revitalizing Rochester's inner city."/>
    <x v="310"/>
    <x v="2179"/>
    <x v="2"/>
    <x v="0"/>
    <s v="USD"/>
    <n v="1434309540"/>
    <x v="2549"/>
    <b v="0"/>
    <n v="7"/>
    <b v="0"/>
    <s v="theater/spaces"/>
    <x v="6"/>
    <x v="9"/>
    <x v="2307"/>
    <x v="2549"/>
    <d v="2015-06-14T19:19:00"/>
    <x v="0"/>
  </r>
  <r>
    <n v="3131"/>
    <s v="SNAKE EYES"/>
    <s v="A Staged Reading of &quot;Snake Eyes,&quot; a new play by Alex Rafala"/>
    <x v="311"/>
    <x v="2179"/>
    <x v="3"/>
    <x v="0"/>
    <s v="USD"/>
    <n v="1491656045"/>
    <x v="2550"/>
    <b v="0"/>
    <n v="12"/>
    <b v="0"/>
    <s v="theater/plays"/>
    <x v="6"/>
    <x v="11"/>
    <x v="1538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x v="238"/>
    <x v="2180"/>
    <x v="2"/>
    <x v="0"/>
    <s v="USD"/>
    <n v="1338321305"/>
    <x v="2551"/>
    <b v="0"/>
    <n v="30"/>
    <b v="0"/>
    <s v="music/jazz"/>
    <x v="7"/>
    <x v="33"/>
    <x v="2308"/>
    <x v="2551"/>
    <d v="2012-05-29T19:55:05"/>
    <x v="0"/>
  </r>
  <r>
    <n v="4104"/>
    <s v="PETER PAN - a new play by Ebony Rattle"/>
    <s v="PETER PAN, written by Ebony Rattle, is a new retelling of the classic play by J.M. Barrie about a boy who refused to grow up."/>
    <x v="121"/>
    <x v="2181"/>
    <x v="2"/>
    <x v="8"/>
    <s v="AUD"/>
    <n v="1477550434"/>
    <x v="2552"/>
    <b v="0"/>
    <n v="14"/>
    <b v="0"/>
    <s v="theater/plays"/>
    <x v="6"/>
    <x v="11"/>
    <x v="2309"/>
    <x v="2552"/>
    <d v="2016-10-27T06:40:34"/>
    <x v="0"/>
  </r>
  <r>
    <n v="3958"/>
    <s v="Shakespeare with Noodles:  Henry IV"/>
    <s v="A children's theatre group constructing props out of swimming noodles to provide free Shakespeare in the parks to local communities."/>
    <x v="151"/>
    <x v="2181"/>
    <x v="2"/>
    <x v="0"/>
    <s v="USD"/>
    <n v="1406988000"/>
    <x v="2553"/>
    <b v="0"/>
    <n v="16"/>
    <b v="0"/>
    <s v="theater/plays"/>
    <x v="6"/>
    <x v="11"/>
    <x v="2310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x v="2181"/>
    <x v="2"/>
    <x v="0"/>
    <s v="USD"/>
    <n v="1456002300"/>
    <x v="2554"/>
    <b v="0"/>
    <n v="19"/>
    <b v="0"/>
    <s v="theater/plays"/>
    <x v="6"/>
    <x v="11"/>
    <x v="2311"/>
    <x v="2554"/>
    <d v="2016-02-20T21:05:0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x v="2181"/>
    <x v="0"/>
    <x v="0"/>
    <s v="USD"/>
    <n v="1481615940"/>
    <x v="2555"/>
    <b v="0"/>
    <n v="30"/>
    <b v="1"/>
    <s v="music/electronic music"/>
    <x v="7"/>
    <x v="13"/>
    <x v="2312"/>
    <x v="2555"/>
    <d v="2016-12-13T07:59:00"/>
    <x v="0"/>
  </r>
  <r>
    <n v="164"/>
    <s v="Angelix"/>
    <s v="Two cousins are caught up in the private war between warrior class angels and demons. You may be caught up too and not realize it yet."/>
    <x v="312"/>
    <x v="2182"/>
    <x v="2"/>
    <x v="0"/>
    <s v="USD"/>
    <n v="1411150701"/>
    <x v="2556"/>
    <b v="0"/>
    <n v="7"/>
    <b v="0"/>
    <s v="film &amp; video/drama"/>
    <x v="5"/>
    <x v="10"/>
    <x v="2313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x v="16"/>
    <x v="2182"/>
    <x v="2"/>
    <x v="0"/>
    <s v="USD"/>
    <n v="1350687657"/>
    <x v="2557"/>
    <b v="0"/>
    <n v="10"/>
    <b v="0"/>
    <s v="film &amp; video/animation"/>
    <x v="5"/>
    <x v="23"/>
    <x v="2314"/>
    <x v="2557"/>
    <d v="2012-10-19T23:00:57"/>
    <x v="0"/>
  </r>
  <r>
    <n v="866"/>
    <s v="California Dreamin' Tour 2015"/>
    <s v="Drivetime heads to Cali for summer tour supported by @Smoothjazz.com &amp; @JJZPhilly  #Spaghettini #The Roxy"/>
    <x v="113"/>
    <x v="2182"/>
    <x v="2"/>
    <x v="0"/>
    <s v="USD"/>
    <n v="1425136200"/>
    <x v="2558"/>
    <b v="0"/>
    <n v="11"/>
    <b v="0"/>
    <s v="music/jazz"/>
    <x v="7"/>
    <x v="33"/>
    <x v="922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x v="207"/>
    <x v="2182"/>
    <x v="0"/>
    <x v="0"/>
    <s v="USD"/>
    <n v="1327535392"/>
    <x v="2559"/>
    <b v="0"/>
    <n v="17"/>
    <b v="1"/>
    <s v="music/indie rock"/>
    <x v="7"/>
    <x v="12"/>
    <x v="2031"/>
    <x v="2559"/>
    <d v="2012-01-25T23:49:52"/>
    <x v="0"/>
  </r>
  <r>
    <n v="3136"/>
    <s v="Heroines"/>
    <s v="Help emberfly theatre put on their first production Heroines and pay our actors and creative team! Follow us @emberflytheatre"/>
    <x v="207"/>
    <x v="2183"/>
    <x v="3"/>
    <x v="1"/>
    <s v="GBP"/>
    <n v="1491001140"/>
    <x v="2560"/>
    <b v="0"/>
    <n v="22"/>
    <b v="0"/>
    <s v="theater/plays"/>
    <x v="6"/>
    <x v="11"/>
    <x v="2315"/>
    <x v="2560"/>
    <d v="2017-03-31T22:59:00"/>
    <x v="0"/>
  </r>
  <r>
    <n v="1913"/>
    <s v="Tibio - Spreading warmth in everyones home"/>
    <s v="Tibio is a revolutionary new product designed to solve an age old problem."/>
    <x v="42"/>
    <x v="2184"/>
    <x v="2"/>
    <x v="1"/>
    <s v="GBP"/>
    <n v="1412770578"/>
    <x v="2561"/>
    <b v="0"/>
    <n v="26"/>
    <b v="0"/>
    <s v="technology/gadgets"/>
    <x v="0"/>
    <x v="6"/>
    <x v="2316"/>
    <x v="2561"/>
    <d v="2014-10-08T12:16:18"/>
    <x v="0"/>
  </r>
  <r>
    <n v="695"/>
    <s v="mini air- personal air conditioner"/>
    <s v="Unique small wearable personal air conditioning device that provides the user a 10-15 degree environmental difference on his person."/>
    <x v="24"/>
    <x v="2185"/>
    <x v="2"/>
    <x v="0"/>
    <s v="USD"/>
    <n v="1414758620"/>
    <x v="2562"/>
    <b v="0"/>
    <n v="7"/>
    <b v="0"/>
    <s v="technology/wearables"/>
    <x v="0"/>
    <x v="1"/>
    <x v="2317"/>
    <x v="2562"/>
    <d v="2014-10-31T12:30:20"/>
    <x v="0"/>
  </r>
  <r>
    <n v="3050"/>
    <s v="The Black Pearl Consuite at CoreCon VIII: On Ancient Seas"/>
    <s v="Help fund The Black Pearl Consuite at CoreCon VIII: On Ancient Seas!"/>
    <x v="260"/>
    <x v="2185"/>
    <x v="0"/>
    <x v="0"/>
    <s v="USD"/>
    <n v="1462420960"/>
    <x v="2563"/>
    <b v="0"/>
    <n v="9"/>
    <b v="1"/>
    <s v="theater/spaces"/>
    <x v="6"/>
    <x v="9"/>
    <x v="2318"/>
    <x v="2563"/>
    <d v="2016-05-05T04:02:40"/>
    <x v="0"/>
  </r>
  <r>
    <n v="70"/>
    <s v="Scraps"/>
    <s v="Maggie barely survives a deranged baptism by her mother only to be born again to a string of foster parents. Things can always be worse"/>
    <x v="207"/>
    <x v="2185"/>
    <x v="0"/>
    <x v="0"/>
    <s v="USD"/>
    <n v="1315171845"/>
    <x v="2564"/>
    <b v="0"/>
    <n v="17"/>
    <b v="1"/>
    <s v="film &amp; video/shorts"/>
    <x v="5"/>
    <x v="27"/>
    <x v="2319"/>
    <x v="2564"/>
    <d v="2011-09-04T21:30:45"/>
    <x v="0"/>
  </r>
  <r>
    <n v="1690"/>
    <s v="NewKings Album &quot;Rise Up&quot;"/>
    <s v="Our newest project! We are hard at it trying to bring music that uplifts the spirit, and tells a story of life-changing love."/>
    <x v="60"/>
    <x v="2186"/>
    <x v="3"/>
    <x v="0"/>
    <s v="USD"/>
    <n v="1491470442"/>
    <x v="2565"/>
    <b v="0"/>
    <n v="11"/>
    <b v="0"/>
    <s v="music/faith"/>
    <x v="7"/>
    <x v="14"/>
    <x v="2320"/>
    <x v="2565"/>
    <d v="2017-04-06T09:20:42"/>
    <x v="0"/>
  </r>
  <r>
    <n v="3587"/>
    <s v="Blue Stockings @ The Cockpit Theatre"/>
    <s v="The GSA BA (Hons) Acting class of 2016 are taking a transfer of their GSA Production to The Cockpit Theatre in London"/>
    <x v="207"/>
    <x v="2187"/>
    <x v="0"/>
    <x v="1"/>
    <s v="GBP"/>
    <n v="1467054000"/>
    <x v="2566"/>
    <b v="0"/>
    <n v="28"/>
    <b v="1"/>
    <s v="theater/plays"/>
    <x v="6"/>
    <x v="11"/>
    <x v="2321"/>
    <x v="2566"/>
    <d v="2016-06-27T19:00:00"/>
    <x v="0"/>
  </r>
  <r>
    <n v="2170"/>
    <s v="STETSON'S NEW EP"/>
    <s v="We are a hard rock band from Northern California trying to raise $350 for our next EP. Be a part of our journey!"/>
    <x v="313"/>
    <x v="2187"/>
    <x v="0"/>
    <x v="0"/>
    <s v="USD"/>
    <n v="1440266422"/>
    <x v="2567"/>
    <b v="0"/>
    <n v="19"/>
    <b v="1"/>
    <s v="music/rock"/>
    <x v="7"/>
    <x v="15"/>
    <x v="2322"/>
    <x v="2567"/>
    <d v="2015-08-22T18:00:22"/>
    <x v="0"/>
  </r>
  <r>
    <n v="115"/>
    <s v="The World's Greatest Lover"/>
    <s v="Never judge a book (or a lover) by their cover."/>
    <x v="314"/>
    <x v="2188"/>
    <x v="0"/>
    <x v="0"/>
    <s v="USD"/>
    <n v="1328377444"/>
    <x v="2568"/>
    <b v="0"/>
    <n v="22"/>
    <b v="1"/>
    <s v="film &amp; video/shorts"/>
    <x v="5"/>
    <x v="27"/>
    <x v="2323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x v="207"/>
    <x v="2189"/>
    <x v="0"/>
    <x v="1"/>
    <s v="GBP"/>
    <n v="1463743860"/>
    <x v="2569"/>
    <b v="0"/>
    <n v="36"/>
    <b v="1"/>
    <s v="theater/plays"/>
    <x v="6"/>
    <x v="11"/>
    <x v="2324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x v="207"/>
    <x v="2189"/>
    <x v="0"/>
    <x v="0"/>
    <s v="USD"/>
    <n v="1447269367"/>
    <x v="2570"/>
    <b v="0"/>
    <n v="8"/>
    <b v="1"/>
    <s v="theater/plays"/>
    <x v="6"/>
    <x v="11"/>
    <x v="2325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x v="207"/>
    <x v="2190"/>
    <x v="0"/>
    <x v="0"/>
    <s v="USD"/>
    <n v="1460860144"/>
    <x v="2571"/>
    <b v="0"/>
    <n v="20"/>
    <b v="1"/>
    <s v="film &amp; video/television"/>
    <x v="5"/>
    <x v="16"/>
    <x v="2062"/>
    <x v="2571"/>
    <d v="2016-04-17T02:29:04"/>
    <x v="0"/>
  </r>
  <r>
    <n v="2067"/>
    <s v="Luminite (LED lighting)"/>
    <s v="The next generation of premium quality LED lighting. Extreme power efficiency in a small package."/>
    <x v="315"/>
    <x v="2191"/>
    <x v="0"/>
    <x v="1"/>
    <s v="GBP"/>
    <n v="1432499376"/>
    <x v="2572"/>
    <b v="0"/>
    <n v="10"/>
    <b v="1"/>
    <s v="technology/hardware"/>
    <x v="0"/>
    <x v="0"/>
    <x v="2326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x v="1"/>
    <x v="2192"/>
    <x v="2"/>
    <x v="11"/>
    <s v="CAD"/>
    <n v="1452120613"/>
    <x v="2573"/>
    <b v="0"/>
    <n v="25"/>
    <b v="0"/>
    <s v="photography/people"/>
    <x v="2"/>
    <x v="36"/>
    <x v="1647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x v="121"/>
    <x v="2192"/>
    <x v="2"/>
    <x v="0"/>
    <s v="USD"/>
    <n v="1481522400"/>
    <x v="2574"/>
    <b v="0"/>
    <n v="12"/>
    <b v="0"/>
    <s v="theater/plays"/>
    <x v="6"/>
    <x v="11"/>
    <x v="2327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x v="113"/>
    <x v="2193"/>
    <x v="2"/>
    <x v="0"/>
    <s v="USD"/>
    <n v="1473211313"/>
    <x v="2575"/>
    <b v="0"/>
    <n v="17"/>
    <b v="0"/>
    <s v="theater/plays"/>
    <x v="6"/>
    <x v="11"/>
    <x v="2328"/>
    <x v="2575"/>
    <d v="2016-09-07T01:21:53"/>
    <x v="0"/>
  </r>
  <r>
    <n v="1018"/>
    <s v="Owl (Canceled)"/>
    <s v="Owl is a fitness tracker along with an accompanying iOS app, that is both fun and interactive for children."/>
    <x v="16"/>
    <x v="2194"/>
    <x v="1"/>
    <x v="0"/>
    <s v="USD"/>
    <n v="1468496933"/>
    <x v="2576"/>
    <b v="0"/>
    <n v="7"/>
    <b v="0"/>
    <s v="technology/wearables"/>
    <x v="0"/>
    <x v="1"/>
    <x v="2329"/>
    <x v="2576"/>
    <d v="2016-07-14T11:48:53"/>
    <x v="0"/>
  </r>
  <r>
    <n v="3731"/>
    <s v="The Rabbit on the Moon"/>
    <s v="A long distance wrong number leads to love, but with Emily flying in to finally meet, Nick somehow forgot to mention he's blind."/>
    <x v="120"/>
    <x v="2195"/>
    <x v="2"/>
    <x v="0"/>
    <s v="USD"/>
    <n v="1420860180"/>
    <x v="2577"/>
    <b v="0"/>
    <n v="12"/>
    <b v="0"/>
    <s v="theater/plays"/>
    <x v="6"/>
    <x v="11"/>
    <x v="1686"/>
    <x v="2577"/>
    <d v="2015-01-10T03:23:00"/>
    <x v="0"/>
  </r>
  <r>
    <n v="3976"/>
    <s v="R.U.R. at New Muses Theatre Company"/>
    <s v="Rossumâ€™s Universal Robots are the perfect workforce, without emotions, needs, or souls. But they are changing. Becoming more like us..."/>
    <x v="262"/>
    <x v="2195"/>
    <x v="2"/>
    <x v="0"/>
    <s v="USD"/>
    <n v="1406876400"/>
    <x v="2578"/>
    <b v="0"/>
    <n v="10"/>
    <b v="0"/>
    <s v="theater/plays"/>
    <x v="6"/>
    <x v="11"/>
    <x v="2330"/>
    <x v="2578"/>
    <d v="2014-08-01T07:00:00"/>
    <x v="0"/>
  </r>
  <r>
    <n v="1927"/>
    <s v="GBS Detroit Presents Hampshire"/>
    <s v="Hampshire is headed to GBS Detroit."/>
    <x v="260"/>
    <x v="2195"/>
    <x v="0"/>
    <x v="0"/>
    <s v="USD"/>
    <n v="1331182740"/>
    <x v="2579"/>
    <b v="0"/>
    <n v="11"/>
    <b v="1"/>
    <s v="music/indie rock"/>
    <x v="7"/>
    <x v="12"/>
    <x v="2331"/>
    <x v="2579"/>
    <d v="2012-03-08T04:59:00"/>
    <x v="0"/>
  </r>
  <r>
    <n v="1372"/>
    <s v="Ted Lukas &amp; the Misled new CD - &quot;FEED&quot;"/>
    <s v="Please help us raise funds to press our new CD!"/>
    <x v="207"/>
    <x v="2195"/>
    <x v="0"/>
    <x v="0"/>
    <s v="USD"/>
    <n v="1342115132"/>
    <x v="2580"/>
    <b v="0"/>
    <n v="16"/>
    <b v="1"/>
    <s v="music/rock"/>
    <x v="7"/>
    <x v="15"/>
    <x v="2332"/>
    <x v="2580"/>
    <d v="2012-07-12T17:45:32"/>
    <x v="0"/>
  </r>
  <r>
    <n v="3409"/>
    <s v="Who Said Theatre Presents: The Calm"/>
    <s v="Exciting and visceral new-writing that challenges the way we view the fine line between war and terror..."/>
    <x v="207"/>
    <x v="2196"/>
    <x v="0"/>
    <x v="1"/>
    <s v="GBP"/>
    <n v="1469998680"/>
    <x v="2581"/>
    <b v="0"/>
    <n v="21"/>
    <b v="1"/>
    <s v="theater/plays"/>
    <x v="6"/>
    <x v="11"/>
    <x v="2333"/>
    <x v="2581"/>
    <d v="2016-07-31T20:58:00"/>
    <x v="0"/>
  </r>
  <r>
    <n v="2074"/>
    <s v="Advanced Simulation Products - PC Gaming Controllers"/>
    <s v="Creating PC gaming controllers to bring your gaming experience to a new level."/>
    <x v="260"/>
    <x v="2197"/>
    <x v="0"/>
    <x v="0"/>
    <s v="USD"/>
    <n v="1462564182"/>
    <x v="2582"/>
    <b v="0"/>
    <n v="3"/>
    <b v="1"/>
    <s v="technology/hardware"/>
    <x v="0"/>
    <x v="0"/>
    <x v="2146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x v="114"/>
    <x v="2198"/>
    <x v="2"/>
    <x v="1"/>
    <s v="GBP"/>
    <n v="1458117190"/>
    <x v="2583"/>
    <b v="0"/>
    <n v="3"/>
    <b v="0"/>
    <s v="theater/plays"/>
    <x v="6"/>
    <x v="11"/>
    <x v="2334"/>
    <x v="2583"/>
    <d v="2016-03-16T08:33:10"/>
    <x v="0"/>
  </r>
  <r>
    <n v="3085"/>
    <s v="Paper Tank Theater Music Madness Party"/>
    <s v="Get behind a new music venue in our city by helping with equipment! We're pre-selling tickets to our party and offering other perks."/>
    <x v="17"/>
    <x v="2199"/>
    <x v="2"/>
    <x v="0"/>
    <s v="USD"/>
    <n v="1443561159"/>
    <x v="2584"/>
    <b v="0"/>
    <n v="9"/>
    <b v="0"/>
    <s v="theater/spaces"/>
    <x v="6"/>
    <x v="9"/>
    <x v="2335"/>
    <x v="2584"/>
    <d v="2015-09-29T21:12:39"/>
    <x v="0"/>
  </r>
  <r>
    <n v="2096"/>
    <s v="GBS Detroit Presents Shone Nuisance"/>
    <s v="Shone Nuisance is heading to GBS Detroit on Friday, October 26th to record and film their GBS Detroit EP and video."/>
    <x v="260"/>
    <x v="2199"/>
    <x v="0"/>
    <x v="0"/>
    <s v="USD"/>
    <n v="1351223940"/>
    <x v="2585"/>
    <b v="0"/>
    <n v="14"/>
    <b v="1"/>
    <s v="music/indie rock"/>
    <x v="7"/>
    <x v="12"/>
    <x v="2336"/>
    <x v="2585"/>
    <d v="2012-10-26T03:59:00"/>
    <x v="0"/>
  </r>
  <r>
    <n v="1294"/>
    <s v="HELMER'S LOO"/>
    <s v="We have an award-winning Danish play, now we just need a bathroom set to perform it in. Spend a penny to help us build the set!"/>
    <x v="207"/>
    <x v="2199"/>
    <x v="0"/>
    <x v="1"/>
    <s v="GBP"/>
    <n v="1445252400"/>
    <x v="2586"/>
    <b v="0"/>
    <n v="22"/>
    <b v="1"/>
    <s v="theater/plays"/>
    <x v="6"/>
    <x v="11"/>
    <x v="2337"/>
    <x v="2586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x v="207"/>
    <x v="2199"/>
    <x v="0"/>
    <x v="0"/>
    <s v="USD"/>
    <n v="1434542702"/>
    <x v="2587"/>
    <b v="0"/>
    <n v="3"/>
    <b v="1"/>
    <s v="theater/plays"/>
    <x v="6"/>
    <x v="11"/>
    <x v="2338"/>
    <x v="2587"/>
    <d v="2015-06-17T12:05:02"/>
    <x v="0"/>
  </r>
  <r>
    <n v="2144"/>
    <s v="Project Starborn"/>
    <s v="A thousand community-built sandbox games (and more!) with a fully-customizable game engine."/>
    <x v="316"/>
    <x v="2200"/>
    <x v="2"/>
    <x v="0"/>
    <s v="USD"/>
    <n v="1379164040"/>
    <x v="2588"/>
    <b v="0"/>
    <n v="24"/>
    <b v="0"/>
    <s v="games/video games"/>
    <x v="3"/>
    <x v="18"/>
    <x v="2339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x v="207"/>
    <x v="2200"/>
    <x v="0"/>
    <x v="0"/>
    <s v="USD"/>
    <n v="1340429276"/>
    <x v="2589"/>
    <b v="0"/>
    <n v="16"/>
    <b v="1"/>
    <s v="music/indie rock"/>
    <x v="7"/>
    <x v="12"/>
    <x v="2340"/>
    <x v="2589"/>
    <d v="2012-06-23T05:27:56"/>
    <x v="0"/>
  </r>
  <r>
    <n v="3700"/>
    <s v="Generations (Senior Project)"/>
    <s v="Help me produce the play I have written for my senior project!"/>
    <x v="207"/>
    <x v="2201"/>
    <x v="0"/>
    <x v="0"/>
    <s v="USD"/>
    <n v="1412092800"/>
    <x v="2590"/>
    <b v="0"/>
    <n v="18"/>
    <b v="1"/>
    <s v="theater/plays"/>
    <x v="6"/>
    <x v="11"/>
    <x v="1640"/>
    <x v="2590"/>
    <d v="2014-09-30T16:00:00"/>
    <x v="0"/>
  </r>
  <r>
    <n v="2953"/>
    <s v="Pueblo Underground Theater (Canceled)"/>
    <s v="I want to purchase the former Bread Of Life Church and convert it into a multipurpose theater space for local talent."/>
    <x v="2"/>
    <x v="2202"/>
    <x v="1"/>
    <x v="0"/>
    <s v="USD"/>
    <n v="1444330821"/>
    <x v="2591"/>
    <b v="0"/>
    <n v="3"/>
    <b v="0"/>
    <s v="theater/spaces"/>
    <x v="6"/>
    <x v="9"/>
    <x v="2341"/>
    <x v="2591"/>
    <d v="2015-10-08T19:00:21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303"/>
    <x v="2202"/>
    <x v="0"/>
    <x v="1"/>
    <s v="GBP"/>
    <n v="1434120856"/>
    <x v="2592"/>
    <b v="0"/>
    <n v="25"/>
    <b v="1"/>
    <s v="theater/plays"/>
    <x v="6"/>
    <x v="11"/>
    <x v="2342"/>
    <x v="2592"/>
    <d v="2015-06-12T14:54:16"/>
    <x v="0"/>
  </r>
  <r>
    <n v="2815"/>
    <s v="Widow's Wedding Dress"/>
    <s v="Set in 1950s Northern Ireland, this play tells the story of two sisters in a community of Travellers, or Irish Gypsies."/>
    <x v="303"/>
    <x v="2202"/>
    <x v="0"/>
    <x v="11"/>
    <s v="CAD"/>
    <n v="1470595109"/>
    <x v="2593"/>
    <b v="0"/>
    <n v="14"/>
    <b v="1"/>
    <s v="theater/plays"/>
    <x v="6"/>
    <x v="11"/>
    <x v="2343"/>
    <x v="2593"/>
    <d v="2016-08-07T18:38:29"/>
    <x v="0"/>
  </r>
  <r>
    <n v="2142"/>
    <s v="MEDiAN - The Colony (sci-fi exploration adventure game)"/>
    <s v="a third-person exploration adventure game developed by yetanotherIndie will be released on August 2016 for PC, Linux and XBox one."/>
    <x v="149"/>
    <x v="2203"/>
    <x v="2"/>
    <x v="4"/>
    <s v="EUR"/>
    <n v="1451494210"/>
    <x v="2594"/>
    <b v="0"/>
    <n v="12"/>
    <b v="0"/>
    <s v="games/video games"/>
    <x v="3"/>
    <x v="18"/>
    <x v="2344"/>
    <x v="2594"/>
    <d v="2015-12-30T16:50:10"/>
    <x v="0"/>
  </r>
  <r>
    <n v="386"/>
    <s v="Submarine: Diving Away From Adulthood"/>
    <s v="Eight friends reunite to achieve their childhood dream of designing, constructing, and launching a homemade submarine."/>
    <x v="260"/>
    <x v="2203"/>
    <x v="0"/>
    <x v="0"/>
    <s v="USD"/>
    <n v="1439246991"/>
    <x v="2595"/>
    <b v="0"/>
    <n v="13"/>
    <b v="1"/>
    <s v="film &amp; video/documentary"/>
    <x v="5"/>
    <x v="8"/>
    <x v="2345"/>
    <x v="2595"/>
    <d v="2015-08-10T22:49:51"/>
    <x v="0"/>
  </r>
  <r>
    <n v="1438"/>
    <s v="Felting tutorials - worldwide wool craft - translation"/>
    <s v="Feltmaking is an acient yet modern craft using wool in creative ways. Our thorough guides should be for people all over the world."/>
    <x v="16"/>
    <x v="2204"/>
    <x v="2"/>
    <x v="9"/>
    <s v="DKK"/>
    <n v="1461765300"/>
    <x v="2596"/>
    <b v="0"/>
    <n v="8"/>
    <b v="0"/>
    <s v="publishing/translations"/>
    <x v="1"/>
    <x v="31"/>
    <x v="1319"/>
    <x v="2596"/>
    <d v="2016-04-27T13:55:00"/>
    <x v="0"/>
  </r>
  <r>
    <n v="50"/>
    <s v="The Love Lounge"/>
    <s v="A brand new dating show which helps one lucky lady find her Mr Right with difficult decisions to make along the way."/>
    <x v="260"/>
    <x v="2204"/>
    <x v="0"/>
    <x v="1"/>
    <s v="GBP"/>
    <n v="1422637200"/>
    <x v="2597"/>
    <b v="0"/>
    <n v="22"/>
    <b v="1"/>
    <s v="film &amp; video/television"/>
    <x v="5"/>
    <x v="16"/>
    <x v="2346"/>
    <x v="2597"/>
    <d v="2015-01-30T17:00:00"/>
    <x v="0"/>
  </r>
  <r>
    <n v="104"/>
    <s v="Good 'Ol Trumpet"/>
    <s v="UCF short film about an old man, his love for music, and his misplaced trumpet.  "/>
    <x v="207"/>
    <x v="2204"/>
    <x v="0"/>
    <x v="0"/>
    <s v="USD"/>
    <n v="1301792400"/>
    <x v="2598"/>
    <b v="0"/>
    <n v="10"/>
    <b v="1"/>
    <s v="film &amp; video/shorts"/>
    <x v="5"/>
    <x v="27"/>
    <x v="1338"/>
    <x v="2598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x v="207"/>
    <x v="2204"/>
    <x v="0"/>
    <x v="0"/>
    <s v="USD"/>
    <n v="1393694280"/>
    <x v="2599"/>
    <b v="0"/>
    <n v="14"/>
    <b v="1"/>
    <s v="film &amp; video/documentary"/>
    <x v="5"/>
    <x v="8"/>
    <x v="2058"/>
    <x v="2599"/>
    <d v="2014-03-01T17:18:00"/>
    <x v="0"/>
  </r>
  <r>
    <n v="2265"/>
    <s v="Blind Beggar Miniatures presents Second Chance Specials!"/>
    <s v="A second chance to get the deals from earlier campaigns just in time for the Holiday season. Pulp, Cthulhu, Sci-Fi, Old West and more!"/>
    <x v="317"/>
    <x v="2205"/>
    <x v="0"/>
    <x v="1"/>
    <s v="GBP"/>
    <n v="1479846507"/>
    <x v="2600"/>
    <b v="0"/>
    <n v="17"/>
    <b v="1"/>
    <s v="games/tabletop games"/>
    <x v="3"/>
    <x v="5"/>
    <x v="2347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x v="303"/>
    <x v="2206"/>
    <x v="0"/>
    <x v="0"/>
    <s v="USD"/>
    <n v="1354756714"/>
    <x v="2601"/>
    <b v="0"/>
    <n v="18"/>
    <b v="1"/>
    <s v="publishing/nonfiction"/>
    <x v="1"/>
    <x v="17"/>
    <x v="2348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x v="313"/>
    <x v="2207"/>
    <x v="0"/>
    <x v="0"/>
    <s v="USD"/>
    <n v="1411980020"/>
    <x v="2602"/>
    <b v="0"/>
    <n v="13"/>
    <b v="1"/>
    <s v="theater/plays"/>
    <x v="6"/>
    <x v="11"/>
    <x v="1753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x v="302"/>
    <x v="2208"/>
    <x v="0"/>
    <x v="1"/>
    <s v="GBP"/>
    <n v="1409490480"/>
    <x v="2603"/>
    <b v="0"/>
    <n v="21"/>
    <b v="1"/>
    <s v="theater/plays"/>
    <x v="6"/>
    <x v="11"/>
    <x v="2349"/>
    <x v="2603"/>
    <d v="2014-08-31T13:08:00"/>
    <x v="0"/>
  </r>
  <r>
    <n v="1806"/>
    <s v="American Presidents Naked"/>
    <s v="Join me in publishing an amazing and unprecedented book with full frontal photopraphs of 8 American Presidents Naked"/>
    <x v="16"/>
    <x v="2209"/>
    <x v="2"/>
    <x v="1"/>
    <s v="GBP"/>
    <n v="1412090349"/>
    <x v="2604"/>
    <b v="1"/>
    <n v="8"/>
    <b v="0"/>
    <s v="photography/photobooks"/>
    <x v="2"/>
    <x v="3"/>
    <x v="2350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x v="51"/>
    <x v="2210"/>
    <x v="1"/>
    <x v="0"/>
    <s v="USD"/>
    <n v="1408029623"/>
    <x v="2605"/>
    <b v="0"/>
    <n v="13"/>
    <b v="0"/>
    <s v="technology/web"/>
    <x v="0"/>
    <x v="26"/>
    <x v="2351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x v="25"/>
    <x v="2211"/>
    <x v="2"/>
    <x v="0"/>
    <s v="USD"/>
    <n v="1485964559"/>
    <x v="2606"/>
    <b v="0"/>
    <n v="7"/>
    <b v="0"/>
    <s v="technology/wearables"/>
    <x v="0"/>
    <x v="1"/>
    <x v="856"/>
    <x v="2606"/>
    <d v="2017-02-01T15:55:59"/>
    <x v="0"/>
  </r>
  <r>
    <n v="3193"/>
    <s v="Shock Treatment - The Sequel to Rocky Horror!"/>
    <s v="Bringing Richard O'Brien's sequel to legendary Rocky Horror to the stage for the first time. First London, then...The World!"/>
    <x v="1"/>
    <x v="2212"/>
    <x v="2"/>
    <x v="1"/>
    <s v="GBP"/>
    <n v="1424474056"/>
    <x v="2607"/>
    <b v="0"/>
    <n v="24"/>
    <b v="0"/>
    <s v="theater/musical"/>
    <x v="6"/>
    <x v="19"/>
    <x v="2352"/>
    <x v="2607"/>
    <d v="2015-02-20T23:14:16"/>
    <x v="1"/>
  </r>
  <r>
    <n v="3063"/>
    <s v="Spec Haus"/>
    <s v="Members of the local Miami music scene are putting together a venue/creative space in Kendall!"/>
    <x v="121"/>
    <x v="2212"/>
    <x v="2"/>
    <x v="0"/>
    <s v="USD"/>
    <n v="1477174138"/>
    <x v="2608"/>
    <b v="0"/>
    <n v="23"/>
    <b v="0"/>
    <s v="theater/spaces"/>
    <x v="6"/>
    <x v="9"/>
    <x v="2353"/>
    <x v="2608"/>
    <d v="2016-10-22T22:08:58"/>
    <x v="0"/>
  </r>
  <r>
    <n v="1400"/>
    <s v="Stone Kings: From Creation To Devastation"/>
    <s v="We're looking to our fans to help partially fund the new album. It's 12 tracks in length &amp; will be a musical trip like no other!"/>
    <x v="313"/>
    <x v="2213"/>
    <x v="0"/>
    <x v="1"/>
    <s v="GBP"/>
    <n v="1465709400"/>
    <x v="2609"/>
    <b v="0"/>
    <n v="34"/>
    <b v="1"/>
    <s v="music/rock"/>
    <x v="7"/>
    <x v="15"/>
    <x v="2354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x v="23"/>
    <x v="2214"/>
    <x v="2"/>
    <x v="0"/>
    <s v="USD"/>
    <n v="1416000600"/>
    <x v="2610"/>
    <b v="0"/>
    <n v="23"/>
    <b v="0"/>
    <s v="games/mobile games"/>
    <x v="3"/>
    <x v="28"/>
    <x v="543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x v="16"/>
    <x v="2214"/>
    <x v="2"/>
    <x v="0"/>
    <s v="USD"/>
    <n v="1436981339"/>
    <x v="2611"/>
    <b v="0"/>
    <n v="9"/>
    <b v="0"/>
    <s v="food/food trucks"/>
    <x v="4"/>
    <x v="29"/>
    <x v="431"/>
    <x v="2611"/>
    <d v="2015-07-15T17:28:59"/>
    <x v="0"/>
  </r>
  <r>
    <n v="3607"/>
    <s v="E15 at The Pleasance and CPT"/>
    <s v="'E15' is a verbatim project that looks at the story of the Focus E15 Campaign"/>
    <x v="302"/>
    <x v="2215"/>
    <x v="0"/>
    <x v="1"/>
    <s v="GBP"/>
    <n v="1450137600"/>
    <x v="2612"/>
    <b v="0"/>
    <n v="20"/>
    <b v="1"/>
    <s v="theater/plays"/>
    <x v="6"/>
    <x v="11"/>
    <x v="2254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x v="151"/>
    <x v="2216"/>
    <x v="2"/>
    <x v="1"/>
    <s v="GBP"/>
    <n v="1404149280"/>
    <x v="2613"/>
    <b v="0"/>
    <n v="13"/>
    <b v="0"/>
    <s v="theater/plays"/>
    <x v="6"/>
    <x v="11"/>
    <x v="2355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x v="70"/>
    <x v="2217"/>
    <x v="2"/>
    <x v="0"/>
    <s v="USD"/>
    <n v="1445448381"/>
    <x v="2614"/>
    <b v="0"/>
    <n v="8"/>
    <b v="0"/>
    <s v="film &amp; video/animation"/>
    <x v="5"/>
    <x v="23"/>
    <x v="2356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x v="38"/>
    <x v="2217"/>
    <x v="2"/>
    <x v="0"/>
    <s v="USD"/>
    <n v="1362711728"/>
    <x v="2615"/>
    <b v="0"/>
    <n v="13"/>
    <b v="0"/>
    <s v="publishing/children's books"/>
    <x v="1"/>
    <x v="39"/>
    <x v="2357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07"/>
    <x v="2217"/>
    <x v="0"/>
    <x v="0"/>
    <s v="USD"/>
    <n v="1442462340"/>
    <x v="2616"/>
    <b v="0"/>
    <n v="14"/>
    <b v="1"/>
    <s v="theater/plays"/>
    <x v="6"/>
    <x v="11"/>
    <x v="2358"/>
    <x v="2616"/>
    <d v="2015-09-17T03:59:00"/>
    <x v="0"/>
  </r>
  <r>
    <n v="3711"/>
    <s v="The Youth Shakespeare Project 2014"/>
    <s v="Two teachers and twenty kids bring one of Shakespeare's plays to life!"/>
    <x v="207"/>
    <x v="2217"/>
    <x v="0"/>
    <x v="0"/>
    <s v="USD"/>
    <n v="1402848000"/>
    <x v="2617"/>
    <b v="0"/>
    <n v="21"/>
    <b v="1"/>
    <s v="theater/plays"/>
    <x v="6"/>
    <x v="11"/>
    <x v="2359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x v="303"/>
    <x v="2217"/>
    <x v="0"/>
    <x v="0"/>
    <s v="USD"/>
    <n v="1426187582"/>
    <x v="2618"/>
    <b v="0"/>
    <n v="10"/>
    <b v="1"/>
    <s v="theater/plays"/>
    <x v="6"/>
    <x v="11"/>
    <x v="2360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x v="70"/>
    <x v="2218"/>
    <x v="2"/>
    <x v="0"/>
    <s v="USD"/>
    <n v="1438390800"/>
    <x v="2619"/>
    <b v="0"/>
    <n v="7"/>
    <b v="0"/>
    <s v="theater/plays"/>
    <x v="6"/>
    <x v="11"/>
    <x v="2361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x v="207"/>
    <x v="2218"/>
    <x v="0"/>
    <x v="1"/>
    <s v="GBP"/>
    <n v="1476651600"/>
    <x v="2620"/>
    <b v="0"/>
    <n v="15"/>
    <b v="1"/>
    <s v="theater/musical"/>
    <x v="6"/>
    <x v="19"/>
    <x v="1820"/>
    <x v="2620"/>
    <d v="2016-10-16T21:00:00"/>
    <x v="2"/>
  </r>
  <r>
    <n v="74"/>
    <s v="L'oiseau la nuit - Court-mÃ©trage"/>
    <s v="La nuit est devenue le lieu de la terreur. Alors qu'un couvre-feu est imposÃ©, une petite fille est enlevÃ©e par un rapace nocturne."/>
    <x v="207"/>
    <x v="2219"/>
    <x v="0"/>
    <x v="16"/>
    <s v="EUR"/>
    <n v="1453376495"/>
    <x v="2621"/>
    <b v="0"/>
    <n v="29"/>
    <b v="1"/>
    <s v="film &amp; video/shorts"/>
    <x v="5"/>
    <x v="27"/>
    <x v="2362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x v="207"/>
    <x v="2220"/>
    <x v="0"/>
    <x v="1"/>
    <s v="GBP"/>
    <n v="1387281600"/>
    <x v="2622"/>
    <b v="0"/>
    <n v="45"/>
    <b v="1"/>
    <s v="music/pop"/>
    <x v="7"/>
    <x v="22"/>
    <x v="2363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x v="151"/>
    <x v="2221"/>
    <x v="2"/>
    <x v="0"/>
    <s v="USD"/>
    <n v="1402007500"/>
    <x v="2623"/>
    <b v="0"/>
    <n v="11"/>
    <b v="0"/>
    <s v="theater/plays"/>
    <x v="6"/>
    <x v="11"/>
    <x v="2284"/>
    <x v="2623"/>
    <d v="2014-06-05T22:31:40"/>
    <x v="0"/>
  </r>
  <r>
    <n v="2140"/>
    <s v="Huevos Rancheros Video Game &quot;The Sabroso Showdown &quot;"/>
    <s v="COOKIN UP ONE HOT ENTREE! BobToons USA is gathering the ingredients to create a hot new video game &quot;The Sabroso Showdown&quot;"/>
    <x v="62"/>
    <x v="2222"/>
    <x v="2"/>
    <x v="0"/>
    <s v="USD"/>
    <n v="1357934424"/>
    <x v="2624"/>
    <b v="0"/>
    <n v="11"/>
    <b v="0"/>
    <s v="games/video games"/>
    <x v="3"/>
    <x v="18"/>
    <x v="2364"/>
    <x v="2624"/>
    <d v="2013-01-11T20:00:24"/>
    <x v="0"/>
  </r>
  <r>
    <n v="1725"/>
    <s v="Unveiled Debut Album"/>
    <s v="Christian band signed to VECA Records to release their debut album in Spring 2015.  This ministry is relying on faith-based donations."/>
    <x v="120"/>
    <x v="2222"/>
    <x v="2"/>
    <x v="0"/>
    <s v="USD"/>
    <n v="1408922049"/>
    <x v="2625"/>
    <b v="0"/>
    <n v="9"/>
    <b v="0"/>
    <s v="music/faith"/>
    <x v="7"/>
    <x v="14"/>
    <x v="2365"/>
    <x v="2625"/>
    <d v="2014-08-24T23:14:09"/>
    <x v="0"/>
  </r>
  <r>
    <n v="169"/>
    <s v="Family"/>
    <s v="Family is a short film about a father and son and two brothers who were separated by the Korean war and finally reunite after 60 years."/>
    <x v="60"/>
    <x v="2222"/>
    <x v="2"/>
    <x v="1"/>
    <s v="GBP"/>
    <n v="1413634059"/>
    <x v="2626"/>
    <b v="0"/>
    <n v="10"/>
    <b v="0"/>
    <s v="film &amp; video/drama"/>
    <x v="5"/>
    <x v="10"/>
    <x v="762"/>
    <x v="2626"/>
    <d v="2014-10-18T12:07:39"/>
    <x v="0"/>
  </r>
  <r>
    <n v="1896"/>
    <s v="the bridge"/>
    <s v="My barely anticipated second album of self produced songs is ready to go.  Just need a little help to cover mastering, artwork etc."/>
    <x v="318"/>
    <x v="2223"/>
    <x v="0"/>
    <x v="0"/>
    <s v="USD"/>
    <n v="1334250165"/>
    <x v="2627"/>
    <b v="0"/>
    <n v="13"/>
    <b v="1"/>
    <s v="music/indie rock"/>
    <x v="7"/>
    <x v="12"/>
    <x v="2366"/>
    <x v="2627"/>
    <d v="2012-04-12T17:02:45"/>
    <x v="0"/>
  </r>
  <r>
    <n v="3309"/>
    <s v="Collision Course"/>
    <s v="Two unlikely friends, a garage, tinned beans &amp; the end of the world."/>
    <x v="313"/>
    <x v="2224"/>
    <x v="0"/>
    <x v="1"/>
    <s v="GBP"/>
    <n v="1476632178"/>
    <x v="2628"/>
    <b v="0"/>
    <n v="31"/>
    <b v="1"/>
    <s v="theater/plays"/>
    <x v="6"/>
    <x v="11"/>
    <x v="2367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x v="284"/>
    <x v="2225"/>
    <x v="0"/>
    <x v="0"/>
    <s v="USD"/>
    <n v="1311576600"/>
    <x v="2629"/>
    <b v="0"/>
    <n v="11"/>
    <b v="1"/>
    <s v="music/rock"/>
    <x v="7"/>
    <x v="15"/>
    <x v="2368"/>
    <x v="2629"/>
    <d v="2011-07-25T06:50:00"/>
    <x v="0"/>
  </r>
  <r>
    <n v="1807"/>
    <s v="Anywhere but Here"/>
    <s v="I want to explore alternative cultures and lifestyles in America."/>
    <x v="1"/>
    <x v="2226"/>
    <x v="2"/>
    <x v="0"/>
    <s v="USD"/>
    <n v="1411868313"/>
    <x v="2630"/>
    <b v="1"/>
    <n v="8"/>
    <b v="0"/>
    <s v="photography/photobooks"/>
    <x v="2"/>
    <x v="3"/>
    <x v="2369"/>
    <x v="2630"/>
    <d v="2014-09-28T01:38:33"/>
    <x v="0"/>
  </r>
  <r>
    <n v="685"/>
    <s v="Nomadica All purpose backpack with battery"/>
    <s v="PowerPack is an efficient and affordable backpack with a lithium-ion charger for all electronic devices offering charges on the go!"/>
    <x v="151"/>
    <x v="2226"/>
    <x v="2"/>
    <x v="0"/>
    <s v="USD"/>
    <n v="1421095672"/>
    <x v="2631"/>
    <b v="0"/>
    <n v="10"/>
    <b v="0"/>
    <s v="technology/wearables"/>
    <x v="0"/>
    <x v="1"/>
    <x v="2370"/>
    <x v="2631"/>
    <d v="2015-01-12T20:47:52"/>
    <x v="0"/>
  </r>
  <r>
    <n v="1391"/>
    <s v="Rules and Regulations"/>
    <s v="With the money donated through this project we intend on investing in sound equipment for live shows"/>
    <x v="207"/>
    <x v="2227"/>
    <x v="0"/>
    <x v="0"/>
    <s v="USD"/>
    <n v="1440219540"/>
    <x v="2632"/>
    <b v="0"/>
    <n v="13"/>
    <b v="1"/>
    <s v="music/rock"/>
    <x v="7"/>
    <x v="15"/>
    <x v="2371"/>
    <x v="2632"/>
    <d v="2015-08-22T04:59:00"/>
    <x v="0"/>
  </r>
  <r>
    <n v="2897"/>
    <s v="CAYCE"/>
    <s v="A unique stage play about the epic struggle of psychic Edgar Cayce to deal with his extraordinary abilities and find his place in life."/>
    <x v="32"/>
    <x v="2228"/>
    <x v="2"/>
    <x v="0"/>
    <s v="USD"/>
    <n v="1444577345"/>
    <x v="2633"/>
    <b v="0"/>
    <n v="3"/>
    <b v="0"/>
    <s v="theater/plays"/>
    <x v="6"/>
    <x v="11"/>
    <x v="2372"/>
    <x v="2633"/>
    <d v="2015-10-11T15:29:05"/>
    <x v="0"/>
  </r>
  <r>
    <n v="3934"/>
    <s v="&quot;A Measure of Normalcy&quot;"/>
    <s v="Lost youth and lost souls struggle to find meaning amid dingy basements, vanishing malls, and a bleak Midwestern summer."/>
    <x v="1"/>
    <x v="2228"/>
    <x v="2"/>
    <x v="0"/>
    <s v="USD"/>
    <n v="1443704400"/>
    <x v="2634"/>
    <b v="0"/>
    <n v="12"/>
    <b v="0"/>
    <s v="theater/plays"/>
    <x v="6"/>
    <x v="11"/>
    <x v="2373"/>
    <x v="2634"/>
    <d v="2015-10-01T13:00:00"/>
    <x v="0"/>
  </r>
  <r>
    <n v="2752"/>
    <s v="An Ordinary Toad's Extraordinary Night!"/>
    <s v="Andrew wonders if his life would be more exciting if he'd been hatched a frog. Shiny and green just seems more exciting to him. Until.."/>
    <x v="182"/>
    <x v="2228"/>
    <x v="2"/>
    <x v="0"/>
    <s v="USD"/>
    <n v="1324232504"/>
    <x v="2635"/>
    <b v="0"/>
    <n v="14"/>
    <b v="0"/>
    <s v="publishing/children's books"/>
    <x v="1"/>
    <x v="39"/>
    <x v="2374"/>
    <x v="2635"/>
    <d v="2011-12-18T18:21:44"/>
    <x v="0"/>
  </r>
  <r>
    <n v="1612"/>
    <s v="Join AT THE WAYSIDE For The &quot;Ready...Set...Snow Tour!&quot;"/>
    <s v="Help us achieve our goal to get our van repaired, gassed up, and road-ready for our winter tour!"/>
    <x v="207"/>
    <x v="2228"/>
    <x v="0"/>
    <x v="0"/>
    <s v="USD"/>
    <n v="1357160384"/>
    <x v="2636"/>
    <b v="0"/>
    <n v="11"/>
    <b v="1"/>
    <s v="music/rock"/>
    <x v="7"/>
    <x v="15"/>
    <x v="1626"/>
    <x v="2636"/>
    <d v="2013-01-02T20:59:44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x v="2228"/>
    <x v="0"/>
    <x v="0"/>
    <s v="USD"/>
    <n v="1422853140"/>
    <x v="2637"/>
    <b v="0"/>
    <n v="10"/>
    <b v="1"/>
    <s v="theater/plays"/>
    <x v="6"/>
    <x v="11"/>
    <x v="2375"/>
    <x v="2637"/>
    <d v="2015-02-02T04:59:00"/>
    <x v="0"/>
  </r>
  <r>
    <n v="2455"/>
    <s v="Yo Mama's Sauces &amp; Rubs"/>
    <s v="Mama wants everyone to try her secret recipes for sauces and rubs. She uses only the freshest ingredients for them."/>
    <x v="284"/>
    <x v="2229"/>
    <x v="0"/>
    <x v="0"/>
    <s v="USD"/>
    <n v="1461177950"/>
    <x v="2638"/>
    <b v="0"/>
    <n v="16"/>
    <b v="1"/>
    <s v="food/small batch"/>
    <x v="4"/>
    <x v="7"/>
    <x v="1133"/>
    <x v="2638"/>
    <d v="2016-04-20T18:45:50"/>
    <x v="0"/>
  </r>
  <r>
    <n v="3181"/>
    <s v="ENDURING SONG"/>
    <s v="ENDURING SONG by award-winning Bear Trap Theatre, is a sweeping historical epic about love, loss and family set in the First Crusade."/>
    <x v="207"/>
    <x v="2230"/>
    <x v="0"/>
    <x v="1"/>
    <s v="GBP"/>
    <n v="1402848000"/>
    <x v="2639"/>
    <b v="1"/>
    <n v="15"/>
    <b v="1"/>
    <s v="theater/plays"/>
    <x v="6"/>
    <x v="11"/>
    <x v="902"/>
    <x v="2639"/>
    <d v="2014-06-15T16:00:00"/>
    <x v="0"/>
  </r>
  <r>
    <n v="818"/>
    <s v="Repair Orwell's tour van for a West Coast Tour!"/>
    <s v="Orwell is hitting the road this August for a West Coast tour and we need substantial van repairs in order to get there.  Dates booked."/>
    <x v="313"/>
    <x v="2230"/>
    <x v="0"/>
    <x v="0"/>
    <s v="USD"/>
    <n v="1344358860"/>
    <x v="2640"/>
    <b v="0"/>
    <n v="19"/>
    <b v="1"/>
    <s v="music/rock"/>
    <x v="7"/>
    <x v="15"/>
    <x v="2376"/>
    <x v="2640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x v="303"/>
    <x v="2230"/>
    <x v="0"/>
    <x v="4"/>
    <s v="EUR"/>
    <n v="1477422000"/>
    <x v="2641"/>
    <b v="0"/>
    <n v="28"/>
    <b v="1"/>
    <s v="music/metal"/>
    <x v="7"/>
    <x v="20"/>
    <x v="2377"/>
    <x v="2641"/>
    <d v="2016-10-25T19:00:00"/>
    <x v="0"/>
  </r>
  <r>
    <n v="3888"/>
    <s v="Popinjay Productions' The Odyssey"/>
    <s v="We are devising a vibrant new adaptation of Homer's The Odyssey featuring dynamic storytelling, stunning visuals and original music."/>
    <x v="151"/>
    <x v="2231"/>
    <x v="2"/>
    <x v="1"/>
    <s v="GBP"/>
    <n v="1488114358"/>
    <x v="2642"/>
    <b v="0"/>
    <n v="14"/>
    <b v="0"/>
    <s v="theater/plays"/>
    <x v="6"/>
    <x v="11"/>
    <x v="1599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x v="26"/>
    <x v="2232"/>
    <x v="2"/>
    <x v="0"/>
    <s v="USD"/>
    <n v="1449876859"/>
    <x v="2643"/>
    <b v="0"/>
    <n v="9"/>
    <b v="0"/>
    <s v="theater/plays"/>
    <x v="6"/>
    <x v="11"/>
    <x v="2378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x v="207"/>
    <x v="2233"/>
    <x v="3"/>
    <x v="1"/>
    <s v="GBP"/>
    <n v="1490358834"/>
    <x v="2644"/>
    <b v="0"/>
    <n v="16"/>
    <b v="0"/>
    <s v="theater/plays"/>
    <x v="6"/>
    <x v="11"/>
    <x v="2106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x v="207"/>
    <x v="2233"/>
    <x v="0"/>
    <x v="1"/>
    <s v="GBP"/>
    <n v="1422712986"/>
    <x v="2645"/>
    <b v="0"/>
    <n v="16"/>
    <b v="1"/>
    <s v="theater/plays"/>
    <x v="6"/>
    <x v="11"/>
    <x v="2106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x v="2234"/>
    <x v="0"/>
    <x v="0"/>
    <s v="USD"/>
    <n v="1413431940"/>
    <x v="2646"/>
    <b v="0"/>
    <n v="15"/>
    <b v="1"/>
    <s v="theater/plays"/>
    <x v="6"/>
    <x v="11"/>
    <x v="1919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x v="207"/>
    <x v="2235"/>
    <x v="0"/>
    <x v="0"/>
    <s v="USD"/>
    <n v="1415222545"/>
    <x v="2647"/>
    <b v="0"/>
    <n v="9"/>
    <b v="1"/>
    <s v="theater/plays"/>
    <x v="6"/>
    <x v="11"/>
    <x v="2379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x v="70"/>
    <x v="2236"/>
    <x v="2"/>
    <x v="0"/>
    <s v="USD"/>
    <n v="1399071173"/>
    <x v="2648"/>
    <b v="0"/>
    <n v="12"/>
    <b v="0"/>
    <s v="food/food trucks"/>
    <x v="4"/>
    <x v="29"/>
    <x v="488"/>
    <x v="2648"/>
    <d v="2014-05-02T22:52:53"/>
    <x v="0"/>
  </r>
  <r>
    <n v="2581"/>
    <s v="A Flying Sausage Food Truck"/>
    <s v="Creating a Food Truck to bring gourmet sausage sliders to Jacksonville, FL for breakfast, lunch, and special events."/>
    <x v="1"/>
    <x v="2236"/>
    <x v="2"/>
    <x v="0"/>
    <s v="USD"/>
    <n v="1447689898"/>
    <x v="2649"/>
    <b v="0"/>
    <n v="11"/>
    <b v="0"/>
    <s v="food/food trucks"/>
    <x v="4"/>
    <x v="29"/>
    <x v="2380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x v="207"/>
    <x v="2236"/>
    <x v="0"/>
    <x v="0"/>
    <s v="USD"/>
    <n v="1439136000"/>
    <x v="2650"/>
    <b v="0"/>
    <n v="7"/>
    <b v="1"/>
    <s v="theater/plays"/>
    <x v="6"/>
    <x v="11"/>
    <x v="2381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x v="207"/>
    <x v="2237"/>
    <x v="0"/>
    <x v="1"/>
    <s v="GBP"/>
    <n v="1470078000"/>
    <x v="2651"/>
    <b v="0"/>
    <n v="25"/>
    <b v="1"/>
    <s v="theater/plays"/>
    <x v="6"/>
    <x v="11"/>
    <x v="2382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x v="1"/>
    <x v="2238"/>
    <x v="2"/>
    <x v="0"/>
    <s v="USD"/>
    <n v="1463945673"/>
    <x v="2652"/>
    <b v="0"/>
    <n v="11"/>
    <b v="0"/>
    <s v="theater/plays"/>
    <x v="6"/>
    <x v="11"/>
    <x v="1315"/>
    <x v="2652"/>
    <d v="2016-05-22T19:34:33"/>
    <x v="0"/>
  </r>
  <r>
    <n v="2"/>
    <s v="Charlie teaser completion"/>
    <s v="Completion fund for post-production for teaser of British crime/drama tv series about a girl who sells morals for money"/>
    <x v="207"/>
    <x v="2239"/>
    <x v="0"/>
    <x v="1"/>
    <s v="GBP"/>
    <n v="1455555083"/>
    <x v="2653"/>
    <b v="0"/>
    <n v="35"/>
    <b v="1"/>
    <s v="film &amp; video/television"/>
    <x v="5"/>
    <x v="16"/>
    <x v="2383"/>
    <x v="2653"/>
    <d v="2016-02-15T16:51:23"/>
    <x v="0"/>
  </r>
  <r>
    <n v="3749"/>
    <s v="Dante's Capstone Project: Who am I?"/>
    <s v="A night of music, fellowship, and a reflection of my experiences over the past 4 years at Ball State University."/>
    <x v="207"/>
    <x v="2239"/>
    <x v="0"/>
    <x v="0"/>
    <s v="USD"/>
    <n v="1461902340"/>
    <x v="2654"/>
    <b v="0"/>
    <n v="7"/>
    <b v="1"/>
    <s v="theater/musical"/>
    <x v="6"/>
    <x v="19"/>
    <x v="1319"/>
    <x v="2654"/>
    <d v="2016-04-29T03:59:00"/>
    <x v="0"/>
  </r>
  <r>
    <n v="3255"/>
    <s v="Henry V"/>
    <s v="5 Actors, 30 Characters, 90 Minutes._x000a_Let us transport you from London to the fields of Agincourt, using the power of your imagination."/>
    <x v="284"/>
    <x v="2239"/>
    <x v="0"/>
    <x v="1"/>
    <s v="GBP"/>
    <n v="1412706375"/>
    <x v="2655"/>
    <b v="1"/>
    <n v="18"/>
    <b v="1"/>
    <s v="theater/plays"/>
    <x v="6"/>
    <x v="11"/>
    <x v="2384"/>
    <x v="2655"/>
    <d v="2014-10-07T18:26:15"/>
    <x v="0"/>
  </r>
  <r>
    <n v="3112"/>
    <s v="Kids Zone start up"/>
    <s v="Children only have a short period of time to live care free, play hard, get dirty, I want to help every child in my Town play everyday."/>
    <x v="14"/>
    <x v="2240"/>
    <x v="2"/>
    <x v="0"/>
    <s v="USD"/>
    <n v="1477968934"/>
    <x v="2656"/>
    <b v="0"/>
    <n v="9"/>
    <b v="0"/>
    <s v="theater/spaces"/>
    <x v="6"/>
    <x v="9"/>
    <x v="2385"/>
    <x v="2656"/>
    <d v="2016-11-01T02:55:34"/>
    <x v="0"/>
  </r>
  <r>
    <n v="909"/>
    <s v="Philly Jazz Fest - &quot;Remembering Grover&quot;"/>
    <s v="Woody Woodland and Carol Stone, are back on the scene presenting Philly Jazz Fest â€œRemembering Groverâ€ September 22, 2012."/>
    <x v="76"/>
    <x v="2241"/>
    <x v="2"/>
    <x v="0"/>
    <s v="USD"/>
    <n v="1343016000"/>
    <x v="2657"/>
    <b v="0"/>
    <n v="8"/>
    <b v="0"/>
    <s v="music/jazz"/>
    <x v="7"/>
    <x v="33"/>
    <x v="431"/>
    <x v="2657"/>
    <d v="2012-07-23T04:00:00"/>
    <x v="0"/>
  </r>
  <r>
    <n v="3894"/>
    <s v="MADE-UP: A Sitcom Theater Special"/>
    <s v="Ryan and Vanessa are hosting Christmas for the first time but instead of a happy celebration, they get a hilarious survival situation."/>
    <x v="51"/>
    <x v="2241"/>
    <x v="2"/>
    <x v="0"/>
    <s v="USD"/>
    <n v="1481000340"/>
    <x v="2658"/>
    <b v="0"/>
    <n v="11"/>
    <b v="0"/>
    <s v="theater/plays"/>
    <x v="6"/>
    <x v="11"/>
    <x v="2386"/>
    <x v="2658"/>
    <d v="2016-12-06T04:59:00"/>
    <x v="0"/>
  </r>
  <r>
    <n v="829"/>
    <s v="Monk"/>
    <s v="We are a band from South East London- each member is19 years OA. We have been together for two years. Taking pride in making good music"/>
    <x v="207"/>
    <x v="2241"/>
    <x v="0"/>
    <x v="1"/>
    <s v="GBP"/>
    <n v="1468437240"/>
    <x v="2659"/>
    <b v="0"/>
    <n v="16"/>
    <b v="1"/>
    <s v="music/rock"/>
    <x v="7"/>
    <x v="15"/>
    <x v="2387"/>
    <x v="2659"/>
    <d v="2016-07-13T19:14:00"/>
    <x v="0"/>
  </r>
  <r>
    <n v="1835"/>
    <s v="DIRTY LITTLE REBEL EP"/>
    <s v="WE ARE A HARD ROCK/PUNK BAND SEEKING FUNDS TO RECORD A NEW EP. _x000a__x000a_https://www.reverbnation.com/dirtylittlerebel"/>
    <x v="207"/>
    <x v="2241"/>
    <x v="0"/>
    <x v="1"/>
    <s v="GBP"/>
    <n v="1459439471"/>
    <x v="2660"/>
    <b v="0"/>
    <n v="11"/>
    <b v="1"/>
    <s v="music/rock"/>
    <x v="7"/>
    <x v="15"/>
    <x v="2386"/>
    <x v="2660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x v="207"/>
    <x v="2241"/>
    <x v="0"/>
    <x v="0"/>
    <s v="USD"/>
    <n v="1407686340"/>
    <x v="2661"/>
    <b v="0"/>
    <n v="9"/>
    <b v="1"/>
    <s v="theater/plays"/>
    <x v="6"/>
    <x v="11"/>
    <x v="1579"/>
    <x v="2661"/>
    <d v="2014-08-10T15:59:00"/>
    <x v="0"/>
  </r>
  <r>
    <n v="1637"/>
    <s v="We Fly to Philly / Release new album / Tour west coast"/>
    <s v="We (the band Sunset) has been invited to play in Philadelphia.   Help us get there and you will receive special prizes."/>
    <x v="207"/>
    <x v="2242"/>
    <x v="0"/>
    <x v="0"/>
    <s v="USD"/>
    <n v="1262302740"/>
    <x v="2662"/>
    <b v="0"/>
    <n v="15"/>
    <b v="1"/>
    <s v="music/rock"/>
    <x v="7"/>
    <x v="15"/>
    <x v="1929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x v="207"/>
    <x v="2243"/>
    <x v="0"/>
    <x v="0"/>
    <s v="USD"/>
    <n v="1295142660"/>
    <x v="2663"/>
    <b v="0"/>
    <n v="10"/>
    <b v="1"/>
    <s v="music/indie rock"/>
    <x v="7"/>
    <x v="12"/>
    <x v="2028"/>
    <x v="2663"/>
    <d v="2011-01-16T01:51:00"/>
    <x v="0"/>
  </r>
  <r>
    <n v="1816"/>
    <s v="Moments of Passion"/>
    <s v="A unique Photographic Book Project about the Passionate Moments and Strong Emotions that lie within Karate"/>
    <x v="17"/>
    <x v="2244"/>
    <x v="2"/>
    <x v="19"/>
    <s v="CHF"/>
    <n v="1469473200"/>
    <x v="2664"/>
    <b v="0"/>
    <n v="6"/>
    <b v="0"/>
    <s v="photography/photobooks"/>
    <x v="2"/>
    <x v="3"/>
    <x v="2388"/>
    <x v="2664"/>
    <d v="2016-07-25T19:00:00"/>
    <x v="0"/>
  </r>
  <r>
    <n v="1990"/>
    <s v="The Virgin of the Path"/>
    <s v="An art nude photography book that includes traditional black and white sepia nudes as well as experimiental color nudes."/>
    <x v="121"/>
    <x v="2244"/>
    <x v="2"/>
    <x v="0"/>
    <s v="USD"/>
    <n v="1455338532"/>
    <x v="2665"/>
    <b v="0"/>
    <n v="5"/>
    <b v="0"/>
    <s v="photography/people"/>
    <x v="2"/>
    <x v="36"/>
    <x v="2389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x v="26"/>
    <x v="2245"/>
    <x v="1"/>
    <x v="0"/>
    <s v="USD"/>
    <n v="1424211329"/>
    <x v="2666"/>
    <b v="0"/>
    <n v="6"/>
    <b v="0"/>
    <s v="publishing/art books"/>
    <x v="1"/>
    <x v="32"/>
    <x v="2390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x v="303"/>
    <x v="2246"/>
    <x v="0"/>
    <x v="0"/>
    <s v="USD"/>
    <n v="1436551200"/>
    <x v="2667"/>
    <b v="0"/>
    <n v="17"/>
    <b v="1"/>
    <s v="theater/plays"/>
    <x v="6"/>
    <x v="11"/>
    <x v="2391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x v="60"/>
    <x v="2247"/>
    <x v="2"/>
    <x v="0"/>
    <s v="USD"/>
    <n v="1467604800"/>
    <x v="2668"/>
    <b v="0"/>
    <n v="10"/>
    <b v="0"/>
    <s v="theater/plays"/>
    <x v="6"/>
    <x v="11"/>
    <x v="1437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x v="313"/>
    <x v="2247"/>
    <x v="0"/>
    <x v="1"/>
    <s v="GBP"/>
    <n v="1435352400"/>
    <x v="2669"/>
    <b v="0"/>
    <n v="22"/>
    <b v="1"/>
    <s v="theater/plays"/>
    <x v="6"/>
    <x v="11"/>
    <x v="2392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x v="207"/>
    <x v="2248"/>
    <x v="0"/>
    <x v="1"/>
    <s v="GBP"/>
    <n v="1467681107"/>
    <x v="2670"/>
    <b v="0"/>
    <n v="20"/>
    <b v="1"/>
    <s v="theater/plays"/>
    <x v="6"/>
    <x v="11"/>
    <x v="2393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x v="2249"/>
    <x v="1"/>
    <x v="13"/>
    <s v="EUR"/>
    <n v="1483138800"/>
    <x v="2671"/>
    <b v="0"/>
    <n v="3"/>
    <b v="0"/>
    <s v="technology/wearables"/>
    <x v="0"/>
    <x v="1"/>
    <x v="2394"/>
    <x v="2671"/>
    <d v="2016-12-30T23:00:00"/>
    <x v="0"/>
  </r>
  <r>
    <n v="90"/>
    <s v="Help Get the Short Film Interior Design into Film Festivals!"/>
    <s v="We're looking for funding to help submit a short film to film festivals."/>
    <x v="207"/>
    <x v="2250"/>
    <x v="0"/>
    <x v="0"/>
    <s v="USD"/>
    <n v="1310454499"/>
    <x v="2672"/>
    <b v="0"/>
    <n v="16"/>
    <b v="1"/>
    <s v="film &amp; video/shorts"/>
    <x v="5"/>
    <x v="27"/>
    <x v="2395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x v="207"/>
    <x v="2251"/>
    <x v="0"/>
    <x v="0"/>
    <s v="USD"/>
    <n v="1472676371"/>
    <x v="2673"/>
    <b v="0"/>
    <n v="8"/>
    <b v="1"/>
    <s v="theater/plays"/>
    <x v="6"/>
    <x v="11"/>
    <x v="2396"/>
    <x v="2673"/>
    <d v="2016-08-31T20:46:11"/>
    <x v="0"/>
  </r>
  <r>
    <n v="3788"/>
    <s v="WHAT'S A NICE JEWISH GIRL DOING IN A PLACE LIKE THIS?"/>
    <s v="A STORY OF BAGELS AND LOCKS!_x000a__x000a_A JEWISH GIRL FINDS HERSELF ON A UNEXPECTED TRIP TO_x000a_&quot;A SPIRITUAL EXPERIENCE&quot; !"/>
    <x v="35"/>
    <x v="2252"/>
    <x v="2"/>
    <x v="0"/>
    <s v="USD"/>
    <n v="1450887480"/>
    <x v="2674"/>
    <b v="0"/>
    <n v="1"/>
    <b v="0"/>
    <s v="theater/musical"/>
    <x v="6"/>
    <x v="19"/>
    <x v="872"/>
    <x v="2674"/>
    <d v="2015-12-23T16:18:00"/>
    <x v="0"/>
  </r>
  <r>
    <n v="2892"/>
    <s v="Something Precious"/>
    <s v="Something Precious is the world's first musical to alert folks to the harmful effects of technology on the human spirit."/>
    <x v="120"/>
    <x v="2252"/>
    <x v="2"/>
    <x v="0"/>
    <s v="USD"/>
    <n v="1409000400"/>
    <x v="2675"/>
    <b v="0"/>
    <n v="17"/>
    <b v="0"/>
    <s v="theater/plays"/>
    <x v="6"/>
    <x v="11"/>
    <x v="2397"/>
    <x v="2675"/>
    <d v="2014-08-25T21:00:00"/>
    <x v="0"/>
  </r>
  <r>
    <n v="84"/>
    <s v="Redemption - Short Film"/>
    <s v="&quot;A sociopath crosses paths with the person he must confront about his wife's murder, it might be himself&quot;"/>
    <x v="207"/>
    <x v="2252"/>
    <x v="0"/>
    <x v="0"/>
    <s v="USD"/>
    <n v="1305483086"/>
    <x v="2676"/>
    <b v="0"/>
    <n v="7"/>
    <b v="1"/>
    <s v="film &amp; video/shorts"/>
    <x v="5"/>
    <x v="27"/>
    <x v="2169"/>
    <x v="2676"/>
    <d v="2011-05-15T18:11:26"/>
    <x v="0"/>
  </r>
  <r>
    <n v="139"/>
    <s v="Roman Dead (Canceled)"/>
    <s v="When  Rome is infected with a zombie plague, Lucius Agrippa and a small group fights for survival"/>
    <x v="207"/>
    <x v="2252"/>
    <x v="1"/>
    <x v="0"/>
    <s v="USD"/>
    <n v="1436738772"/>
    <x v="2677"/>
    <b v="0"/>
    <n v="1"/>
    <b v="0"/>
    <s v="film &amp; video/science fiction"/>
    <x v="5"/>
    <x v="21"/>
    <x v="872"/>
    <x v="2677"/>
    <d v="2015-07-12T22:06:12"/>
    <x v="0"/>
  </r>
  <r>
    <n v="2922"/>
    <s v="Les Miserables - Backing fund"/>
    <s v="We as a Performing Arts College are to perform 'Les Miserables'. We need backing in order to afford the set, costume and other aspects."/>
    <x v="207"/>
    <x v="2252"/>
    <x v="0"/>
    <x v="1"/>
    <s v="GBP"/>
    <n v="1431982727"/>
    <x v="2678"/>
    <b v="0"/>
    <n v="6"/>
    <b v="1"/>
    <s v="theater/musical"/>
    <x v="6"/>
    <x v="19"/>
    <x v="2266"/>
    <x v="2678"/>
    <d v="2015-05-18T20:58:47"/>
    <x v="1"/>
  </r>
  <r>
    <n v="3000"/>
    <s v="Voices From The Future"/>
    <s v="A benefit show featuring musicians, dancers &amp; poets all under age 30 to raise money in support of LGBTQ rights and programs."/>
    <x v="207"/>
    <x v="2252"/>
    <x v="0"/>
    <x v="0"/>
    <s v="USD"/>
    <n v="1485885600"/>
    <x v="2679"/>
    <b v="0"/>
    <n v="8"/>
    <b v="1"/>
    <s v="theater/spaces"/>
    <x v="6"/>
    <x v="9"/>
    <x v="1356"/>
    <x v="2679"/>
    <d v="2017-01-31T18:00:00"/>
    <x v="0"/>
  </r>
  <r>
    <n v="3392"/>
    <s v="1 in 3"/>
    <s v="Life is more than the days you have left. 1 in 3 tells of two normal people &amp; their confrontation with mortality and the dice of fate."/>
    <x v="207"/>
    <x v="2252"/>
    <x v="0"/>
    <x v="1"/>
    <s v="GBP"/>
    <n v="1462565855"/>
    <x v="2680"/>
    <b v="0"/>
    <n v="12"/>
    <b v="1"/>
    <s v="theater/plays"/>
    <x v="6"/>
    <x v="11"/>
    <x v="2171"/>
    <x v="2680"/>
    <d v="2016-05-06T20:17:35"/>
    <x v="0"/>
  </r>
  <r>
    <n v="3572"/>
    <s v="Monster"/>
    <s v="A darkly comic one woman show by Abram Rooney as part of The Camden Fringe 2015."/>
    <x v="207"/>
    <x v="2252"/>
    <x v="0"/>
    <x v="1"/>
    <s v="GBP"/>
    <n v="1434894082"/>
    <x v="2681"/>
    <b v="0"/>
    <n v="9"/>
    <b v="1"/>
    <s v="theater/plays"/>
    <x v="6"/>
    <x v="11"/>
    <x v="1959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x v="2252"/>
    <x v="0"/>
    <x v="1"/>
    <s v="GBP"/>
    <n v="1459444656"/>
    <x v="2682"/>
    <b v="0"/>
    <n v="14"/>
    <b v="1"/>
    <s v="theater/plays"/>
    <x v="6"/>
    <x v="11"/>
    <x v="2167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x v="207"/>
    <x v="2252"/>
    <x v="0"/>
    <x v="1"/>
    <s v="GBP"/>
    <n v="1454412584"/>
    <x v="2683"/>
    <b v="0"/>
    <n v="17"/>
    <b v="1"/>
    <s v="theater/plays"/>
    <x v="6"/>
    <x v="11"/>
    <x v="2397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x v="207"/>
    <x v="2252"/>
    <x v="0"/>
    <x v="1"/>
    <s v="GBP"/>
    <n v="1439247600"/>
    <x v="2684"/>
    <b v="0"/>
    <n v="3"/>
    <b v="1"/>
    <s v="theater/musical"/>
    <x v="6"/>
    <x v="19"/>
    <x v="2398"/>
    <x v="2684"/>
    <d v="2015-08-10T23:00:00"/>
    <x v="1"/>
  </r>
  <r>
    <n v="1832"/>
    <s v="Black Swan Theories Debut CD"/>
    <s v="Hi! We're the music duo Black Swan Theories and our project is to manufacture our debut CD of 10 already-completed songs.  "/>
    <x v="313"/>
    <x v="2252"/>
    <x v="0"/>
    <x v="0"/>
    <s v="USD"/>
    <n v="1299243427"/>
    <x v="2685"/>
    <b v="0"/>
    <n v="20"/>
    <b v="1"/>
    <s v="music/rock"/>
    <x v="7"/>
    <x v="15"/>
    <x v="1647"/>
    <x v="2685"/>
    <d v="2011-03-04T12:57:07"/>
    <x v="0"/>
  </r>
  <r>
    <n v="3996"/>
    <s v="Anansi the Spider - An African Folktale"/>
    <s v="The African tale of Anansi the Spider is that of a trickster who often uses cleverness and harmless jokes to get what he wants."/>
    <x v="121"/>
    <x v="2253"/>
    <x v="2"/>
    <x v="0"/>
    <s v="USD"/>
    <n v="1416499440"/>
    <x v="2686"/>
    <b v="0"/>
    <n v="17"/>
    <b v="0"/>
    <s v="theater/plays"/>
    <x v="6"/>
    <x v="11"/>
    <x v="780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x v="284"/>
    <x v="2254"/>
    <x v="0"/>
    <x v="1"/>
    <s v="GBP"/>
    <n v="1424378748"/>
    <x v="2687"/>
    <b v="0"/>
    <n v="49"/>
    <b v="1"/>
    <s v="technology/space exploration"/>
    <x v="0"/>
    <x v="4"/>
    <x v="2399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x v="16"/>
    <x v="2255"/>
    <x v="2"/>
    <x v="0"/>
    <s v="USD"/>
    <n v="1467481468"/>
    <x v="2688"/>
    <b v="0"/>
    <n v="3"/>
    <b v="0"/>
    <s v="theater/plays"/>
    <x v="6"/>
    <x v="11"/>
    <x v="2400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x v="1"/>
    <x v="2256"/>
    <x v="2"/>
    <x v="1"/>
    <s v="GBP"/>
    <n v="1462539840"/>
    <x v="2689"/>
    <b v="0"/>
    <n v="13"/>
    <b v="0"/>
    <s v="theater/plays"/>
    <x v="6"/>
    <x v="11"/>
    <x v="2401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x v="1"/>
    <x v="2257"/>
    <x v="2"/>
    <x v="0"/>
    <s v="USD"/>
    <n v="1459181895"/>
    <x v="2690"/>
    <b v="0"/>
    <n v="9"/>
    <b v="0"/>
    <s v="music/faith"/>
    <x v="7"/>
    <x v="14"/>
    <x v="2402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x v="16"/>
    <x v="2258"/>
    <x v="1"/>
    <x v="0"/>
    <s v="USD"/>
    <n v="1483063435"/>
    <x v="2691"/>
    <b v="0"/>
    <n v="8"/>
    <b v="0"/>
    <s v="technology/wearables"/>
    <x v="0"/>
    <x v="1"/>
    <x v="2403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x v="314"/>
    <x v="2259"/>
    <x v="0"/>
    <x v="0"/>
    <s v="USD"/>
    <n v="1487393940"/>
    <x v="2692"/>
    <b v="0"/>
    <n v="11"/>
    <b v="1"/>
    <s v="theater/plays"/>
    <x v="6"/>
    <x v="11"/>
    <x v="2404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x v="313"/>
    <x v="2260"/>
    <x v="0"/>
    <x v="1"/>
    <s v="GBP"/>
    <n v="1456876740"/>
    <x v="2693"/>
    <b v="0"/>
    <n v="17"/>
    <b v="1"/>
    <s v="theater/plays"/>
    <x v="6"/>
    <x v="11"/>
    <x v="2405"/>
    <x v="2693"/>
    <d v="2016-03-01T23:59:00"/>
    <x v="0"/>
  </r>
  <r>
    <n v="704"/>
    <s v="ZNITCH- The Evolution in Helmet Safety"/>
    <s v="Turn you helmet into the safest helmet and don't worry about a thing,you will always have the right fit!!"/>
    <x v="20"/>
    <x v="2261"/>
    <x v="2"/>
    <x v="11"/>
    <s v="CAD"/>
    <n v="1487565468"/>
    <x v="2694"/>
    <b v="0"/>
    <n v="4"/>
    <b v="0"/>
    <s v="technology/wearables"/>
    <x v="0"/>
    <x v="1"/>
    <x v="2406"/>
    <x v="2694"/>
    <d v="2017-02-20T04:37:48"/>
    <x v="0"/>
  </r>
  <r>
    <n v="3646"/>
    <s v="Our Sacred Honor"/>
    <s v="Develop demo materials for new, true story of teen Revolutionary War heroes - for hybrid film/live stage musical"/>
    <x v="26"/>
    <x v="2261"/>
    <x v="2"/>
    <x v="0"/>
    <s v="USD"/>
    <n v="1434497400"/>
    <x v="2695"/>
    <b v="0"/>
    <n v="8"/>
    <b v="0"/>
    <s v="theater/musical"/>
    <x v="6"/>
    <x v="19"/>
    <x v="2407"/>
    <x v="2695"/>
    <d v="2015-06-16T23:30:00"/>
    <x v="0"/>
  </r>
  <r>
    <n v="948"/>
    <s v="Led Shirt - WiFi Controlled"/>
    <s v="T-Shirt with Led panel controlled by Android app over WiFi. _x000a_Multiple shirts, games, text, video effects support,"/>
    <x v="38"/>
    <x v="2262"/>
    <x v="2"/>
    <x v="13"/>
    <s v="EUR"/>
    <n v="1457812364"/>
    <x v="2696"/>
    <b v="0"/>
    <n v="8"/>
    <b v="0"/>
    <s v="technology/wearables"/>
    <x v="0"/>
    <x v="1"/>
    <x v="1338"/>
    <x v="2696"/>
    <d v="2016-03-12T19:52:44"/>
    <x v="0"/>
  </r>
  <r>
    <n v="452"/>
    <s v="Lost in the Shadows"/>
    <s v="A man must find his way out of the depths of the shadows by using the aid of a little girl."/>
    <x v="150"/>
    <x v="2262"/>
    <x v="2"/>
    <x v="0"/>
    <s v="USD"/>
    <n v="1431536015"/>
    <x v="2697"/>
    <b v="0"/>
    <n v="12"/>
    <b v="0"/>
    <s v="film &amp; video/animation"/>
    <x v="5"/>
    <x v="23"/>
    <x v="2408"/>
    <x v="2697"/>
    <d v="2015-05-13T16:53:35"/>
    <x v="0"/>
  </r>
  <r>
    <n v="2135"/>
    <s v="Tesla's Electric Mist"/>
    <s v="Point-and-click adventure: The mysterious Nikola Tesla, a time traveling device, and an experiment gone wrong in Colorado Springs"/>
    <x v="1"/>
    <x v="2263"/>
    <x v="2"/>
    <x v="0"/>
    <s v="USD"/>
    <n v="1349392033"/>
    <x v="2698"/>
    <b v="0"/>
    <n v="22"/>
    <b v="0"/>
    <s v="games/video games"/>
    <x v="3"/>
    <x v="18"/>
    <x v="2409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x v="319"/>
    <x v="2264"/>
    <x v="2"/>
    <x v="0"/>
    <s v="USD"/>
    <n v="1430851680"/>
    <x v="2699"/>
    <b v="0"/>
    <n v="6"/>
    <b v="0"/>
    <s v="theater/spaces"/>
    <x v="6"/>
    <x v="9"/>
    <x v="2410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x v="2265"/>
    <x v="0"/>
    <x v="1"/>
    <s v="GBP"/>
    <n v="1457906400"/>
    <x v="2700"/>
    <b v="0"/>
    <n v="31"/>
    <b v="1"/>
    <s v="theater/plays"/>
    <x v="6"/>
    <x v="11"/>
    <x v="2411"/>
    <x v="2700"/>
    <d v="2016-03-13T22:00:00"/>
    <x v="0"/>
  </r>
  <r>
    <n v="992"/>
    <s v="WairConditioning"/>
    <s v="The HOTTEST and COOLEST thing yet! WairConditioning... an entirely new level of comfortability!"/>
    <x v="4"/>
    <x v="2266"/>
    <x v="2"/>
    <x v="0"/>
    <s v="USD"/>
    <n v="1462655519"/>
    <x v="2701"/>
    <b v="0"/>
    <n v="4"/>
    <b v="0"/>
    <s v="technology/wearables"/>
    <x v="0"/>
    <x v="1"/>
    <x v="2412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x v="26"/>
    <x v="2266"/>
    <x v="2"/>
    <x v="0"/>
    <s v="USD"/>
    <n v="1419183813"/>
    <x v="2702"/>
    <b v="0"/>
    <n v="13"/>
    <b v="0"/>
    <s v="theater/plays"/>
    <x v="6"/>
    <x v="11"/>
    <x v="2198"/>
    <x v="2702"/>
    <d v="2014-12-21T17:43:33"/>
    <x v="0"/>
  </r>
  <r>
    <n v="2388"/>
    <s v="Virtual Restart - Stock Market For You and Your Loved Ones"/>
    <s v="The first ever trend-powered stock-market where you can buy and sell shares of you and your loved ones. Let's explore life together."/>
    <x v="321"/>
    <x v="2267"/>
    <x v="1"/>
    <x v="0"/>
    <s v="USD"/>
    <n v="1421350140"/>
    <x v="2703"/>
    <b v="0"/>
    <n v="8"/>
    <b v="0"/>
    <s v="technology/web"/>
    <x v="0"/>
    <x v="26"/>
    <x v="2413"/>
    <x v="2703"/>
    <d v="2015-01-15T19:29:00"/>
    <x v="0"/>
  </r>
  <r>
    <n v="2161"/>
    <s v="CallMeGhost DEBUT ALBUM preorder!"/>
    <s v="We're trying to fund hard copies of our debut album!"/>
    <x v="272"/>
    <x v="2267"/>
    <x v="0"/>
    <x v="0"/>
    <s v="USD"/>
    <n v="1443040059"/>
    <x v="2704"/>
    <b v="0"/>
    <n v="13"/>
    <b v="1"/>
    <s v="music/rock"/>
    <x v="7"/>
    <x v="15"/>
    <x v="2414"/>
    <x v="2704"/>
    <d v="2015-09-23T20:27:39"/>
    <x v="0"/>
  </r>
  <r>
    <n v="2409"/>
    <s v="Johnny's Food Truck a Puerto Rican and BBQ infusion"/>
    <s v="I am looking to start a food truck with an infusion of my Puerto Rican heritage and my love for BBQ."/>
    <x v="17"/>
    <x v="2268"/>
    <x v="2"/>
    <x v="0"/>
    <s v="USD"/>
    <n v="1439931675"/>
    <x v="2705"/>
    <b v="0"/>
    <n v="6"/>
    <b v="0"/>
    <s v="food/food trucks"/>
    <x v="4"/>
    <x v="29"/>
    <x v="1254"/>
    <x v="2705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x v="51"/>
    <x v="2268"/>
    <x v="2"/>
    <x v="0"/>
    <s v="USD"/>
    <n v="1440215940"/>
    <x v="2706"/>
    <b v="0"/>
    <n v="13"/>
    <b v="0"/>
    <s v="food/food trucks"/>
    <x v="4"/>
    <x v="29"/>
    <x v="2415"/>
    <x v="2706"/>
    <d v="2015-08-22T03:59:00"/>
    <x v="0"/>
  </r>
  <r>
    <n v="4046"/>
    <s v="Glenn Herman's EXPRESSIONS: The UnKnown"/>
    <s v="An eclectic One Man stage show, that takes the audience on a journey through vast personalities, as he discovers his true self...#Drama"/>
    <x v="322"/>
    <x v="2268"/>
    <x v="2"/>
    <x v="0"/>
    <s v="USD"/>
    <n v="1413992210"/>
    <x v="2707"/>
    <b v="0"/>
    <n v="12"/>
    <b v="0"/>
    <s v="theater/plays"/>
    <x v="6"/>
    <x v="11"/>
    <x v="2136"/>
    <x v="2707"/>
    <d v="2014-10-22T15:36:50"/>
    <x v="0"/>
  </r>
  <r>
    <n v="95"/>
    <s v="Gotham Knight Terrors: Comedic Batman Short"/>
    <s v="The Batman's Rogues Gallery assembles for a meeting. Scarecrow's fear gas accidently goes off and fears of the villains start to arise."/>
    <x v="313"/>
    <x v="2268"/>
    <x v="0"/>
    <x v="0"/>
    <s v="USD"/>
    <n v="1330214841"/>
    <x v="2708"/>
    <b v="0"/>
    <n v="21"/>
    <b v="1"/>
    <s v="film &amp; video/shorts"/>
    <x v="5"/>
    <x v="27"/>
    <x v="1404"/>
    <x v="2708"/>
    <d v="2012-02-26T00:07:21"/>
    <x v="0"/>
  </r>
  <r>
    <n v="76"/>
    <s v="Star Wars: Insidious"/>
    <s v="Karn A'Mor has awoken bloodied on a distant battlefield with no memory of his past! JOIN THE RESISTANCE and find out more..."/>
    <x v="284"/>
    <x v="2268"/>
    <x v="0"/>
    <x v="0"/>
    <s v="USD"/>
    <n v="1325007358"/>
    <x v="2709"/>
    <b v="0"/>
    <n v="15"/>
    <b v="1"/>
    <s v="film &amp; video/shorts"/>
    <x v="5"/>
    <x v="27"/>
    <x v="2416"/>
    <x v="2709"/>
    <d v="2011-12-27T17:35:58"/>
    <x v="0"/>
  </r>
  <r>
    <n v="3605"/>
    <s v="Amateur production of The Blue Room by David Hare"/>
    <s v="We are a new Theatre Company who are fundraising to put on a new production of the play 'The Blue Room' in High Wycombe and Maidenhead"/>
    <x v="303"/>
    <x v="2268"/>
    <x v="0"/>
    <x v="1"/>
    <s v="GBP"/>
    <n v="1455390126"/>
    <x v="2710"/>
    <b v="0"/>
    <n v="15"/>
    <b v="1"/>
    <s v="theater/plays"/>
    <x v="6"/>
    <x v="11"/>
    <x v="2416"/>
    <x v="2710"/>
    <d v="2016-02-13T19:02:06"/>
    <x v="0"/>
  </r>
  <r>
    <n v="3807"/>
    <s v="&quot;In the Heights&quot; at The University of Michigan"/>
    <s v="A vibrant, street-wise, and musical performance that follows the lives of stories of the community of Washington Heights..."/>
    <x v="186"/>
    <x v="2269"/>
    <x v="2"/>
    <x v="0"/>
    <s v="USD"/>
    <n v="1428097739"/>
    <x v="2711"/>
    <b v="0"/>
    <n v="9"/>
    <b v="0"/>
    <s v="theater/musical"/>
    <x v="6"/>
    <x v="19"/>
    <x v="2417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x v="16"/>
    <x v="2270"/>
    <x v="2"/>
    <x v="0"/>
    <s v="USD"/>
    <n v="1474228265"/>
    <x v="2712"/>
    <b v="0"/>
    <n v="14"/>
    <b v="0"/>
    <s v="theater/plays"/>
    <x v="6"/>
    <x v="11"/>
    <x v="2418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x v="181"/>
    <x v="2270"/>
    <x v="2"/>
    <x v="1"/>
    <s v="GBP"/>
    <n v="1488394800"/>
    <x v="2713"/>
    <b v="0"/>
    <n v="14"/>
    <b v="0"/>
    <s v="theater/plays"/>
    <x v="6"/>
    <x v="11"/>
    <x v="2418"/>
    <x v="2713"/>
    <d v="2017-03-01T19:00:00"/>
    <x v="0"/>
  </r>
  <r>
    <n v="3869"/>
    <s v="The Masturbation Musical (Canceled)"/>
    <s v="A Musical about 3 women who pursue their Pleasure and end up finding themselves."/>
    <x v="323"/>
    <x v="2271"/>
    <x v="1"/>
    <x v="0"/>
    <s v="USD"/>
    <n v="1426302660"/>
    <x v="2714"/>
    <b v="0"/>
    <n v="15"/>
    <b v="0"/>
    <s v="theater/musical"/>
    <x v="6"/>
    <x v="19"/>
    <x v="2419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x v="51"/>
    <x v="2272"/>
    <x v="2"/>
    <x v="0"/>
    <s v="USD"/>
    <n v="1407536846"/>
    <x v="2715"/>
    <b v="0"/>
    <n v="11"/>
    <b v="0"/>
    <s v="theater/spaces"/>
    <x v="6"/>
    <x v="9"/>
    <x v="2420"/>
    <x v="2715"/>
    <d v="2014-08-08T22:27:26"/>
    <x v="0"/>
  </r>
  <r>
    <n v="3980"/>
    <s v="Romeo and Juliet: A Mesh-n-Groove Production"/>
    <s v="Itâ€™s your favorite classic with a twist. This summer, Chicago youth recreate Romeo and Juliet in The Mesh-n-Groove annual production!"/>
    <x v="60"/>
    <x v="2273"/>
    <x v="2"/>
    <x v="0"/>
    <s v="USD"/>
    <n v="1404570147"/>
    <x v="2716"/>
    <b v="0"/>
    <n v="7"/>
    <b v="0"/>
    <s v="theater/plays"/>
    <x v="6"/>
    <x v="11"/>
    <x v="2197"/>
    <x v="2716"/>
    <d v="2014-07-05T14:22:27"/>
    <x v="0"/>
  </r>
  <r>
    <n v="3325"/>
    <s v="Infectious, love at the end of the 21st century!"/>
    <s v="Innovative Theatre Company Needs You To Reach Funding Requirements. We Are So Close We Can Smell It! Thank You In Advance."/>
    <x v="272"/>
    <x v="2273"/>
    <x v="0"/>
    <x v="1"/>
    <s v="GBP"/>
    <n v="1428256277"/>
    <x v="2717"/>
    <b v="0"/>
    <n v="15"/>
    <b v="1"/>
    <s v="theater/plays"/>
    <x v="6"/>
    <x v="11"/>
    <x v="2421"/>
    <x v="2717"/>
    <d v="2015-04-05T17:51:1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x v="2274"/>
    <x v="2"/>
    <x v="0"/>
    <s v="USD"/>
    <n v="1476010619"/>
    <x v="2718"/>
    <b v="0"/>
    <n v="10"/>
    <b v="0"/>
    <s v="publishing/translations"/>
    <x v="1"/>
    <x v="31"/>
    <x v="1879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x v="1"/>
    <x v="2274"/>
    <x v="2"/>
    <x v="0"/>
    <s v="USD"/>
    <n v="1428075480"/>
    <x v="2719"/>
    <b v="0"/>
    <n v="11"/>
    <b v="0"/>
    <s v="publishing/fiction"/>
    <x v="1"/>
    <x v="35"/>
    <x v="2422"/>
    <x v="2719"/>
    <d v="2015-04-03T15:38:00"/>
    <x v="0"/>
  </r>
  <r>
    <n v="3897"/>
    <s v="Terry Pratchett's Wyrd Sisters at Paeroa Little Theatre"/>
    <s v="Help us to put on a production of Terry Pratchett's Wyrd Sisters, an ambitions show for our theatre but one I believe we can do."/>
    <x v="60"/>
    <x v="2275"/>
    <x v="2"/>
    <x v="15"/>
    <s v="NZD"/>
    <n v="1420750683"/>
    <x v="2720"/>
    <b v="0"/>
    <n v="10"/>
    <b v="0"/>
    <s v="theater/plays"/>
    <x v="6"/>
    <x v="11"/>
    <x v="2186"/>
    <x v="2720"/>
    <d v="2015-01-08T20:58:03"/>
    <x v="0"/>
  </r>
  <r>
    <n v="2805"/>
    <s v="ACOrN: A Crunch Or None --&gt; Edinburgh Fringe!"/>
    <s v="1 game, 7 levels, 45 attempts; Lorraine, Esbe &amp; David; 1 Grandmaester._x000a_Help us take our metatheatrical nutshell volcano to the Fringe!"/>
    <x v="272"/>
    <x v="2275"/>
    <x v="0"/>
    <x v="1"/>
    <s v="GBP"/>
    <n v="1440245273"/>
    <x v="2721"/>
    <b v="0"/>
    <n v="18"/>
    <b v="1"/>
    <s v="theater/plays"/>
    <x v="6"/>
    <x v="11"/>
    <x v="2423"/>
    <x v="2721"/>
    <d v="2015-08-22T12:07:53"/>
    <x v="0"/>
  </r>
  <r>
    <n v="2917"/>
    <s v="Elevation Twelfth Night"/>
    <s v="Cross dressing, cross gartering, crossed swords. Cross a bridge and come see this fantastically fun rendition of Twelfth Night"/>
    <x v="151"/>
    <x v="2276"/>
    <x v="2"/>
    <x v="0"/>
    <s v="USD"/>
    <n v="1442381847"/>
    <x v="2722"/>
    <b v="0"/>
    <n v="9"/>
    <b v="0"/>
    <s v="theater/plays"/>
    <x v="6"/>
    <x v="11"/>
    <x v="2424"/>
    <x v="2722"/>
    <d v="2015-09-16T05:37:27"/>
    <x v="0"/>
  </r>
  <r>
    <n v="2383"/>
    <s v="KindaQuirky (Canceled)"/>
    <s v="A quirky online shop where you can buy, sell and discover stuff that's &quot;a little bit different&quot;. We think &quot;it's right up your alley!&quot;"/>
    <x v="26"/>
    <x v="2277"/>
    <x v="1"/>
    <x v="15"/>
    <s v="NZD"/>
    <n v="1424568107"/>
    <x v="2723"/>
    <b v="0"/>
    <n v="3"/>
    <b v="0"/>
    <s v="technology/web"/>
    <x v="0"/>
    <x v="26"/>
    <x v="676"/>
    <x v="2723"/>
    <d v="2015-02-22T01:21:47"/>
    <x v="0"/>
  </r>
  <r>
    <n v="162"/>
    <s v="See It My Way"/>
    <s v="This film follows a young man who has had only a troubled family life. He turns to all the wrong things and life falls apart."/>
    <x v="124"/>
    <x v="2277"/>
    <x v="2"/>
    <x v="0"/>
    <s v="USD"/>
    <n v="1408232520"/>
    <x v="2724"/>
    <b v="0"/>
    <n v="10"/>
    <b v="0"/>
    <s v="film &amp; video/drama"/>
    <x v="5"/>
    <x v="10"/>
    <x v="2052"/>
    <x v="2724"/>
    <d v="2014-08-16T23:42:00"/>
    <x v="0"/>
  </r>
  <r>
    <n v="819"/>
    <s v="Winter Tour"/>
    <s v="We are touring the Southeast in support of our new EP"/>
    <x v="272"/>
    <x v="2277"/>
    <x v="0"/>
    <x v="0"/>
    <s v="USD"/>
    <n v="1387601040"/>
    <x v="2725"/>
    <b v="0"/>
    <n v="14"/>
    <b v="1"/>
    <s v="music/rock"/>
    <x v="7"/>
    <x v="15"/>
    <x v="2425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17"/>
    <x v="2278"/>
    <x v="2"/>
    <x v="0"/>
    <s v="USD"/>
    <n v="1483048900"/>
    <x v="2726"/>
    <b v="0"/>
    <n v="4"/>
    <b v="0"/>
    <s v="technology/gadgets"/>
    <x v="0"/>
    <x v="6"/>
    <x v="2426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x v="13"/>
    <x v="2279"/>
    <x v="2"/>
    <x v="0"/>
    <s v="USD"/>
    <n v="1410416097"/>
    <x v="2727"/>
    <b v="0"/>
    <n v="12"/>
    <b v="0"/>
    <s v="film &amp; video/animation"/>
    <x v="5"/>
    <x v="23"/>
    <x v="2427"/>
    <x v="2727"/>
    <d v="2014-09-11T06:14:57"/>
    <x v="0"/>
  </r>
  <r>
    <n v="4069"/>
    <s v="The Pendulum Swings"/>
    <s v="'The Pendulum Swings' is a three-act dark comedy that sees Frank and Michael await their execution on Death Row."/>
    <x v="258"/>
    <x v="2279"/>
    <x v="2"/>
    <x v="1"/>
    <s v="GBP"/>
    <n v="1425124800"/>
    <x v="2728"/>
    <b v="0"/>
    <n v="13"/>
    <b v="0"/>
    <s v="theater/plays"/>
    <x v="6"/>
    <x v="11"/>
    <x v="2428"/>
    <x v="2728"/>
    <d v="2015-02-28T12:00:00"/>
    <x v="0"/>
  </r>
  <r>
    <n v="3116"/>
    <s v="CoreCon Asylum"/>
    <s v="Creating a consuite for CoreCon. A focus on the insanity of asylums and early medical practices from history."/>
    <x v="150"/>
    <x v="2279"/>
    <x v="2"/>
    <x v="0"/>
    <s v="USD"/>
    <n v="1427890925"/>
    <x v="2729"/>
    <b v="0"/>
    <n v="10"/>
    <b v="0"/>
    <s v="theater/spaces"/>
    <x v="6"/>
    <x v="9"/>
    <x v="2366"/>
    <x v="2729"/>
    <d v="2015-04-01T12:22:05"/>
    <x v="0"/>
  </r>
  <r>
    <n v="2448"/>
    <s v="Ninja Narwhal Coffee Company 13oz. Campfire Coffee Mug"/>
    <s v="New ninja-cool campfire coffee mug from Ninja Narwhal Coffee Company. Perfect for holding 13oz of the best coffee in the universe!"/>
    <x v="272"/>
    <x v="2279"/>
    <x v="0"/>
    <x v="0"/>
    <s v="USD"/>
    <n v="1472621760"/>
    <x v="2730"/>
    <b v="0"/>
    <n v="9"/>
    <b v="1"/>
    <s v="food/small batch"/>
    <x v="4"/>
    <x v="7"/>
    <x v="2429"/>
    <x v="2730"/>
    <d v="2016-08-31T05:36:00"/>
    <x v="0"/>
  </r>
  <r>
    <n v="3693"/>
    <s v="Jason (Georgia on My Mind)"/>
    <s v="Jason (Georgia on My Mind), a solo play about a modern quest to the Republic of Georgia in the ancient steps of Jason &amp; the Argonauts"/>
    <x v="325"/>
    <x v="2279"/>
    <x v="0"/>
    <x v="1"/>
    <s v="GBP"/>
    <n v="1448922600"/>
    <x v="2731"/>
    <b v="0"/>
    <n v="14"/>
    <b v="1"/>
    <s v="theater/plays"/>
    <x v="6"/>
    <x v="11"/>
    <x v="2430"/>
    <x v="2731"/>
    <d v="2015-11-30T22:30:00"/>
    <x v="0"/>
  </r>
  <r>
    <n v="3820"/>
    <s v="TUSENTACK THEATRE"/>
    <s v="Tusentack Theatre is a professional theatre company providing opportunities to adults who access Mental Health Services."/>
    <x v="284"/>
    <x v="2279"/>
    <x v="0"/>
    <x v="1"/>
    <s v="GBP"/>
    <n v="1436110717"/>
    <x v="2732"/>
    <b v="0"/>
    <n v="20"/>
    <b v="1"/>
    <s v="theater/plays"/>
    <x v="6"/>
    <x v="11"/>
    <x v="661"/>
    <x v="2732"/>
    <d v="2015-07-05T15:38:37"/>
    <x v="0"/>
  </r>
  <r>
    <n v="3734"/>
    <s v="Shakespeare in Sarajevo"/>
    <s v="Shakespeare's plays have an important message for the world. Bosnia needs to hear. Bring Shakespeare to Sarajevo! Fund performances!"/>
    <x v="186"/>
    <x v="2280"/>
    <x v="2"/>
    <x v="0"/>
    <s v="USD"/>
    <n v="1432589896"/>
    <x v="2733"/>
    <b v="0"/>
    <n v="7"/>
    <b v="0"/>
    <s v="theater/plays"/>
    <x v="6"/>
    <x v="11"/>
    <x v="1623"/>
    <x v="2733"/>
    <d v="2015-05-25T21:38:16"/>
    <x v="0"/>
  </r>
  <r>
    <n v="595"/>
    <s v="MyBestInterest.org"/>
    <s v="MyBestInterest.org elminates election research by quickly identifying the candidates that will best represent your interests."/>
    <x v="4"/>
    <x v="2281"/>
    <x v="2"/>
    <x v="0"/>
    <s v="USD"/>
    <n v="1430703638"/>
    <x v="2734"/>
    <b v="0"/>
    <n v="8"/>
    <b v="0"/>
    <s v="technology/web"/>
    <x v="0"/>
    <x v="26"/>
    <x v="390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x v="1"/>
    <x v="2281"/>
    <x v="2"/>
    <x v="0"/>
    <s v="USD"/>
    <n v="1420215216"/>
    <x v="2735"/>
    <b v="0"/>
    <n v="9"/>
    <b v="0"/>
    <s v="theater/musical"/>
    <x v="6"/>
    <x v="19"/>
    <x v="2431"/>
    <x v="2735"/>
    <d v="2015-01-02T16:13:36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94"/>
    <x v="2282"/>
    <x v="2"/>
    <x v="0"/>
    <s v="USD"/>
    <n v="1430409651"/>
    <x v="2736"/>
    <b v="0"/>
    <n v="7"/>
    <b v="0"/>
    <s v="games/mobile games"/>
    <x v="3"/>
    <x v="28"/>
    <x v="2432"/>
    <x v="2736"/>
    <d v="2015-04-30T16:00:51"/>
    <x v="0"/>
  </r>
  <r>
    <n v="1102"/>
    <s v="Runers"/>
    <s v="Runers is a top-down rogue-like shooter where as you advance you create more powerful spells and fight fierce monsters and bosses."/>
    <x v="36"/>
    <x v="2282"/>
    <x v="2"/>
    <x v="0"/>
    <s v="USD"/>
    <n v="1386568740"/>
    <x v="2737"/>
    <b v="0"/>
    <n v="24"/>
    <b v="0"/>
    <s v="games/video games"/>
    <x v="3"/>
    <x v="18"/>
    <x v="2433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x v="249"/>
    <x v="2282"/>
    <x v="2"/>
    <x v="0"/>
    <s v="USD"/>
    <n v="1448745741"/>
    <x v="2738"/>
    <b v="0"/>
    <n v="8"/>
    <b v="0"/>
    <s v="theater/plays"/>
    <x v="6"/>
    <x v="11"/>
    <x v="2434"/>
    <x v="2738"/>
    <d v="2015-11-28T21:22:21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6"/>
    <x v="2282"/>
    <x v="0"/>
    <x v="0"/>
    <s v="USD"/>
    <n v="1446451200"/>
    <x v="2739"/>
    <b v="0"/>
    <n v="9"/>
    <b v="1"/>
    <s v="music/electronic music"/>
    <x v="7"/>
    <x v="13"/>
    <x v="2034"/>
    <x v="2739"/>
    <d v="2015-11-02T08:00:00"/>
    <x v="0"/>
  </r>
  <r>
    <n v="97"/>
    <s v="Innsmouth at 9000 ft. A Short Horror Film Project"/>
    <s v="Innsmouth at 9000 ft. is a Short Film Project in the Spirit of H.P. Lovecraft, and created by Denver based visual artist  Jesse Farley."/>
    <x v="272"/>
    <x v="2282"/>
    <x v="0"/>
    <x v="0"/>
    <s v="USD"/>
    <n v="1310440482"/>
    <x v="2740"/>
    <b v="0"/>
    <n v="8"/>
    <b v="1"/>
    <s v="film &amp; video/shorts"/>
    <x v="5"/>
    <x v="27"/>
    <x v="2434"/>
    <x v="2740"/>
    <d v="2011-07-12T03:14:42"/>
    <x v="0"/>
  </r>
  <r>
    <n v="2201"/>
    <s v="Superpowerless - Princess - Music Video"/>
    <s v="Oh Hello! I make 8bit / Pop Punk under the name of Superpowerless and with your help, I'm looking to fund a new music video! :)"/>
    <x v="327"/>
    <x v="2283"/>
    <x v="0"/>
    <x v="1"/>
    <s v="GBP"/>
    <n v="1358367565"/>
    <x v="2741"/>
    <b v="0"/>
    <n v="28"/>
    <b v="1"/>
    <s v="music/electronic music"/>
    <x v="7"/>
    <x v="13"/>
    <x v="2435"/>
    <x v="2741"/>
    <d v="2013-01-16T20:19:25"/>
    <x v="0"/>
  </r>
  <r>
    <n v="3719"/>
    <s v="Corium"/>
    <s v="A new piece of physical theatre about love, regret and longing."/>
    <x v="317"/>
    <x v="2284"/>
    <x v="0"/>
    <x v="1"/>
    <s v="GBP"/>
    <n v="1434994266"/>
    <x v="2742"/>
    <b v="0"/>
    <n v="4"/>
    <b v="1"/>
    <s v="theater/plays"/>
    <x v="6"/>
    <x v="11"/>
    <x v="1476"/>
    <x v="2742"/>
    <d v="2015-06-22T17:31:06"/>
    <x v="0"/>
  </r>
  <r>
    <n v="1427"/>
    <s v="WHAT CAN I DO?..."/>
    <s v="The book with advices that can save many lives._x000a_You will find here many case studies, extreme situations and solutions."/>
    <x v="1"/>
    <x v="2285"/>
    <x v="2"/>
    <x v="4"/>
    <s v="EUR"/>
    <n v="1474230385"/>
    <x v="2743"/>
    <b v="0"/>
    <n v="4"/>
    <b v="0"/>
    <s v="publishing/translations"/>
    <x v="1"/>
    <x v="31"/>
    <x v="2436"/>
    <x v="2743"/>
    <d v="2016-09-18T20:26:25"/>
    <x v="0"/>
  </r>
  <r>
    <n v="2854"/>
    <s v="Ultimate Political Selfie!"/>
    <s v="Almost Random Theatre's play about a candidate - with no policies - who is seeking election in May 2015"/>
    <x v="114"/>
    <x v="2286"/>
    <x v="2"/>
    <x v="1"/>
    <s v="GBP"/>
    <n v="1431018719"/>
    <x v="2744"/>
    <b v="0"/>
    <n v="14"/>
    <b v="0"/>
    <s v="theater/plays"/>
    <x v="6"/>
    <x v="11"/>
    <x v="2437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x v="272"/>
    <x v="2287"/>
    <x v="0"/>
    <x v="0"/>
    <s v="USD"/>
    <n v="1266210000"/>
    <x v="2745"/>
    <b v="1"/>
    <n v="22"/>
    <b v="1"/>
    <s v="music/indie rock"/>
    <x v="7"/>
    <x v="12"/>
    <x v="2438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x v="121"/>
    <x v="2288"/>
    <x v="2"/>
    <x v="1"/>
    <s v="GBP"/>
    <n v="1467752083"/>
    <x v="2746"/>
    <b v="0"/>
    <n v="8"/>
    <b v="0"/>
    <s v="film &amp; video/animation"/>
    <x v="5"/>
    <x v="23"/>
    <x v="1252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x v="328"/>
    <x v="2289"/>
    <x v="2"/>
    <x v="0"/>
    <s v="USD"/>
    <n v="1450211116"/>
    <x v="2747"/>
    <b v="0"/>
    <n v="7"/>
    <b v="0"/>
    <s v="theater/plays"/>
    <x v="6"/>
    <x v="11"/>
    <x v="2439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x v="16"/>
    <x v="2290"/>
    <x v="2"/>
    <x v="0"/>
    <s v="USD"/>
    <n v="1447032093"/>
    <x v="2748"/>
    <b v="0"/>
    <n v="8"/>
    <b v="0"/>
    <s v="technology/wearables"/>
    <x v="0"/>
    <x v="1"/>
    <x v="2440"/>
    <x v="2748"/>
    <d v="2015-11-09T01:21:33"/>
    <x v="0"/>
  </r>
  <r>
    <n v="1083"/>
    <s v="Video Game Store That Can Beat Out Any Other"/>
    <s v="We want to take everything video game related people have seen since 1978 to now and turn it into the top gamer lounge in canada !"/>
    <x v="6"/>
    <x v="2291"/>
    <x v="2"/>
    <x v="11"/>
    <s v="CAD"/>
    <n v="1406994583"/>
    <x v="2749"/>
    <b v="0"/>
    <n v="1"/>
    <b v="0"/>
    <s v="games/video games"/>
    <x v="3"/>
    <x v="18"/>
    <x v="2441"/>
    <x v="2749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x v="259"/>
    <x v="2291"/>
    <x v="2"/>
    <x v="0"/>
    <s v="USD"/>
    <n v="1488783507"/>
    <x v="2750"/>
    <b v="0"/>
    <n v="10"/>
    <b v="0"/>
    <s v="theater/plays"/>
    <x v="6"/>
    <x v="11"/>
    <x v="2420"/>
    <x v="2750"/>
    <d v="2017-03-06T06:58:27"/>
    <x v="0"/>
  </r>
  <r>
    <n v="22"/>
    <s v="CREATURES OF HABIT!"/>
    <s v="Meet Gary, and Troy: Two unlikely friends that investigate &quot;strange phenomenon&quot;."/>
    <x v="313"/>
    <x v="2291"/>
    <x v="0"/>
    <x v="0"/>
    <s v="USD"/>
    <n v="1420099140"/>
    <x v="2751"/>
    <b v="0"/>
    <n v="8"/>
    <b v="1"/>
    <s v="film &amp; video/television"/>
    <x v="5"/>
    <x v="16"/>
    <x v="2442"/>
    <x v="2751"/>
    <d v="2015-01-01T07:59:00"/>
    <x v="0"/>
  </r>
  <r>
    <n v="3704"/>
    <s v="Constellations by Nick Payne at the Nottingham New Theatre"/>
    <s v="The award-winning Nottingham New Theatre presents an exciting experimental play about the multi-universe theory and love."/>
    <x v="284"/>
    <x v="2292"/>
    <x v="0"/>
    <x v="1"/>
    <s v="GBP"/>
    <n v="1464712394"/>
    <x v="2752"/>
    <b v="0"/>
    <n v="27"/>
    <b v="1"/>
    <s v="theater/plays"/>
    <x v="6"/>
    <x v="11"/>
    <x v="2443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x v="6"/>
    <x v="2293"/>
    <x v="1"/>
    <x v="0"/>
    <s v="USD"/>
    <n v="1417501145"/>
    <x v="2753"/>
    <b v="0"/>
    <n v="9"/>
    <b v="0"/>
    <s v="technology/wearables"/>
    <x v="0"/>
    <x v="1"/>
    <x v="2444"/>
    <x v="2753"/>
    <d v="2014-12-02T06:19:05"/>
    <x v="0"/>
  </r>
  <r>
    <n v="2150"/>
    <s v="The Unknown Door"/>
    <s v="A pixel styled open world detective game."/>
    <x v="6"/>
    <x v="2294"/>
    <x v="2"/>
    <x v="2"/>
    <s v="NOK"/>
    <n v="1468392599"/>
    <x v="2754"/>
    <b v="0"/>
    <n v="4"/>
    <b v="0"/>
    <s v="games/video games"/>
    <x v="3"/>
    <x v="18"/>
    <x v="2445"/>
    <x v="2754"/>
    <d v="2016-07-13T06:49:5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x v="2295"/>
    <x v="2"/>
    <x v="5"/>
    <s v="EUR"/>
    <n v="1484065881"/>
    <x v="2755"/>
    <b v="0"/>
    <n v="31"/>
    <b v="0"/>
    <s v="technology/wearables"/>
    <x v="0"/>
    <x v="1"/>
    <x v="2446"/>
    <x v="2755"/>
    <d v="2017-01-10T16:31:21"/>
    <x v="0"/>
  </r>
  <r>
    <n v="1430"/>
    <s v="Esoteric Project Management"/>
    <s v="Profesional translation and publishing of the book on unique synthesis of project management and meditation"/>
    <x v="1"/>
    <x v="2295"/>
    <x v="2"/>
    <x v="0"/>
    <s v="USD"/>
    <n v="1419017488"/>
    <x v="2756"/>
    <b v="0"/>
    <n v="5"/>
    <b v="0"/>
    <s v="publishing/translations"/>
    <x v="1"/>
    <x v="31"/>
    <x v="2447"/>
    <x v="2756"/>
    <d v="2014-12-19T19:31:28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121"/>
    <x v="2295"/>
    <x v="1"/>
    <x v="0"/>
    <s v="USD"/>
    <n v="1404241200"/>
    <x v="2757"/>
    <b v="0"/>
    <n v="5"/>
    <b v="0"/>
    <s v="film &amp; video/science fiction"/>
    <x v="5"/>
    <x v="21"/>
    <x v="2447"/>
    <x v="2757"/>
    <d v="2014-07-01T19:00:00"/>
    <x v="0"/>
  </r>
  <r>
    <n v="3799"/>
    <s v="A Story Once Told"/>
    <s v="An original musical on it's way to the stage in Minneapolis, MN. Feel free to ask any questions."/>
    <x v="26"/>
    <x v="2296"/>
    <x v="2"/>
    <x v="0"/>
    <s v="USD"/>
    <n v="1457734843"/>
    <x v="2758"/>
    <b v="0"/>
    <n v="4"/>
    <b v="0"/>
    <s v="theater/musical"/>
    <x v="6"/>
    <x v="19"/>
    <x v="797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x v="181"/>
    <x v="2297"/>
    <x v="2"/>
    <x v="1"/>
    <s v="GBP"/>
    <n v="1428951600"/>
    <x v="2759"/>
    <b v="0"/>
    <n v="13"/>
    <b v="0"/>
    <s v="film &amp; video/drama"/>
    <x v="5"/>
    <x v="10"/>
    <x v="2448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x v="114"/>
    <x v="2297"/>
    <x v="2"/>
    <x v="0"/>
    <s v="USD"/>
    <n v="1434847859"/>
    <x v="2760"/>
    <b v="0"/>
    <n v="5"/>
    <b v="0"/>
    <s v="film &amp; video/drama"/>
    <x v="5"/>
    <x v="10"/>
    <x v="445"/>
    <x v="2760"/>
    <d v="2015-06-21T00:50:59"/>
    <x v="0"/>
  </r>
  <r>
    <n v="2479"/>
    <s v="FUEL FAKE NATIVES"/>
    <s v="Fake Natives is headed on tour this summer. Help them fill their tank with fossil fuels."/>
    <x v="284"/>
    <x v="2298"/>
    <x v="0"/>
    <x v="0"/>
    <s v="USD"/>
    <n v="1343440800"/>
    <x v="2761"/>
    <b v="0"/>
    <n v="16"/>
    <b v="1"/>
    <s v="music/indie rock"/>
    <x v="7"/>
    <x v="12"/>
    <x v="2449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x v="6"/>
    <x v="2299"/>
    <x v="2"/>
    <x v="0"/>
    <s v="USD"/>
    <n v="1337955240"/>
    <x v="2762"/>
    <b v="0"/>
    <n v="3"/>
    <b v="0"/>
    <s v="film &amp; video/animation"/>
    <x v="5"/>
    <x v="23"/>
    <x v="1794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x v="51"/>
    <x v="2299"/>
    <x v="2"/>
    <x v="0"/>
    <s v="USD"/>
    <n v="1287115200"/>
    <x v="2763"/>
    <b v="0"/>
    <n v="6"/>
    <b v="0"/>
    <s v="publishing/fiction"/>
    <x v="1"/>
    <x v="35"/>
    <x v="1377"/>
    <x v="2763"/>
    <d v="2010-10-15T04:00:00"/>
    <x v="0"/>
  </r>
  <r>
    <n v="4096"/>
    <s v="Theatre for Life, Youth Theatre Company, Southampton UK"/>
    <s v="Theatre for Life believes in unlocking young people's creativity, developing self belief and creating positive opportunities."/>
    <x v="113"/>
    <x v="2299"/>
    <x v="2"/>
    <x v="1"/>
    <s v="GBP"/>
    <n v="1488271860"/>
    <x v="2764"/>
    <b v="0"/>
    <n v="5"/>
    <b v="0"/>
    <s v="theater/plays"/>
    <x v="6"/>
    <x v="11"/>
    <x v="2450"/>
    <x v="2764"/>
    <d v="2017-02-28T08:51:00"/>
    <x v="0"/>
  </r>
  <r>
    <n v="4030"/>
    <s v="The Martin and Lewis Tribute Show"/>
    <s v="The world's best and only tribute to Dean Martin and Jerry Lewis_x000a_ bringing back the Music, Laughter and the Love."/>
    <x v="60"/>
    <x v="2299"/>
    <x v="2"/>
    <x v="0"/>
    <s v="USD"/>
    <n v="1454525340"/>
    <x v="2765"/>
    <b v="0"/>
    <n v="6"/>
    <b v="0"/>
    <s v="theater/plays"/>
    <x v="6"/>
    <x v="11"/>
    <x v="1377"/>
    <x v="2765"/>
    <d v="2016-02-03T18:49:00"/>
    <x v="0"/>
  </r>
  <r>
    <n v="3494"/>
    <s v="Special in a Bad Way"/>
    <s v="&quot;Special in a Bad Way&quot; is a comedy that questions American Public Schools in their treatment of the so called, 'learning disabled.'"/>
    <x v="272"/>
    <x v="2299"/>
    <x v="0"/>
    <x v="0"/>
    <s v="USD"/>
    <n v="1480140000"/>
    <x v="2766"/>
    <b v="0"/>
    <n v="13"/>
    <b v="1"/>
    <s v="theater/plays"/>
    <x v="6"/>
    <x v="11"/>
    <x v="2451"/>
    <x v="2766"/>
    <d v="2016-11-26T06:00:00"/>
    <x v="0"/>
  </r>
  <r>
    <n v="3938"/>
    <s v="Broken Alley â€”Â Year 3"/>
    <s v="We Kickstarted Broken Alley Theatre in the summer of 2013. It's been an amazing two years. This year, BATx goes bigger than ever."/>
    <x v="329"/>
    <x v="2300"/>
    <x v="2"/>
    <x v="0"/>
    <s v="USD"/>
    <n v="1435441454"/>
    <x v="2767"/>
    <b v="0"/>
    <n v="5"/>
    <b v="0"/>
    <s v="theater/plays"/>
    <x v="6"/>
    <x v="11"/>
    <x v="854"/>
    <x v="2767"/>
    <d v="2015-06-27T21:44:14"/>
    <x v="0"/>
  </r>
  <r>
    <n v="450"/>
    <s v="DreamAfrica"/>
    <s v="Why do the moon and stars receive their light from the sun? Africa has a story to tell. Ananse and Kweku appear in this great folktale."/>
    <x v="6"/>
    <x v="2301"/>
    <x v="2"/>
    <x v="0"/>
    <s v="USD"/>
    <n v="1392417800"/>
    <x v="2768"/>
    <b v="0"/>
    <n v="7"/>
    <b v="0"/>
    <s v="film &amp; video/animation"/>
    <x v="5"/>
    <x v="23"/>
    <x v="2452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303"/>
    <x v="2302"/>
    <x v="0"/>
    <x v="0"/>
    <s v="USD"/>
    <n v="1293937200"/>
    <x v="2769"/>
    <b v="0"/>
    <n v="13"/>
    <b v="1"/>
    <s v="music/classical music"/>
    <x v="7"/>
    <x v="25"/>
    <x v="2453"/>
    <x v="2769"/>
    <d v="2011-01-02T03:00:00"/>
    <x v="0"/>
  </r>
  <r>
    <n v="4064"/>
    <s v="Help us make &quot;The Odd Couple&quot; a show to remember."/>
    <s v="We are mounting a production of Neil Simon's brilliant comedy, The Odd Couple, and need your help to make it as wonderful as we can."/>
    <x v="151"/>
    <x v="2303"/>
    <x v="2"/>
    <x v="8"/>
    <s v="AUD"/>
    <n v="1430316426"/>
    <x v="2770"/>
    <b v="0"/>
    <n v="6"/>
    <b v="0"/>
    <s v="theater/plays"/>
    <x v="6"/>
    <x v="11"/>
    <x v="299"/>
    <x v="2770"/>
    <d v="2015-04-29T14:07:06"/>
    <x v="0"/>
  </r>
  <r>
    <n v="3453"/>
    <s v="'Patagonia' - by Robert George"/>
    <s v="A full length comedy, Patagonia follows Grason and Jerry on their journey through a magical, South-American rainforest."/>
    <x v="284"/>
    <x v="2303"/>
    <x v="0"/>
    <x v="1"/>
    <s v="GBP"/>
    <n v="1471130956"/>
    <x v="2771"/>
    <b v="0"/>
    <n v="14"/>
    <b v="1"/>
    <s v="theater/plays"/>
    <x v="6"/>
    <x v="11"/>
    <x v="2283"/>
    <x v="2771"/>
    <d v="2016-08-13T23:29:16"/>
    <x v="0"/>
  </r>
  <r>
    <n v="1981"/>
    <s v="Aspiring storyteller: connecting the dots"/>
    <s v="I would like to tell the story of a young man from Queens, New York and compare his life to a young Afghan man...to connect the dots."/>
    <x v="82"/>
    <x v="2304"/>
    <x v="2"/>
    <x v="11"/>
    <s v="CAD"/>
    <n v="1404926665"/>
    <x v="2772"/>
    <b v="0"/>
    <n v="12"/>
    <b v="0"/>
    <s v="photography/people"/>
    <x v="2"/>
    <x v="36"/>
    <x v="2454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x v="284"/>
    <x v="2304"/>
    <x v="0"/>
    <x v="1"/>
    <s v="GBP"/>
    <n v="1455831000"/>
    <x v="2773"/>
    <b v="0"/>
    <n v="15"/>
    <b v="1"/>
    <s v="theater/plays"/>
    <x v="6"/>
    <x v="11"/>
    <x v="2455"/>
    <x v="2773"/>
    <d v="2016-02-18T21:30:00"/>
    <x v="0"/>
  </r>
  <r>
    <n v="1809"/>
    <s v="Hamilton: A Different Perspective"/>
    <s v="A stunning photo book highlighting the visual diversity of the City of Hamilton and showcasing it in a new light."/>
    <x v="113"/>
    <x v="2305"/>
    <x v="2"/>
    <x v="11"/>
    <s v="CAD"/>
    <n v="1425246439"/>
    <x v="2774"/>
    <b v="1"/>
    <n v="9"/>
    <b v="0"/>
    <s v="photography/photobooks"/>
    <x v="2"/>
    <x v="3"/>
    <x v="2081"/>
    <x v="2774"/>
    <d v="2015-03-01T21:47:19"/>
    <x v="0"/>
  </r>
  <r>
    <n v="2753"/>
    <s v="Dust Bunnies &amp; the Carpet Rat publishing push"/>
    <s v="Written by my daughter and myself, illustrated by Jack Wiens. Everything is complete except for publishing."/>
    <x v="151"/>
    <x v="2305"/>
    <x v="2"/>
    <x v="0"/>
    <s v="USD"/>
    <n v="1346017023"/>
    <x v="2775"/>
    <b v="0"/>
    <n v="8"/>
    <b v="0"/>
    <s v="publishing/children's books"/>
    <x v="1"/>
    <x v="39"/>
    <x v="2456"/>
    <x v="2775"/>
    <d v="2012-08-26T21:37:03"/>
    <x v="0"/>
  </r>
  <r>
    <n v="201"/>
    <s v="Life of Change"/>
    <s v="Everyone has a choice. Can two college students get past their differences to save the life of a man whom they've never met before?"/>
    <x v="240"/>
    <x v="2305"/>
    <x v="2"/>
    <x v="0"/>
    <s v="USD"/>
    <n v="1423424329"/>
    <x v="2776"/>
    <b v="0"/>
    <n v="7"/>
    <b v="0"/>
    <s v="film &amp; video/drama"/>
    <x v="5"/>
    <x v="10"/>
    <x v="2457"/>
    <x v="2776"/>
    <d v="2015-02-08T19:38:49"/>
    <x v="0"/>
  </r>
  <r>
    <n v="963"/>
    <s v="The Ultimate Learning Center"/>
    <s v="WE are molding an educated, motivated, non violent GENERATION!"/>
    <x v="23"/>
    <x v="2306"/>
    <x v="2"/>
    <x v="0"/>
    <s v="USD"/>
    <n v="1476717319"/>
    <x v="2777"/>
    <b v="0"/>
    <n v="9"/>
    <b v="0"/>
    <s v="technology/wearables"/>
    <x v="0"/>
    <x v="1"/>
    <x v="2458"/>
    <x v="2777"/>
    <d v="2016-10-17T15:15:19"/>
    <x v="0"/>
  </r>
  <r>
    <n v="3080"/>
    <s v="Global Community Theater One."/>
    <s v="Sustainable, fire-proof, carbon-negative, and all-season recreation of the Globe Theater made famous by Shakespeare, with gardens."/>
    <x v="330"/>
    <x v="2307"/>
    <x v="2"/>
    <x v="0"/>
    <s v="USD"/>
    <n v="1419644444"/>
    <x v="2778"/>
    <b v="0"/>
    <n v="7"/>
    <b v="0"/>
    <s v="theater/spaces"/>
    <x v="6"/>
    <x v="9"/>
    <x v="2459"/>
    <x v="2778"/>
    <d v="2014-12-27T01:40:44"/>
    <x v="0"/>
  </r>
  <r>
    <n v="372"/>
    <s v="Wild Equus"/>
    <s v="A short documentary exploring the uses of 'Natural Horsemanship' across Europe"/>
    <x v="284"/>
    <x v="2307"/>
    <x v="0"/>
    <x v="1"/>
    <s v="GBP"/>
    <n v="1459872000"/>
    <x v="2779"/>
    <b v="0"/>
    <n v="9"/>
    <b v="1"/>
    <s v="film &amp; video/documentary"/>
    <x v="5"/>
    <x v="8"/>
    <x v="637"/>
    <x v="2779"/>
    <d v="2016-04-05T16:00:00"/>
    <x v="0"/>
  </r>
  <r>
    <n v="3130"/>
    <s v="MEDEA | A New Vision"/>
    <s v="A shockingly relevant modern take on a 2,000-year-old tragedy that confronts current gender politics."/>
    <x v="26"/>
    <x v="2308"/>
    <x v="3"/>
    <x v="0"/>
    <s v="USD"/>
    <n v="1492145940"/>
    <x v="2780"/>
    <b v="0"/>
    <n v="4"/>
    <b v="0"/>
    <s v="theater/plays"/>
    <x v="6"/>
    <x v="11"/>
    <x v="2460"/>
    <x v="2780"/>
    <d v="2017-04-14T04:59:00"/>
    <x v="0"/>
  </r>
  <r>
    <n v="915"/>
    <s v="Russ Spiegel's Uncommon Knowledge: The Deep Brooklyn Suite"/>
    <s v="â€œThe Deep Brooklyn Suiteâ€ is a series of musical impressions about living and surviving in Brooklyn."/>
    <x v="115"/>
    <x v="2308"/>
    <x v="2"/>
    <x v="0"/>
    <s v="USD"/>
    <n v="1330577940"/>
    <x v="2781"/>
    <b v="0"/>
    <n v="9"/>
    <b v="0"/>
    <s v="music/jazz"/>
    <x v="7"/>
    <x v="33"/>
    <x v="2171"/>
    <x v="2781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x v="284"/>
    <x v="2308"/>
    <x v="0"/>
    <x v="0"/>
    <s v="USD"/>
    <n v="1405366359"/>
    <x v="2782"/>
    <b v="0"/>
    <n v="7"/>
    <b v="1"/>
    <s v="publishing/nonfiction"/>
    <x v="1"/>
    <x v="17"/>
    <x v="2461"/>
    <x v="2782"/>
    <d v="2014-07-14T19:32:39"/>
    <x v="0"/>
  </r>
  <r>
    <n v="3470"/>
    <s v="She Kills Monsters"/>
    <s v="The New Artist's Circle is a theatre company dedicated to bringing the arts to young people."/>
    <x v="303"/>
    <x v="2308"/>
    <x v="0"/>
    <x v="0"/>
    <s v="USD"/>
    <n v="1468618680"/>
    <x v="2783"/>
    <b v="0"/>
    <n v="9"/>
    <b v="1"/>
    <s v="theater/plays"/>
    <x v="6"/>
    <x v="11"/>
    <x v="2171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x v="284"/>
    <x v="2309"/>
    <x v="0"/>
    <x v="5"/>
    <s v="EUR"/>
    <n v="1450911540"/>
    <x v="2784"/>
    <b v="0"/>
    <n v="25"/>
    <b v="1"/>
    <s v="theater/spaces"/>
    <x v="6"/>
    <x v="9"/>
    <x v="2462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x v="284"/>
    <x v="2310"/>
    <x v="0"/>
    <x v="1"/>
    <s v="GBP"/>
    <n v="1466899491"/>
    <x v="2785"/>
    <b v="0"/>
    <n v="8"/>
    <b v="1"/>
    <s v="theater/plays"/>
    <x v="6"/>
    <x v="11"/>
    <x v="1739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x v="1"/>
    <x v="2311"/>
    <x v="2"/>
    <x v="0"/>
    <s v="USD"/>
    <n v="1405401060"/>
    <x v="2786"/>
    <b v="0"/>
    <n v="9"/>
    <b v="0"/>
    <s v="photography/places"/>
    <x v="2"/>
    <x v="34"/>
    <x v="1913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x v="1"/>
    <x v="2312"/>
    <x v="2"/>
    <x v="0"/>
    <s v="USD"/>
    <n v="1427082912"/>
    <x v="2787"/>
    <b v="0"/>
    <n v="5"/>
    <b v="0"/>
    <s v="theater/plays"/>
    <x v="6"/>
    <x v="11"/>
    <x v="2463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x v="113"/>
    <x v="2313"/>
    <x v="2"/>
    <x v="0"/>
    <s v="USD"/>
    <n v="1454213820"/>
    <x v="2788"/>
    <b v="0"/>
    <n v="11"/>
    <b v="0"/>
    <s v="games/mobile games"/>
    <x v="3"/>
    <x v="28"/>
    <x v="1004"/>
    <x v="2788"/>
    <d v="2016-01-31T04:17:00"/>
    <x v="0"/>
  </r>
  <r>
    <n v="220"/>
    <s v="LA VIE"/>
    <s v="A Freelancer abandons everything to chase after his dream of being &quot;great&quot; escape to Bangkok and return to his home-world."/>
    <x v="6"/>
    <x v="2314"/>
    <x v="2"/>
    <x v="0"/>
    <s v="USD"/>
    <n v="1440101160"/>
    <x v="2789"/>
    <b v="0"/>
    <n v="3"/>
    <b v="0"/>
    <s v="film &amp; video/drama"/>
    <x v="5"/>
    <x v="10"/>
    <x v="2464"/>
    <x v="2789"/>
    <d v="2015-08-20T20:06:00"/>
    <x v="0"/>
  </r>
  <r>
    <n v="1488"/>
    <s v="Nanolution"/>
    <s v="A blockbuster sci-fi adventure. What would you do if one day your life changed to beyond the imaginable?"/>
    <x v="51"/>
    <x v="2314"/>
    <x v="2"/>
    <x v="8"/>
    <s v="AUD"/>
    <n v="1388928660"/>
    <x v="2790"/>
    <b v="0"/>
    <n v="6"/>
    <b v="0"/>
    <s v="publishing/fiction"/>
    <x v="1"/>
    <x v="35"/>
    <x v="1338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x v="313"/>
    <x v="2314"/>
    <x v="3"/>
    <x v="0"/>
    <s v="USD"/>
    <n v="1490331623"/>
    <x v="2791"/>
    <b v="0"/>
    <n v="15"/>
    <b v="0"/>
    <s v="music/faith"/>
    <x v="7"/>
    <x v="14"/>
    <x v="2465"/>
    <x v="2791"/>
    <d v="2017-03-24T05:00:23"/>
    <x v="0"/>
  </r>
  <r>
    <n v="153"/>
    <s v="Awakening (Canceled)"/>
    <s v="What would you do if you face something beyond your understanding? If someone you loved disappeared without a trace?"/>
    <x v="6"/>
    <x v="2315"/>
    <x v="1"/>
    <x v="0"/>
    <s v="USD"/>
    <n v="1417532644"/>
    <x v="2792"/>
    <b v="0"/>
    <n v="10"/>
    <b v="0"/>
    <s v="film &amp; video/science fiction"/>
    <x v="5"/>
    <x v="21"/>
    <x v="2466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x v="24"/>
    <x v="2316"/>
    <x v="1"/>
    <x v="0"/>
    <s v="USD"/>
    <n v="1482332343"/>
    <x v="2793"/>
    <b v="0"/>
    <n v="5"/>
    <b v="0"/>
    <s v="technology/space exploration"/>
    <x v="0"/>
    <x v="4"/>
    <x v="2467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x v="151"/>
    <x v="2316"/>
    <x v="2"/>
    <x v="0"/>
    <s v="USD"/>
    <n v="1407808438"/>
    <x v="2794"/>
    <b v="0"/>
    <n v="14"/>
    <b v="0"/>
    <s v="theater/plays"/>
    <x v="6"/>
    <x v="11"/>
    <x v="2468"/>
    <x v="2794"/>
    <d v="2014-08-12T01:53:58"/>
    <x v="0"/>
  </r>
  <r>
    <n v="3686"/>
    <s v="Dog sees God by Bert V. Royal @ FSU"/>
    <s v="This October, in association with Rogue Productions at FSU, I will be directing a production of Dog sees God."/>
    <x v="313"/>
    <x v="2317"/>
    <x v="0"/>
    <x v="0"/>
    <s v="USD"/>
    <n v="1440820740"/>
    <x v="2795"/>
    <b v="0"/>
    <n v="6"/>
    <b v="1"/>
    <s v="theater/plays"/>
    <x v="6"/>
    <x v="11"/>
    <x v="2469"/>
    <x v="2795"/>
    <d v="2015-08-29T03:59:00"/>
    <x v="0"/>
  </r>
  <r>
    <n v="2638"/>
    <s v="Pie In Space! (Round 2)"/>
    <s v="The second round of funding for the most amazing project ever where a high school freshman is sending pie into SPACE!!!"/>
    <x v="331"/>
    <x v="2318"/>
    <x v="0"/>
    <x v="0"/>
    <s v="USD"/>
    <n v="1421358895"/>
    <x v="2796"/>
    <b v="0"/>
    <n v="14"/>
    <b v="1"/>
    <s v="technology/space exploration"/>
    <x v="0"/>
    <x v="4"/>
    <x v="2470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x v="207"/>
    <x v="2319"/>
    <x v="2"/>
    <x v="0"/>
    <s v="USD"/>
    <n v="1393181018"/>
    <x v="2797"/>
    <b v="0"/>
    <n v="9"/>
    <b v="0"/>
    <s v="publishing/fiction"/>
    <x v="1"/>
    <x v="35"/>
    <x v="2471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x v="313"/>
    <x v="2319"/>
    <x v="0"/>
    <x v="0"/>
    <s v="USD"/>
    <n v="1436587140"/>
    <x v="2798"/>
    <b v="0"/>
    <n v="10"/>
    <b v="1"/>
    <s v="theater/musical"/>
    <x v="6"/>
    <x v="19"/>
    <x v="2472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19"/>
    <x v="2320"/>
    <x v="1"/>
    <x v="8"/>
    <s v="AUD"/>
    <n v="1463239108"/>
    <x v="2799"/>
    <b v="0"/>
    <n v="3"/>
    <b v="0"/>
    <s v="technology/web"/>
    <x v="0"/>
    <x v="26"/>
    <x v="2473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x v="141"/>
    <x v="2320"/>
    <x v="1"/>
    <x v="0"/>
    <s v="USD"/>
    <n v="1392595200"/>
    <x v="2800"/>
    <b v="0"/>
    <n v="13"/>
    <b v="0"/>
    <s v="publishing/art books"/>
    <x v="1"/>
    <x v="32"/>
    <x v="2474"/>
    <x v="2800"/>
    <d v="2014-02-17T00:00:00"/>
    <x v="0"/>
  </r>
  <r>
    <n v="4081"/>
    <s v="AU Theatre Wing (Pygmalion Sound and Lighting Fees)"/>
    <s v="AUTheatreWing is a student theatre association fostering the development of the dramatic arts at our university."/>
    <x v="332"/>
    <x v="2320"/>
    <x v="2"/>
    <x v="0"/>
    <s v="USD"/>
    <n v="1425819425"/>
    <x v="2801"/>
    <b v="0"/>
    <n v="12"/>
    <b v="0"/>
    <s v="theater/plays"/>
    <x v="6"/>
    <x v="11"/>
    <x v="2384"/>
    <x v="2801"/>
    <d v="2015-03-08T12:57:05"/>
    <x v="0"/>
  </r>
  <r>
    <n v="3423"/>
    <s v="And That's How The Story Goes"/>
    <s v="Forest Hills Eastern's Student Run Show 2015. Our goal is to present a professional quality show on a budget."/>
    <x v="303"/>
    <x v="2320"/>
    <x v="0"/>
    <x v="0"/>
    <s v="USD"/>
    <n v="1429912341"/>
    <x v="2802"/>
    <b v="0"/>
    <n v="10"/>
    <b v="1"/>
    <s v="theater/plays"/>
    <x v="6"/>
    <x v="11"/>
    <x v="2239"/>
    <x v="2802"/>
    <d v="2015-04-24T21:52:21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x v="2321"/>
    <x v="2"/>
    <x v="0"/>
    <s v="USD"/>
    <n v="1421543520"/>
    <x v="2803"/>
    <b v="0"/>
    <n v="9"/>
    <b v="0"/>
    <s v="technology/web"/>
    <x v="0"/>
    <x v="26"/>
    <x v="2475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x v="62"/>
    <x v="2322"/>
    <x v="2"/>
    <x v="0"/>
    <s v="USD"/>
    <n v="1472920477"/>
    <x v="2804"/>
    <b v="0"/>
    <n v="5"/>
    <b v="0"/>
    <s v="film &amp; video/drama"/>
    <x v="5"/>
    <x v="10"/>
    <x v="2476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x v="2322"/>
    <x v="2"/>
    <x v="0"/>
    <s v="USD"/>
    <n v="1277501520"/>
    <x v="2805"/>
    <b v="0"/>
    <n v="5"/>
    <b v="0"/>
    <s v="music/jazz"/>
    <x v="7"/>
    <x v="33"/>
    <x v="2476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x v="70"/>
    <x v="2323"/>
    <x v="1"/>
    <x v="0"/>
    <s v="USD"/>
    <n v="1467398138"/>
    <x v="2806"/>
    <b v="0"/>
    <n v="9"/>
    <b v="0"/>
    <s v="technology/web"/>
    <x v="0"/>
    <x v="26"/>
    <x v="2477"/>
    <x v="2806"/>
    <d v="2016-07-01T18:35:38"/>
    <x v="0"/>
  </r>
  <r>
    <n v="3475"/>
    <s v="Score"/>
    <s v="Score is a musical play inspired by true stories of parents who have recovered from addiction and regained their children."/>
    <x v="284"/>
    <x v="2324"/>
    <x v="0"/>
    <x v="1"/>
    <s v="GBP"/>
    <n v="1414972800"/>
    <x v="2807"/>
    <b v="0"/>
    <n v="17"/>
    <b v="1"/>
    <s v="theater/plays"/>
    <x v="6"/>
    <x v="11"/>
    <x v="2478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x v="169"/>
    <x v="2325"/>
    <x v="1"/>
    <x v="0"/>
    <s v="USD"/>
    <n v="1439298052"/>
    <x v="2808"/>
    <b v="0"/>
    <n v="9"/>
    <b v="0"/>
    <s v="film &amp; video/science fiction"/>
    <x v="5"/>
    <x v="21"/>
    <x v="2479"/>
    <x v="2808"/>
    <d v="2015-08-11T13:00:52"/>
    <x v="0"/>
  </r>
  <r>
    <n v="3060"/>
    <s v="Save the Roxy Theatre in Bremerton WA"/>
    <s v="Save the historic Roxy theatre in Bremerton WA from being repurposed as office space."/>
    <x v="197"/>
    <x v="2326"/>
    <x v="2"/>
    <x v="0"/>
    <s v="USD"/>
    <n v="1443422134"/>
    <x v="2809"/>
    <b v="0"/>
    <n v="6"/>
    <b v="0"/>
    <s v="theater/spaces"/>
    <x v="6"/>
    <x v="9"/>
    <x v="2480"/>
    <x v="2809"/>
    <d v="2015-09-28T06:35:34"/>
    <x v="0"/>
  </r>
  <r>
    <n v="2415"/>
    <s v="Local Food Truck is Off the Hoof!"/>
    <s v="It will be ridiculously easy to become addicted to the full, rich flavor of locally raised beef, pork, and more..."/>
    <x v="24"/>
    <x v="2326"/>
    <x v="2"/>
    <x v="0"/>
    <s v="USD"/>
    <n v="1468615346"/>
    <x v="2810"/>
    <b v="0"/>
    <n v="6"/>
    <b v="0"/>
    <s v="food/food trucks"/>
    <x v="4"/>
    <x v="29"/>
    <x v="2480"/>
    <x v="2810"/>
    <d v="2016-07-15T20:42:26"/>
    <x v="0"/>
  </r>
  <r>
    <n v="504"/>
    <s v="Woodsy Owl Animation: Cartoons That Give A Hoot!"/>
    <s v="An animated DVD starring Woodsy Owl that entertains children while  showing them how they can help create a cleaner, greener planet."/>
    <x v="128"/>
    <x v="2326"/>
    <x v="2"/>
    <x v="0"/>
    <s v="USD"/>
    <n v="1334097387"/>
    <x v="2811"/>
    <b v="0"/>
    <n v="5"/>
    <b v="0"/>
    <s v="film &amp; video/animation"/>
    <x v="5"/>
    <x v="23"/>
    <x v="2481"/>
    <x v="2811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x v="1"/>
    <x v="2326"/>
    <x v="2"/>
    <x v="1"/>
    <s v="GBP"/>
    <n v="1414623471"/>
    <x v="2812"/>
    <b v="1"/>
    <n v="4"/>
    <b v="0"/>
    <s v="photography/photobooks"/>
    <x v="2"/>
    <x v="3"/>
    <x v="1077"/>
    <x v="2812"/>
    <d v="2014-10-29T22:57:51"/>
    <x v="0"/>
  </r>
  <r>
    <n v="3070"/>
    <s v="Purpose Built Liverpool Comedy Club, Restaurant &amp; Bar"/>
    <s v="Liverpool's 1st purpose built 7 night a week comedy club, bar &amp; restaurant with live music &amp; much more"/>
    <x v="26"/>
    <x v="2327"/>
    <x v="2"/>
    <x v="1"/>
    <s v="GBP"/>
    <n v="1481132169"/>
    <x v="2813"/>
    <b v="0"/>
    <n v="16"/>
    <b v="0"/>
    <s v="theater/spaces"/>
    <x v="6"/>
    <x v="9"/>
    <x v="2482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x v="51"/>
    <x v="2328"/>
    <x v="2"/>
    <x v="0"/>
    <s v="USD"/>
    <n v="1416614523"/>
    <x v="2814"/>
    <b v="0"/>
    <n v="6"/>
    <b v="0"/>
    <s v="music/jazz"/>
    <x v="7"/>
    <x v="33"/>
    <x v="2375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x v="121"/>
    <x v="2329"/>
    <x v="2"/>
    <x v="0"/>
    <s v="USD"/>
    <n v="1360795069"/>
    <x v="2815"/>
    <b v="0"/>
    <n v="15"/>
    <b v="0"/>
    <s v="music/jazz"/>
    <x v="7"/>
    <x v="33"/>
    <x v="2483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x v="121"/>
    <x v="2330"/>
    <x v="1"/>
    <x v="0"/>
    <s v="USD"/>
    <n v="1449785566"/>
    <x v="2816"/>
    <b v="0"/>
    <n v="4"/>
    <b v="0"/>
    <s v="technology/web"/>
    <x v="0"/>
    <x v="26"/>
    <x v="2484"/>
    <x v="2816"/>
    <d v="2015-12-10T22:12:46"/>
    <x v="0"/>
  </r>
  <r>
    <n v="170"/>
    <s v="Letters to Daniel"/>
    <s v="Amy &amp; Missy survive Amy's bipolar disorder and go on to become award winning &amp; bestselling authors, screenwriters &amp; filmmakers"/>
    <x v="26"/>
    <x v="2331"/>
    <x v="2"/>
    <x v="0"/>
    <s v="USD"/>
    <n v="1440912480"/>
    <x v="2817"/>
    <b v="0"/>
    <n v="10"/>
    <b v="0"/>
    <s v="film &amp; video/drama"/>
    <x v="5"/>
    <x v="10"/>
    <x v="2387"/>
    <x v="2817"/>
    <d v="2015-08-30T05:28:00"/>
    <x v="0"/>
  </r>
  <r>
    <n v="168"/>
    <s v="Moving On"/>
    <s v="A homeless Gulf War 2 vet, and Congressional Medal of Honor recipient fights for his sanity on the mean streets of Albuquerque."/>
    <x v="36"/>
    <x v="2331"/>
    <x v="2"/>
    <x v="0"/>
    <s v="USD"/>
    <n v="1426791770"/>
    <x v="2818"/>
    <b v="0"/>
    <n v="3"/>
    <b v="0"/>
    <s v="film &amp; video/drama"/>
    <x v="5"/>
    <x v="10"/>
    <x v="2306"/>
    <x v="2818"/>
    <d v="2015-03-19T19:02:50"/>
    <x v="0"/>
  </r>
  <r>
    <n v="871"/>
    <s v="fo/mo/deep heads back into the studio to record their 3rd CD"/>
    <s v="fo/mo/deep heads back into the studio in January 2014 to record their 3rd CD. Seeking to continue experimenting with all things groove:"/>
    <x v="70"/>
    <x v="2331"/>
    <x v="2"/>
    <x v="0"/>
    <s v="USD"/>
    <n v="1385735295"/>
    <x v="2819"/>
    <b v="0"/>
    <n v="12"/>
    <b v="0"/>
    <s v="music/jazz"/>
    <x v="7"/>
    <x v="33"/>
    <x v="2485"/>
    <x v="2819"/>
    <d v="2013-11-29T14:28:15"/>
    <x v="0"/>
  </r>
  <r>
    <n v="1154"/>
    <s v="Food Truck Funding"/>
    <s v="We're about to launch our first ever food truck to share our amazing food and we need your help! Be a part of our truck!"/>
    <x v="1"/>
    <x v="2331"/>
    <x v="2"/>
    <x v="0"/>
    <s v="USD"/>
    <n v="1441507006"/>
    <x v="2820"/>
    <b v="0"/>
    <n v="3"/>
    <b v="0"/>
    <s v="food/food trucks"/>
    <x v="4"/>
    <x v="29"/>
    <x v="2306"/>
    <x v="2820"/>
    <d v="2015-09-06T02:36:46"/>
    <x v="0"/>
  </r>
  <r>
    <n v="1412"/>
    <s v="For overseas shogi fans! Shogi novel translation project"/>
    <s v="â€œClimbing Silver!â€- An English translation of the Young Adult Shogi novella"/>
    <x v="40"/>
    <x v="2332"/>
    <x v="2"/>
    <x v="0"/>
    <s v="USD"/>
    <n v="1417656699"/>
    <x v="2821"/>
    <b v="0"/>
    <n v="13"/>
    <b v="0"/>
    <s v="publishing/translations"/>
    <x v="1"/>
    <x v="31"/>
    <x v="2486"/>
    <x v="2821"/>
    <d v="2014-12-04T01:31:39"/>
    <x v="0"/>
  </r>
  <r>
    <n v="3974"/>
    <s v="The Taming of the Shrew"/>
    <s v="We are performing Shakespeare's &quot;The Taming of the Shrew&quot; in its original Elizabethan setting at the Oxford Shakespeare Festival."/>
    <x v="114"/>
    <x v="2332"/>
    <x v="2"/>
    <x v="1"/>
    <s v="GBP"/>
    <n v="1464872848"/>
    <x v="2822"/>
    <b v="0"/>
    <n v="11"/>
    <b v="0"/>
    <s v="theater/plays"/>
    <x v="6"/>
    <x v="11"/>
    <x v="2487"/>
    <x v="2822"/>
    <d v="2016-06-02T13:07:28"/>
    <x v="0"/>
  </r>
  <r>
    <n v="3835"/>
    <s v="Support new theatre piece IT DOESN'T MATTER"/>
    <s v="IT DOESN'T MATTER is a new comedic piece of political theatre written by three enthusiastic students. Help us produce it at LIPA!"/>
    <x v="317"/>
    <x v="2332"/>
    <x v="0"/>
    <x v="1"/>
    <s v="GBP"/>
    <n v="1461278208"/>
    <x v="2823"/>
    <b v="0"/>
    <n v="8"/>
    <b v="1"/>
    <s v="theater/plays"/>
    <x v="6"/>
    <x v="11"/>
    <x v="2408"/>
    <x v="2823"/>
    <d v="2016-04-21T22:36:48"/>
    <x v="0"/>
  </r>
  <r>
    <n v="2216"/>
    <s v="Femme Fatality 'Stranger' T-shirt and/or Tote bag"/>
    <s v="We are taking pre-orders for a very limited run of new t-shirts and tote bags! Available exclusivly through this Kickstarter campaign."/>
    <x v="284"/>
    <x v="2333"/>
    <x v="0"/>
    <x v="0"/>
    <s v="USD"/>
    <n v="1437674545"/>
    <x v="2824"/>
    <b v="0"/>
    <n v="14"/>
    <b v="1"/>
    <s v="music/electronic music"/>
    <x v="7"/>
    <x v="13"/>
    <x v="2488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x v="82"/>
    <x v="2334"/>
    <x v="2"/>
    <x v="0"/>
    <s v="USD"/>
    <n v="1446307053"/>
    <x v="2825"/>
    <b v="0"/>
    <n v="12"/>
    <b v="0"/>
    <s v="theater/plays"/>
    <x v="6"/>
    <x v="11"/>
    <x v="2489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x v="284"/>
    <x v="2335"/>
    <x v="0"/>
    <x v="0"/>
    <s v="USD"/>
    <n v="1414378800"/>
    <x v="2826"/>
    <b v="0"/>
    <n v="6"/>
    <b v="1"/>
    <s v="theater/plays"/>
    <x v="6"/>
    <x v="11"/>
    <x v="2025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x v="36"/>
    <x v="2336"/>
    <x v="2"/>
    <x v="0"/>
    <s v="USD"/>
    <n v="1409962211"/>
    <x v="2827"/>
    <b v="0"/>
    <n v="13"/>
    <b v="0"/>
    <s v="theater/plays"/>
    <x v="6"/>
    <x v="11"/>
    <x v="2490"/>
    <x v="2827"/>
    <d v="2014-09-06T00:10:11"/>
    <x v="0"/>
  </r>
  <r>
    <n v="2122"/>
    <s v="CapitÃ¡n Kalani y el sindicato robÃ³tico"/>
    <s v="Captain Kalani it's a retro game full of nostalgia for the old gamers but interesting for the new ones"/>
    <x v="28"/>
    <x v="2337"/>
    <x v="2"/>
    <x v="14"/>
    <s v="MXN"/>
    <n v="1483773169"/>
    <x v="2828"/>
    <b v="0"/>
    <n v="3"/>
    <b v="0"/>
    <s v="games/video games"/>
    <x v="3"/>
    <x v="18"/>
    <x v="2491"/>
    <x v="2828"/>
    <d v="2017-01-07T07:12:49"/>
    <x v="0"/>
  </r>
  <r>
    <n v="2424"/>
    <s v="Lily and Memphs"/>
    <s v="Great and creative food from the heart in the form of a sweet food truck!"/>
    <x v="17"/>
    <x v="2337"/>
    <x v="2"/>
    <x v="0"/>
    <s v="USD"/>
    <n v="1414445108"/>
    <x v="2829"/>
    <b v="0"/>
    <n v="9"/>
    <b v="0"/>
    <s v="food/food trucks"/>
    <x v="4"/>
    <x v="29"/>
    <x v="2492"/>
    <x v="2829"/>
    <d v="2014-10-27T21:25:08"/>
    <x v="0"/>
  </r>
  <r>
    <n v="827"/>
    <s v="Losing Wings EP Release &amp; Our First Tour"/>
    <s v="We want to release our Losing Wings EP on a week-long tour of California's music scene!  We've got the EP made, we just need gas money!"/>
    <x v="284"/>
    <x v="2337"/>
    <x v="0"/>
    <x v="0"/>
    <s v="USD"/>
    <n v="1329248940"/>
    <x v="2830"/>
    <b v="0"/>
    <n v="11"/>
    <b v="1"/>
    <s v="music/rock"/>
    <x v="7"/>
    <x v="15"/>
    <x v="2493"/>
    <x v="2830"/>
    <d v="2012-02-14T19:49:00"/>
    <x v="0"/>
  </r>
  <r>
    <n v="2740"/>
    <s v="Vertical Garden Prototype"/>
    <s v="I am interested in testing the plant yields of this vertical garden as well as some other applications"/>
    <x v="284"/>
    <x v="2337"/>
    <x v="0"/>
    <x v="0"/>
    <s v="USD"/>
    <n v="1426117552"/>
    <x v="2831"/>
    <b v="0"/>
    <n v="17"/>
    <b v="1"/>
    <s v="technology/hardware"/>
    <x v="0"/>
    <x v="0"/>
    <x v="2494"/>
    <x v="2831"/>
    <d v="2015-03-11T23:45:52"/>
    <x v="0"/>
  </r>
  <r>
    <n v="717"/>
    <s v="cool air belt"/>
    <s v="Cool air flowing under clothing keeps you cool."/>
    <x v="4"/>
    <x v="2338"/>
    <x v="2"/>
    <x v="0"/>
    <s v="USD"/>
    <n v="1409949002"/>
    <x v="2832"/>
    <b v="0"/>
    <n v="4"/>
    <b v="0"/>
    <s v="technology/wearables"/>
    <x v="0"/>
    <x v="1"/>
    <x v="2495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x v="186"/>
    <x v="2339"/>
    <x v="2"/>
    <x v="0"/>
    <s v="USD"/>
    <n v="1315341550"/>
    <x v="2833"/>
    <b v="0"/>
    <n v="14"/>
    <b v="0"/>
    <s v="music/indie rock"/>
    <x v="7"/>
    <x v="12"/>
    <x v="2496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x v="51"/>
    <x v="2340"/>
    <x v="2"/>
    <x v="0"/>
    <s v="USD"/>
    <n v="1440157656"/>
    <x v="2834"/>
    <b v="0"/>
    <n v="6"/>
    <b v="0"/>
    <s v="film &amp; video/animation"/>
    <x v="5"/>
    <x v="23"/>
    <x v="2497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x v="99"/>
    <x v="2340"/>
    <x v="2"/>
    <x v="6"/>
    <s v="EUR"/>
    <n v="1479410886"/>
    <x v="2835"/>
    <b v="0"/>
    <n v="2"/>
    <b v="0"/>
    <s v="technology/web"/>
    <x v="0"/>
    <x v="26"/>
    <x v="541"/>
    <x v="2835"/>
    <d v="2016-11-17T19:28:06"/>
    <x v="0"/>
  </r>
  <r>
    <n v="4038"/>
    <s v="Take the Vagina Monologues to Main Street in Lexington, NC!"/>
    <s v="We are vagina warriors ready to bring our message of human rights, empowerment and diversity to Main St. Lexington, NC."/>
    <x v="60"/>
    <x v="2340"/>
    <x v="2"/>
    <x v="0"/>
    <s v="USD"/>
    <n v="1413573010"/>
    <x v="2836"/>
    <b v="0"/>
    <n v="4"/>
    <b v="0"/>
    <s v="theater/plays"/>
    <x v="6"/>
    <x v="11"/>
    <x v="2498"/>
    <x v="2836"/>
    <d v="2014-10-17T19:10:10"/>
    <x v="0"/>
  </r>
  <r>
    <n v="1849"/>
    <s v="Release the Skyline Album"/>
    <s v="Release the Skylines is a small, local Cleveland metal band looking to record an album."/>
    <x v="284"/>
    <x v="2340"/>
    <x v="0"/>
    <x v="0"/>
    <s v="USD"/>
    <n v="1350505059"/>
    <x v="2837"/>
    <b v="0"/>
    <n v="8"/>
    <b v="1"/>
    <s v="music/rock"/>
    <x v="7"/>
    <x v="15"/>
    <x v="2499"/>
    <x v="2837"/>
    <d v="2012-10-17T20:17:39"/>
    <x v="0"/>
  </r>
  <r>
    <n v="1923"/>
    <s v="Help Lions&amp;Creators print their album!"/>
    <s v="We just finished recording our first album! All we need is a little extra help to be able to get it printed!"/>
    <x v="334"/>
    <x v="2340"/>
    <x v="0"/>
    <x v="0"/>
    <s v="USD"/>
    <n v="1317099540"/>
    <x v="2838"/>
    <b v="0"/>
    <n v="13"/>
    <b v="1"/>
    <s v="music/indie rock"/>
    <x v="7"/>
    <x v="12"/>
    <x v="2500"/>
    <x v="2838"/>
    <d v="2011-09-27T04:59:00"/>
    <x v="0"/>
  </r>
  <r>
    <n v="620"/>
    <s v="iShopGreen.ca - the green product marketplace (Canceled)"/>
    <s v="iShopGreen.ca is an online marketplace that connects consumers and suppliers with green products &amp; services"/>
    <x v="0"/>
    <x v="2341"/>
    <x v="1"/>
    <x v="11"/>
    <s v="CAD"/>
    <n v="1408986738"/>
    <x v="2839"/>
    <b v="0"/>
    <n v="1"/>
    <b v="0"/>
    <s v="technology/web"/>
    <x v="0"/>
    <x v="26"/>
    <x v="1846"/>
    <x v="2839"/>
    <d v="2014-08-25T17:12:18"/>
    <x v="0"/>
  </r>
  <r>
    <n v="2343"/>
    <s v="Mobile Excellence Awards (Canceled)"/>
    <s v="The most influential and prestigious awards program that honors innovation and leadership in mobile technology and entertainment"/>
    <x v="26"/>
    <x v="2341"/>
    <x v="1"/>
    <x v="0"/>
    <s v="USD"/>
    <n v="1452282420"/>
    <x v="2840"/>
    <b v="0"/>
    <n v="1"/>
    <b v="0"/>
    <s v="technology/web"/>
    <x v="0"/>
    <x v="26"/>
    <x v="1846"/>
    <x v="2840"/>
    <d v="2016-01-08T19:47:00"/>
    <x v="0"/>
  </r>
  <r>
    <n v="3115"/>
    <s v="spoken word pop-up:"/>
    <s v="We are creating a mobile community devoted to the spreading and sharing of spoken word and other kinds of storytelling."/>
    <x v="26"/>
    <x v="2341"/>
    <x v="2"/>
    <x v="10"/>
    <s v="SEK"/>
    <n v="1465123427"/>
    <x v="2841"/>
    <b v="0"/>
    <n v="1"/>
    <b v="0"/>
    <s v="theater/spaces"/>
    <x v="6"/>
    <x v="9"/>
    <x v="1846"/>
    <x v="2841"/>
    <d v="2016-06-05T10:43:47"/>
    <x v="0"/>
  </r>
  <r>
    <n v="3101"/>
    <s v="Mots Ã‰crits"/>
    <s v="LabellisÃ© 14-18, Mots Ã‰crits est un projet itinÃ©rant de lectures Ã  voix haute par des amateurs, mises en espace par une comÃ©dienne."/>
    <x v="60"/>
    <x v="2341"/>
    <x v="2"/>
    <x v="16"/>
    <s v="EUR"/>
    <n v="1437033360"/>
    <x v="2842"/>
    <b v="0"/>
    <n v="12"/>
    <b v="0"/>
    <s v="theater/spaces"/>
    <x v="6"/>
    <x v="9"/>
    <x v="1647"/>
    <x v="2842"/>
    <d v="2015-07-16T07:56:00"/>
    <x v="0"/>
  </r>
  <r>
    <n v="2855"/>
    <s v="STAGE READING for TETCNY"/>
    <s v="Raising funds to have a private stage reading for an upcoming play from THE ENSEMBLE THEATRE COMPANY OF NEW YORK (www.tetcny.org)"/>
    <x v="260"/>
    <x v="2341"/>
    <x v="2"/>
    <x v="0"/>
    <s v="USD"/>
    <n v="1454110440"/>
    <x v="2843"/>
    <b v="0"/>
    <n v="5"/>
    <b v="0"/>
    <s v="theater/plays"/>
    <x v="6"/>
    <x v="11"/>
    <x v="1338"/>
    <x v="2843"/>
    <d v="2016-01-29T23:34:00"/>
    <x v="0"/>
  </r>
  <r>
    <n v="4039"/>
    <s v="Defiant Entertainment presents: The Park Bench"/>
    <s v="Help stage an original One Act Play that brings awareness to Alzheimer's in its debut performance."/>
    <x v="207"/>
    <x v="2341"/>
    <x v="2"/>
    <x v="0"/>
    <s v="USD"/>
    <n v="1448949540"/>
    <x v="2844"/>
    <b v="0"/>
    <n v="5"/>
    <b v="0"/>
    <s v="theater/plays"/>
    <x v="6"/>
    <x v="11"/>
    <x v="1338"/>
    <x v="2844"/>
    <d v="2015-12-01T05:59:00"/>
    <x v="0"/>
  </r>
  <r>
    <n v="848"/>
    <s v="God Am"/>
    <s v="God Am, a Grunge/Doom metal band, who have been trying to fund the production of our EP to bring you a unique aural assault."/>
    <x v="284"/>
    <x v="2341"/>
    <x v="0"/>
    <x v="0"/>
    <s v="USD"/>
    <n v="1429038033"/>
    <x v="2845"/>
    <b v="0"/>
    <n v="16"/>
    <b v="1"/>
    <s v="music/metal"/>
    <x v="7"/>
    <x v="20"/>
    <x v="2501"/>
    <x v="2845"/>
    <d v="2015-04-14T19:00:33"/>
    <x v="0"/>
  </r>
  <r>
    <n v="853"/>
    <s v="sloggoth"/>
    <s v="Help release a CD of sloggoth's first album &quot;sloggoth&quot;.  All contributors of $5 or more get a CD when the goal is met!"/>
    <x v="284"/>
    <x v="2341"/>
    <x v="0"/>
    <x v="0"/>
    <s v="USD"/>
    <n v="1424116709"/>
    <x v="2846"/>
    <b v="0"/>
    <n v="10"/>
    <b v="1"/>
    <s v="music/metal"/>
    <x v="7"/>
    <x v="20"/>
    <x v="2421"/>
    <x v="2846"/>
    <d v="2015-02-16T19:58:29"/>
    <x v="0"/>
  </r>
  <r>
    <n v="1822"/>
    <s v="Wood Butcher's new music video- I Don't Wanna Party"/>
    <s v="Wood Butcher needs your help to make this happen. Buy a CD, support local music!"/>
    <x v="284"/>
    <x v="2341"/>
    <x v="0"/>
    <x v="11"/>
    <s v="CAD"/>
    <n v="1391194860"/>
    <x v="2847"/>
    <b v="0"/>
    <n v="11"/>
    <b v="1"/>
    <s v="music/rock"/>
    <x v="7"/>
    <x v="15"/>
    <x v="2346"/>
    <x v="2847"/>
    <d v="2014-01-31T19:01:00"/>
    <x v="0"/>
  </r>
  <r>
    <n v="2112"/>
    <s v="BBB Kickstarter Two"/>
    <s v="BBB is going back into the studio to record and release &quot;Felix From Canada&quot; by popular demand.  We need your help!"/>
    <x v="284"/>
    <x v="2341"/>
    <x v="0"/>
    <x v="0"/>
    <s v="USD"/>
    <n v="1366064193"/>
    <x v="2848"/>
    <b v="0"/>
    <n v="11"/>
    <b v="1"/>
    <s v="music/indie rock"/>
    <x v="7"/>
    <x v="12"/>
    <x v="2346"/>
    <x v="2848"/>
    <d v="2013-04-15T22:16:33"/>
    <x v="0"/>
  </r>
  <r>
    <n v="2923"/>
    <s v="Kaylee's Senior Project"/>
    <s v="Spreading the love of theatre, one step at a time. I would like to produce a reading of one of my favorite musicals"/>
    <x v="284"/>
    <x v="2341"/>
    <x v="0"/>
    <x v="0"/>
    <s v="USD"/>
    <n v="1422068400"/>
    <x v="2849"/>
    <b v="0"/>
    <n v="10"/>
    <b v="1"/>
    <s v="theater/musical"/>
    <x v="6"/>
    <x v="19"/>
    <x v="2421"/>
    <x v="2849"/>
    <d v="2015-01-24T03:00:00"/>
    <x v="0"/>
  </r>
  <r>
    <n v="683"/>
    <s v="Mist Buddy Hydration/Misting Backpack"/>
    <s v="Mist Buddy is a remote controlled misting system, powered by a rechargeable battery with misting/sipping tip for complete coolness."/>
    <x v="23"/>
    <x v="2342"/>
    <x v="2"/>
    <x v="0"/>
    <s v="USD"/>
    <n v="1477949764"/>
    <x v="2850"/>
    <b v="0"/>
    <n v="3"/>
    <b v="0"/>
    <s v="technology/wearables"/>
    <x v="0"/>
    <x v="1"/>
    <x v="2502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17"/>
    <x v="2342"/>
    <x v="2"/>
    <x v="0"/>
    <s v="USD"/>
    <n v="1477454340"/>
    <x v="2851"/>
    <b v="0"/>
    <n v="6"/>
    <b v="0"/>
    <s v="technology/wearables"/>
    <x v="0"/>
    <x v="1"/>
    <x v="2503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x v="2343"/>
    <x v="2"/>
    <x v="0"/>
    <s v="USD"/>
    <n v="1411930556"/>
    <x v="2852"/>
    <b v="0"/>
    <n v="12"/>
    <b v="0"/>
    <s v="theater/plays"/>
    <x v="6"/>
    <x v="11"/>
    <x v="2504"/>
    <x v="2852"/>
    <d v="2014-09-28T18:55:56"/>
    <x v="0"/>
  </r>
  <r>
    <n v="1192"/>
    <s v="Other Worlds - A Make 100 Project"/>
    <s v="A macro landscape photography art book &amp; limited edition prints. A Make 100 project."/>
    <x v="292"/>
    <x v="2344"/>
    <x v="0"/>
    <x v="1"/>
    <s v="GBP"/>
    <n v="1486814978"/>
    <x v="2853"/>
    <b v="0"/>
    <n v="15"/>
    <b v="1"/>
    <s v="photography/photobooks"/>
    <x v="2"/>
    <x v="3"/>
    <x v="2505"/>
    <x v="2853"/>
    <d v="2017-02-11T12:09:38"/>
    <x v="0"/>
  </r>
  <r>
    <n v="943"/>
    <s v="SleepMode"/>
    <s v="A mask for home or travel that will give you the best, undisturbed sleep of your life."/>
    <x v="121"/>
    <x v="2345"/>
    <x v="2"/>
    <x v="0"/>
    <s v="USD"/>
    <n v="1480438905"/>
    <x v="2854"/>
    <b v="0"/>
    <n v="12"/>
    <b v="0"/>
    <s v="technology/wearables"/>
    <x v="0"/>
    <x v="1"/>
    <x v="2506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x v="114"/>
    <x v="2345"/>
    <x v="2"/>
    <x v="1"/>
    <s v="GBP"/>
    <n v="1410930399"/>
    <x v="2855"/>
    <b v="0"/>
    <n v="11"/>
    <b v="0"/>
    <s v="photography/nature"/>
    <x v="2"/>
    <x v="38"/>
    <x v="2038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x v="335"/>
    <x v="2345"/>
    <x v="0"/>
    <x v="1"/>
    <s v="GBP"/>
    <n v="1449257348"/>
    <x v="2856"/>
    <b v="0"/>
    <n v="15"/>
    <b v="1"/>
    <s v="theater/plays"/>
    <x v="6"/>
    <x v="11"/>
    <x v="2507"/>
    <x v="2856"/>
    <d v="2015-12-04T19:29:08"/>
    <x v="0"/>
  </r>
  <r>
    <n v="946"/>
    <s v="OmniTrade Apron"/>
    <s v="Soft edged-Hard working. The perfect wearable organization for the home and professional shop."/>
    <x v="51"/>
    <x v="2346"/>
    <x v="2"/>
    <x v="0"/>
    <s v="USD"/>
    <n v="1473444048"/>
    <x v="2857"/>
    <b v="0"/>
    <n v="5"/>
    <b v="0"/>
    <s v="technology/wearables"/>
    <x v="0"/>
    <x v="1"/>
    <x v="1286"/>
    <x v="2857"/>
    <d v="2016-09-09T18:00:48"/>
    <x v="0"/>
  </r>
  <r>
    <n v="4060"/>
    <s v="Good Evening, I'm Robert Service"/>
    <s v="A funny, poignant play that revives the forgotten life and adventures of great Scottish Canadian, world renowned poet, Robert Service."/>
    <x v="26"/>
    <x v="2347"/>
    <x v="2"/>
    <x v="11"/>
    <s v="CAD"/>
    <n v="1403539200"/>
    <x v="2858"/>
    <b v="0"/>
    <n v="5"/>
    <b v="0"/>
    <s v="theater/plays"/>
    <x v="6"/>
    <x v="11"/>
    <x v="2360"/>
    <x v="2858"/>
    <d v="2014-06-23T16:00:00"/>
    <x v="0"/>
  </r>
  <r>
    <n v="3965"/>
    <s v="Fringe Fest: Take Comfort in Falling Forever"/>
    <s v="Andrew Heller producing a production of an original play for the Philadelphia Fringe Festival. Written and Directed by Andrew Heller"/>
    <x v="151"/>
    <x v="2347"/>
    <x v="2"/>
    <x v="0"/>
    <s v="USD"/>
    <n v="1460608780"/>
    <x v="2859"/>
    <b v="0"/>
    <n v="4"/>
    <b v="0"/>
    <s v="theater/plays"/>
    <x v="6"/>
    <x v="11"/>
    <x v="2356"/>
    <x v="2859"/>
    <d v="2016-04-14T04:39:40"/>
    <x v="0"/>
  </r>
  <r>
    <n v="2121"/>
    <s v="Legend of Decay"/>
    <s v="Join us on an epic journey to discover a millennia old secret which will change the world forever."/>
    <x v="6"/>
    <x v="2348"/>
    <x v="2"/>
    <x v="19"/>
    <s v="CHF"/>
    <n v="1484156948"/>
    <x v="2860"/>
    <b v="0"/>
    <n v="10"/>
    <b v="0"/>
    <s v="games/video games"/>
    <x v="3"/>
    <x v="18"/>
    <x v="2508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x v="14"/>
    <x v="2349"/>
    <x v="2"/>
    <x v="11"/>
    <s v="CAD"/>
    <n v="1443379104"/>
    <x v="2861"/>
    <b v="0"/>
    <n v="7"/>
    <b v="0"/>
    <s v="food/restaurants"/>
    <x v="4"/>
    <x v="40"/>
    <x v="2509"/>
    <x v="2861"/>
    <d v="2015-09-27T18:38:24"/>
    <x v="0"/>
  </r>
  <r>
    <n v="1595"/>
    <s v="Civil war battlefields and forts"/>
    <s v="To make a coffee table book,  displaying civil war battlefields and forts,  taken at the same time of year the battles were fought."/>
    <x v="4"/>
    <x v="2350"/>
    <x v="2"/>
    <x v="0"/>
    <s v="USD"/>
    <n v="1403122380"/>
    <x v="2862"/>
    <b v="0"/>
    <n v="7"/>
    <b v="0"/>
    <s v="photography/places"/>
    <x v="2"/>
    <x v="34"/>
    <x v="2408"/>
    <x v="2862"/>
    <d v="2014-06-18T20:13:00"/>
    <x v="0"/>
  </r>
  <r>
    <n v="974"/>
    <s v="KneeJack"/>
    <s v="The device that allows those with artificial knees or arthritic knees to kneel down without putting pressure on their knees."/>
    <x v="6"/>
    <x v="2350"/>
    <x v="2"/>
    <x v="0"/>
    <s v="USD"/>
    <n v="1458925156"/>
    <x v="2863"/>
    <b v="0"/>
    <n v="3"/>
    <b v="0"/>
    <s v="technology/wearables"/>
    <x v="0"/>
    <x v="1"/>
    <x v="2510"/>
    <x v="2863"/>
    <d v="2016-03-25T16:59:16"/>
    <x v="0"/>
  </r>
  <r>
    <n v="2957"/>
    <s v="BAMA Theatre Headset Campaign (Canceled)"/>
    <s v="Theatre in Tuscaloosa, AL built in the 1930s.  The headsets seem about that old. They are almost unusable."/>
    <x v="51"/>
    <x v="2350"/>
    <x v="1"/>
    <x v="0"/>
    <s v="USD"/>
    <n v="1427498172"/>
    <x v="2864"/>
    <b v="0"/>
    <n v="3"/>
    <b v="0"/>
    <s v="theater/spaces"/>
    <x v="6"/>
    <x v="9"/>
    <x v="2510"/>
    <x v="2864"/>
    <d v="2015-03-27T23:16:12"/>
    <x v="0"/>
  </r>
  <r>
    <n v="1693"/>
    <s v="Debut Studio EP // Sam Hibbard"/>
    <s v="Creating and playing music is what i love. I long to produce &amp; release fresh, raw and relevant songs that come straight from the heart."/>
    <x v="121"/>
    <x v="2350"/>
    <x v="3"/>
    <x v="1"/>
    <s v="GBP"/>
    <n v="1491768000"/>
    <x v="2865"/>
    <b v="0"/>
    <n v="8"/>
    <b v="0"/>
    <s v="music/faith"/>
    <x v="7"/>
    <x v="14"/>
    <x v="2239"/>
    <x v="2865"/>
    <d v="2017-04-09T20:00:00"/>
    <x v="0"/>
  </r>
  <r>
    <n v="899"/>
    <s v="Lets get 48/14 pressed!!!"/>
    <s v="Lets get 48/14 pressed and in your cd players,ipods,blogs, and facebook status'. Lets get it everywhere!"/>
    <x v="150"/>
    <x v="2350"/>
    <x v="2"/>
    <x v="0"/>
    <s v="USD"/>
    <n v="1306549362"/>
    <x v="2866"/>
    <b v="0"/>
    <n v="8"/>
    <b v="0"/>
    <s v="music/indie rock"/>
    <x v="7"/>
    <x v="12"/>
    <x v="2239"/>
    <x v="2866"/>
    <d v="2011-05-28T02:22:42"/>
    <x v="0"/>
  </r>
  <r>
    <n v="3397"/>
    <s v="Waiting for Godot - Blue Sky Theatre &amp; Arts"/>
    <s v="Help a group of recovering alcoholics bring Samuel Beckett's classic to a seaside town!"/>
    <x v="303"/>
    <x v="2350"/>
    <x v="0"/>
    <x v="1"/>
    <s v="GBP"/>
    <n v="1455832800"/>
    <x v="2867"/>
    <b v="0"/>
    <n v="24"/>
    <b v="1"/>
    <s v="theater/plays"/>
    <x v="6"/>
    <x v="11"/>
    <x v="1673"/>
    <x v="2867"/>
    <d v="2016-02-18T22:00:00"/>
    <x v="0"/>
  </r>
  <r>
    <n v="198"/>
    <s v="Nine Lives"/>
    <s v="Nine Lives is a story of one woman's survival of EIGHT near deaths and her love for one man as an influence to fight for the NINTH."/>
    <x v="17"/>
    <x v="2351"/>
    <x v="2"/>
    <x v="0"/>
    <s v="USD"/>
    <n v="1412500322"/>
    <x v="2868"/>
    <b v="0"/>
    <n v="6"/>
    <b v="0"/>
    <s v="film &amp; video/drama"/>
    <x v="5"/>
    <x v="10"/>
    <x v="2511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x v="151"/>
    <x v="2352"/>
    <x v="2"/>
    <x v="0"/>
    <s v="USD"/>
    <n v="1455251591"/>
    <x v="2869"/>
    <b v="0"/>
    <n v="5"/>
    <b v="0"/>
    <s v="theater/spaces"/>
    <x v="6"/>
    <x v="9"/>
    <x v="1470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x v="19"/>
    <x v="2353"/>
    <x v="1"/>
    <x v="0"/>
    <s v="USD"/>
    <n v="1410810903"/>
    <x v="2870"/>
    <b v="0"/>
    <n v="12"/>
    <b v="0"/>
    <s v="food/food trucks"/>
    <x v="4"/>
    <x v="29"/>
    <x v="2512"/>
    <x v="2870"/>
    <d v="2014-09-15T19:55:03"/>
    <x v="0"/>
  </r>
  <r>
    <n v="3371"/>
    <s v="Red Planet (or One Way Ticket) Staged Reading"/>
    <s v="Help support Red Planet, a new science fiction play based off the Mars One exploration."/>
    <x v="317"/>
    <x v="2353"/>
    <x v="0"/>
    <x v="0"/>
    <s v="USD"/>
    <n v="1449089965"/>
    <x v="2871"/>
    <b v="0"/>
    <n v="9"/>
    <b v="1"/>
    <s v="theater/plays"/>
    <x v="6"/>
    <x v="11"/>
    <x v="2513"/>
    <x v="2871"/>
    <d v="2015-12-02T20:59:25"/>
    <x v="0"/>
  </r>
  <r>
    <n v="2680"/>
    <s v="iHeart Pillow"/>
    <s v="iHeartPillow, Connecting loved ones"/>
    <x v="77"/>
    <x v="2354"/>
    <x v="2"/>
    <x v="5"/>
    <s v="EUR"/>
    <n v="1459915491"/>
    <x v="2872"/>
    <b v="0"/>
    <n v="4"/>
    <b v="0"/>
    <s v="technology/makerspaces"/>
    <x v="0"/>
    <x v="24"/>
    <x v="2476"/>
    <x v="2872"/>
    <d v="2016-04-06T04:04:51"/>
    <x v="0"/>
  </r>
  <r>
    <n v="949"/>
    <s v="INBED"/>
    <s v="Der INBED ist ein innovatives Multisensor-Wearable fÃ¼r die SturzprÃ¤vention motorisch eingeschrÃ¤nkter Personen."/>
    <x v="16"/>
    <x v="2355"/>
    <x v="2"/>
    <x v="4"/>
    <s v="EUR"/>
    <n v="1456016576"/>
    <x v="2873"/>
    <b v="0"/>
    <n v="7"/>
    <b v="0"/>
    <s v="technology/wearables"/>
    <x v="0"/>
    <x v="1"/>
    <x v="2471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x v="26"/>
    <x v="2355"/>
    <x v="2"/>
    <x v="0"/>
    <s v="USD"/>
    <n v="1460751128"/>
    <x v="2874"/>
    <b v="0"/>
    <n v="10"/>
    <b v="0"/>
    <s v="theater/plays"/>
    <x v="6"/>
    <x v="11"/>
    <x v="1803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x v="36"/>
    <x v="2355"/>
    <x v="2"/>
    <x v="1"/>
    <s v="GBP"/>
    <n v="1430470772"/>
    <x v="2875"/>
    <b v="0"/>
    <n v="12"/>
    <b v="0"/>
    <s v="theater/musical"/>
    <x v="6"/>
    <x v="19"/>
    <x v="2514"/>
    <x v="2875"/>
    <d v="2015-05-01T08:59:32"/>
    <x v="1"/>
  </r>
  <r>
    <n v="2820"/>
    <s v="MTA's National Theatre Connections Show!"/>
    <s v="Montage Theatre Arts, as part of National Theatre Connections, are performing a show - We need you help to raise vital funds!"/>
    <x v="317"/>
    <x v="2356"/>
    <x v="0"/>
    <x v="1"/>
    <s v="GBP"/>
    <n v="1456444800"/>
    <x v="2876"/>
    <b v="0"/>
    <n v="20"/>
    <b v="1"/>
    <s v="theater/plays"/>
    <x v="6"/>
    <x v="11"/>
    <x v="2515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x v="1"/>
    <x v="2357"/>
    <x v="2"/>
    <x v="0"/>
    <s v="USD"/>
    <n v="1484684186"/>
    <x v="2877"/>
    <b v="0"/>
    <n v="3"/>
    <b v="0"/>
    <s v="theater/plays"/>
    <x v="6"/>
    <x v="11"/>
    <x v="2516"/>
    <x v="2877"/>
    <d v="2017-01-17T20:16:26"/>
    <x v="0"/>
  </r>
  <r>
    <n v="2348"/>
    <s v="Business &amp; Entertainment In 3D World! (Canceled)"/>
    <s v="Own, Buy, Sell 3D property! 3D games, 3D traveling and earn in one virtual 3D NEASPACE, Best for Oculus Rift environment."/>
    <x v="45"/>
    <x v="2358"/>
    <x v="1"/>
    <x v="0"/>
    <s v="USD"/>
    <n v="1456006938"/>
    <x v="2878"/>
    <b v="0"/>
    <n v="5"/>
    <b v="0"/>
    <s v="technology/web"/>
    <x v="0"/>
    <x v="26"/>
    <x v="1754"/>
    <x v="2878"/>
    <d v="2016-02-20T22:22:18"/>
    <x v="0"/>
  </r>
  <r>
    <n v="1136"/>
    <s v="OneLifeMen - Jeu d' Aventure smartphone en Voxel Art"/>
    <s v="Arpenter pas moins de 50 stages ne sera pas facile avec une seule vie... peut Ãªtre que les potions vous aiderons Ã  survivre ?"/>
    <x v="336"/>
    <x v="2358"/>
    <x v="2"/>
    <x v="16"/>
    <s v="EUR"/>
    <n v="1450541229"/>
    <x v="2879"/>
    <b v="0"/>
    <n v="6"/>
    <b v="0"/>
    <s v="games/mobile games"/>
    <x v="3"/>
    <x v="28"/>
    <x v="2517"/>
    <x v="2879"/>
    <d v="2015-12-19T16:07:09"/>
    <x v="0"/>
  </r>
  <r>
    <n v="3738"/>
    <s v="'GULF' - a new play by PIVOT THEATRE"/>
    <s v="A filmic, fast-paced exploration of trust, making its debut at Camden People's Theatre this July."/>
    <x v="186"/>
    <x v="2358"/>
    <x v="2"/>
    <x v="1"/>
    <s v="GBP"/>
    <n v="1405461600"/>
    <x v="2880"/>
    <b v="0"/>
    <n v="6"/>
    <b v="0"/>
    <s v="theater/plays"/>
    <x v="6"/>
    <x v="11"/>
    <x v="2517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x v="303"/>
    <x v="2358"/>
    <x v="0"/>
    <x v="1"/>
    <s v="GBP"/>
    <n v="1470058860"/>
    <x v="2881"/>
    <b v="0"/>
    <n v="7"/>
    <b v="1"/>
    <s v="theater/plays"/>
    <x v="6"/>
    <x v="11"/>
    <x v="2518"/>
    <x v="2881"/>
    <d v="2016-08-01T13:41:00"/>
    <x v="0"/>
  </r>
  <r>
    <n v="1045"/>
    <s v="In Case Of Emergency (Canceled)"/>
    <s v="In Case Of Emergency is a radio talk show for preppers, beginning preppers, and with preparedness in mind."/>
    <x v="26"/>
    <x v="2359"/>
    <x v="1"/>
    <x v="0"/>
    <s v="USD"/>
    <n v="1408827550"/>
    <x v="2882"/>
    <b v="0"/>
    <n v="8"/>
    <b v="0"/>
    <s v="journalism/audio"/>
    <x v="8"/>
    <x v="30"/>
    <x v="2519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x v="38"/>
    <x v="2359"/>
    <x v="2"/>
    <x v="0"/>
    <s v="USD"/>
    <n v="1466363576"/>
    <x v="2883"/>
    <b v="0"/>
    <n v="9"/>
    <b v="0"/>
    <s v="theater/plays"/>
    <x v="6"/>
    <x v="11"/>
    <x v="2520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x v="337"/>
    <x v="2360"/>
    <x v="2"/>
    <x v="0"/>
    <s v="USD"/>
    <n v="1465407219"/>
    <x v="2884"/>
    <b v="0"/>
    <n v="5"/>
    <b v="0"/>
    <s v="theater/plays"/>
    <x v="6"/>
    <x v="11"/>
    <x v="2121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x v="60"/>
    <x v="2361"/>
    <x v="2"/>
    <x v="1"/>
    <s v="GBP"/>
    <n v="1487365200"/>
    <x v="2885"/>
    <b v="0"/>
    <n v="8"/>
    <b v="0"/>
    <s v="film &amp; video/drama"/>
    <x v="5"/>
    <x v="10"/>
    <x v="2521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x v="17"/>
    <x v="2362"/>
    <x v="1"/>
    <x v="0"/>
    <s v="USD"/>
    <n v="1467934937"/>
    <x v="2886"/>
    <b v="0"/>
    <n v="3"/>
    <b v="0"/>
    <s v="technology/web"/>
    <x v="0"/>
    <x v="26"/>
    <x v="2522"/>
    <x v="2886"/>
    <d v="2016-07-07T23:42:17"/>
    <x v="0"/>
  </r>
  <r>
    <n v="691"/>
    <s v="ShapeCase - Colorful Apple Watch Bumpers"/>
    <s v="Personalizing your Apple Watch has never been easier. Ten different colors to match any lifestyle. Time is precious, protect it."/>
    <x v="6"/>
    <x v="2363"/>
    <x v="2"/>
    <x v="0"/>
    <s v="USD"/>
    <n v="1435711246"/>
    <x v="2887"/>
    <b v="0"/>
    <n v="10"/>
    <b v="0"/>
    <s v="technology/wearables"/>
    <x v="0"/>
    <x v="1"/>
    <x v="2523"/>
    <x v="2887"/>
    <d v="2015-07-01T00:40:46"/>
    <x v="0"/>
  </r>
  <r>
    <n v="1918"/>
    <s v="BugVibesâ„¢-Better Flowers, Plants, Trees with less Pesticides"/>
    <s v="Repel Japanese beetles and garden pests. Grow organic fruit and vegetables to help the environment, one plant at a time."/>
    <x v="17"/>
    <x v="2363"/>
    <x v="2"/>
    <x v="0"/>
    <s v="USD"/>
    <n v="1407869851"/>
    <x v="2888"/>
    <b v="0"/>
    <n v="9"/>
    <b v="0"/>
    <s v="technology/gadgets"/>
    <x v="0"/>
    <x v="6"/>
    <x v="2256"/>
    <x v="2888"/>
    <d v="2014-08-12T18:57:31"/>
    <x v="0"/>
  </r>
  <r>
    <n v="891"/>
    <s v="Den-Mate: New EP and Tour"/>
    <s v="Along with a new EP production and release, it's time to bring Den-Mate, LIVE, to a location near you - East Coast and Beyond!"/>
    <x v="36"/>
    <x v="2363"/>
    <x v="2"/>
    <x v="0"/>
    <s v="USD"/>
    <n v="1408581930"/>
    <x v="2889"/>
    <b v="0"/>
    <n v="9"/>
    <b v="0"/>
    <s v="music/indie rock"/>
    <x v="7"/>
    <x v="12"/>
    <x v="2256"/>
    <x v="2889"/>
    <d v="2014-08-21T00:45:30"/>
    <x v="0"/>
  </r>
  <r>
    <n v="3857"/>
    <s v="I support Molding Heartz"/>
    <s v="The Ultimate Screenwriting Conference_x000a_is the experience showing screenwriters how to write and sell a screenplay in hollywood!"/>
    <x v="1"/>
    <x v="2363"/>
    <x v="2"/>
    <x v="0"/>
    <s v="USD"/>
    <n v="1406913120"/>
    <x v="2890"/>
    <b v="0"/>
    <n v="4"/>
    <b v="0"/>
    <s v="theater/plays"/>
    <x v="6"/>
    <x v="11"/>
    <x v="431"/>
    <x v="2890"/>
    <d v="2014-08-01T17:12:00"/>
    <x v="0"/>
  </r>
  <r>
    <n v="3891"/>
    <s v="Out of the Box: A Mime Story"/>
    <s v="A comedy about a mime who dreams of becoming a stand up comedian."/>
    <x v="268"/>
    <x v="2363"/>
    <x v="2"/>
    <x v="0"/>
    <s v="USD"/>
    <n v="1427086740"/>
    <x v="2891"/>
    <b v="0"/>
    <n v="7"/>
    <b v="0"/>
    <s v="theater/plays"/>
    <x v="6"/>
    <x v="11"/>
    <x v="1452"/>
    <x v="2891"/>
    <d v="2015-03-23T04:59:00"/>
    <x v="0"/>
  </r>
  <r>
    <n v="2755"/>
    <s v="Children's book app: &quot;The story of Setanta&quot;"/>
    <s v="Colourful and imaginative book app for children, will be relished especially by those with Irish roots."/>
    <x v="207"/>
    <x v="2363"/>
    <x v="2"/>
    <x v="12"/>
    <s v="EUR"/>
    <n v="1428519527"/>
    <x v="2892"/>
    <b v="0"/>
    <n v="15"/>
    <b v="0"/>
    <s v="publishing/children's books"/>
    <x v="1"/>
    <x v="39"/>
    <x v="2524"/>
    <x v="2892"/>
    <d v="2015-04-08T18:58:47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x v="2363"/>
    <x v="0"/>
    <x v="1"/>
    <s v="GBP"/>
    <n v="1396890822"/>
    <x v="2893"/>
    <b v="0"/>
    <n v="12"/>
    <b v="1"/>
    <s v="film &amp; video/shorts"/>
    <x v="5"/>
    <x v="27"/>
    <x v="2525"/>
    <x v="2893"/>
    <d v="2014-04-07T17:13:42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x v="2364"/>
    <x v="2"/>
    <x v="4"/>
    <s v="EUR"/>
    <n v="1434213443"/>
    <x v="2894"/>
    <b v="0"/>
    <n v="4"/>
    <b v="0"/>
    <s v="technology/web"/>
    <x v="0"/>
    <x v="26"/>
    <x v="1164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x v="207"/>
    <x v="2365"/>
    <x v="3"/>
    <x v="13"/>
    <s v="EUR"/>
    <n v="1492372800"/>
    <x v="2895"/>
    <b v="0"/>
    <n v="8"/>
    <b v="0"/>
    <s v="theater/plays"/>
    <x v="6"/>
    <x v="11"/>
    <x v="2526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x v="6"/>
    <x v="2366"/>
    <x v="2"/>
    <x v="0"/>
    <s v="USD"/>
    <n v="1354919022"/>
    <x v="2896"/>
    <b v="0"/>
    <n v="11"/>
    <b v="0"/>
    <s v="games/video games"/>
    <x v="3"/>
    <x v="18"/>
    <x v="2527"/>
    <x v="2896"/>
    <d v="2012-12-07T22:23:42"/>
    <x v="0"/>
  </r>
  <r>
    <n v="1150"/>
    <s v="Chef Po's Food Truck"/>
    <s v="Bringing delicious authentic and fusion Taiwanese Food to the West Coast."/>
    <x v="60"/>
    <x v="2367"/>
    <x v="2"/>
    <x v="0"/>
    <s v="USD"/>
    <n v="1452293675"/>
    <x v="2897"/>
    <b v="0"/>
    <n v="6"/>
    <b v="0"/>
    <s v="food/food trucks"/>
    <x v="4"/>
    <x v="29"/>
    <x v="2126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x v="150"/>
    <x v="2367"/>
    <x v="2"/>
    <x v="0"/>
    <s v="USD"/>
    <n v="1462112318"/>
    <x v="2898"/>
    <b v="0"/>
    <n v="4"/>
    <b v="0"/>
    <s v="theater/plays"/>
    <x v="6"/>
    <x v="11"/>
    <x v="1615"/>
    <x v="2898"/>
    <d v="2016-05-01T14:18:38"/>
    <x v="0"/>
  </r>
  <r>
    <n v="3867"/>
    <s v="RUSSIAN PLAY &quot;HOW TO BE BRAVE&quot;"/>
    <s v="What do you know about Russian Culture? Our project helps the American children to find out about Russian literature."/>
    <x v="151"/>
    <x v="2368"/>
    <x v="2"/>
    <x v="0"/>
    <s v="USD"/>
    <n v="1466278339"/>
    <x v="2899"/>
    <b v="0"/>
    <n v="5"/>
    <b v="0"/>
    <s v="theater/plays"/>
    <x v="6"/>
    <x v="11"/>
    <x v="1106"/>
    <x v="2899"/>
    <d v="2016-06-18T19:32:19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x v="2368"/>
    <x v="0"/>
    <x v="0"/>
    <s v="USD"/>
    <n v="1428780159"/>
    <x v="2900"/>
    <b v="0"/>
    <n v="8"/>
    <b v="1"/>
    <s v="theater/plays"/>
    <x v="6"/>
    <x v="11"/>
    <x v="2395"/>
    <x v="2900"/>
    <d v="2015-04-11T19:22:39"/>
    <x v="0"/>
  </r>
  <r>
    <n v="506"/>
    <s v="Age of Spirit: The Battle in Heaven"/>
    <s v="A feature-length 3D animation that depicts what happened when the Son of the Morning rebelled against God."/>
    <x v="19"/>
    <x v="2369"/>
    <x v="2"/>
    <x v="0"/>
    <s v="USD"/>
    <n v="1376140520"/>
    <x v="2901"/>
    <b v="0"/>
    <n v="1"/>
    <b v="0"/>
    <s v="film &amp; video/animation"/>
    <x v="5"/>
    <x v="23"/>
    <x v="1797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x v="4"/>
    <x v="2369"/>
    <x v="1"/>
    <x v="8"/>
    <s v="AUD"/>
    <n v="1463645521"/>
    <x v="2902"/>
    <b v="0"/>
    <n v="4"/>
    <b v="0"/>
    <s v="food/food trucks"/>
    <x v="4"/>
    <x v="29"/>
    <x v="1356"/>
    <x v="2902"/>
    <d v="2016-05-19T08:12:01"/>
    <x v="0"/>
  </r>
  <r>
    <n v="1008"/>
    <s v="Miclop - Tu cabina profesional portÃ¡til (Canceled)"/>
    <s v="MICLOP es una cabina portable impresa en 3D protegida en el interior con espuma acÃºstica, reduce el ruido ambiental o rebote de sonido."/>
    <x v="338"/>
    <x v="2369"/>
    <x v="1"/>
    <x v="14"/>
    <s v="MXN"/>
    <n v="1482953115"/>
    <x v="2903"/>
    <b v="0"/>
    <n v="1"/>
    <b v="0"/>
    <s v="technology/wearables"/>
    <x v="0"/>
    <x v="1"/>
    <x v="1797"/>
    <x v="2903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x v="33"/>
    <x v="2369"/>
    <x v="1"/>
    <x v="0"/>
    <s v="USD"/>
    <n v="1472317209"/>
    <x v="2904"/>
    <b v="0"/>
    <n v="1"/>
    <b v="0"/>
    <s v="journalism/audio"/>
    <x v="8"/>
    <x v="30"/>
    <x v="1797"/>
    <x v="2904"/>
    <d v="2016-08-27T17:00:09"/>
    <x v="0"/>
  </r>
  <r>
    <n v="226"/>
    <s v="MAGGIE Film"/>
    <s v="A TRUE STORY OF DOMESTIC VILOLENCE THAT SEEKS TO OFFER THE VIEWER OUTLEST OF SUPPORT."/>
    <x v="294"/>
    <x v="2369"/>
    <x v="2"/>
    <x v="1"/>
    <s v="GBP"/>
    <n v="1433064540"/>
    <x v="2905"/>
    <b v="0"/>
    <n v="2"/>
    <b v="0"/>
    <s v="film &amp; video/drama"/>
    <x v="5"/>
    <x v="10"/>
    <x v="1542"/>
    <x v="2905"/>
    <d v="2015-05-31T09:29:00"/>
    <x v="0"/>
  </r>
  <r>
    <n v="4059"/>
    <s v="The Million Dollar Shot"/>
    <s v="A very Canadian children's play inspired by the tradition of British pantomimes like Aladdin, and the Nutcracker."/>
    <x v="26"/>
    <x v="2369"/>
    <x v="2"/>
    <x v="11"/>
    <s v="CAD"/>
    <n v="1410836400"/>
    <x v="2906"/>
    <b v="0"/>
    <n v="7"/>
    <b v="0"/>
    <s v="theater/plays"/>
    <x v="6"/>
    <x v="11"/>
    <x v="2167"/>
    <x v="2906"/>
    <d v="2014-09-16T03:00:00"/>
    <x v="0"/>
  </r>
  <r>
    <n v="592"/>
    <s v="Go Start A Biz"/>
    <s v="Together, we can build a FREE, business start-up system that will help aspiring entrepreneurs change their economic circumstances."/>
    <x v="82"/>
    <x v="2369"/>
    <x v="2"/>
    <x v="0"/>
    <s v="USD"/>
    <n v="1417584860"/>
    <x v="2907"/>
    <b v="0"/>
    <n v="1"/>
    <b v="0"/>
    <s v="technology/web"/>
    <x v="0"/>
    <x v="26"/>
    <x v="1797"/>
    <x v="2907"/>
    <d v="2014-12-03T05:34:20"/>
    <x v="0"/>
  </r>
  <r>
    <n v="191"/>
    <s v="Trillion: Feature Film"/>
    <s v="A young boy passionate about Astronomy and Chemistry tracks down an astroid that scientists said would never hit earth."/>
    <x v="1"/>
    <x v="2369"/>
    <x v="2"/>
    <x v="8"/>
    <s v="AUD"/>
    <n v="1443782138"/>
    <x v="2908"/>
    <b v="0"/>
    <n v="3"/>
    <b v="0"/>
    <s v="film &amp; video/drama"/>
    <x v="5"/>
    <x v="10"/>
    <x v="2266"/>
    <x v="2908"/>
    <d v="2015-10-02T10:35:38"/>
    <x v="0"/>
  </r>
  <r>
    <n v="4025"/>
    <s v="Financement et aide Ã  la crÃ©ation"/>
    <s v="Acteurs, scÃ©naristes et metteurs en scÃ¨ne souhaitant monter, 5 piÃ¨ces de thÃ©Ã¢tre ainsi que 3 courts mÃ©trages et 2 long-mÃ©trages."/>
    <x v="1"/>
    <x v="2369"/>
    <x v="2"/>
    <x v="16"/>
    <s v="EUR"/>
    <n v="1437889336"/>
    <x v="2909"/>
    <b v="0"/>
    <n v="4"/>
    <b v="0"/>
    <s v="theater/plays"/>
    <x v="6"/>
    <x v="11"/>
    <x v="1356"/>
    <x v="2909"/>
    <d v="2015-07-26T05:42:16"/>
    <x v="0"/>
  </r>
  <r>
    <n v="239"/>
    <s v="Filthy - Short Film"/>
    <s v="Lovers Clint and Eli convey their conflicting perspectives of guilt and remorse while in the desolate Australian bush."/>
    <x v="114"/>
    <x v="2369"/>
    <x v="2"/>
    <x v="8"/>
    <s v="AUD"/>
    <n v="1446984000"/>
    <x v="2910"/>
    <b v="0"/>
    <n v="5"/>
    <b v="0"/>
    <s v="film &amp; video/drama"/>
    <x v="5"/>
    <x v="10"/>
    <x v="1626"/>
    <x v="2910"/>
    <d v="2015-11-08T12:00:00"/>
    <x v="0"/>
  </r>
  <r>
    <n v="3203"/>
    <s v="Escape from Reality's 1st Season &quot;Defying Gravity&quot;"/>
    <s v="Escape from Reality's 1st Season &quot;Defying Gravity&quot; including The Last Five Years, Godspell, and Aida."/>
    <x v="114"/>
    <x v="2369"/>
    <x v="2"/>
    <x v="0"/>
    <s v="USD"/>
    <n v="1443224622"/>
    <x v="2911"/>
    <b v="0"/>
    <n v="6"/>
    <b v="0"/>
    <s v="theater/musical"/>
    <x v="6"/>
    <x v="19"/>
    <x v="2171"/>
    <x v="2911"/>
    <d v="2015-09-25T23:43:42"/>
    <x v="0"/>
  </r>
  <r>
    <n v="3336"/>
    <s v="WILDE TALES"/>
    <s v="A theatrical adaptation of Oscar Wilde's short stories, presented by Suitcase Civilians at The Space, April 5-10 2016."/>
    <x v="303"/>
    <x v="2369"/>
    <x v="0"/>
    <x v="1"/>
    <s v="GBP"/>
    <n v="1459845246"/>
    <x v="2912"/>
    <b v="0"/>
    <n v="9"/>
    <b v="1"/>
    <s v="theater/plays"/>
    <x v="6"/>
    <x v="11"/>
    <x v="2267"/>
    <x v="2912"/>
    <d v="2016-04-05T08:34:06"/>
    <x v="0"/>
  </r>
  <r>
    <n v="3442"/>
    <s v="An Evening of Radio"/>
    <s v="An Evening of Radio aims to showcase original work written by undergraduate playwriting students in the style of live staged readings."/>
    <x v="303"/>
    <x v="2369"/>
    <x v="0"/>
    <x v="0"/>
    <s v="USD"/>
    <n v="1433016672"/>
    <x v="2913"/>
    <b v="0"/>
    <n v="8"/>
    <b v="1"/>
    <s v="theater/plays"/>
    <x v="6"/>
    <x v="11"/>
    <x v="2528"/>
    <x v="2913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x v="303"/>
    <x v="2369"/>
    <x v="0"/>
    <x v="1"/>
    <s v="GBP"/>
    <n v="1419368925"/>
    <x v="2914"/>
    <b v="0"/>
    <n v="22"/>
    <b v="1"/>
    <s v="theater/plays"/>
    <x v="6"/>
    <x v="11"/>
    <x v="2529"/>
    <x v="2914"/>
    <d v="2014-12-23T21:08:45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x v="2370"/>
    <x v="2"/>
    <x v="15"/>
    <s v="NZD"/>
    <n v="1452942000"/>
    <x v="2915"/>
    <b v="0"/>
    <n v="5"/>
    <b v="0"/>
    <s v="technology/web"/>
    <x v="0"/>
    <x v="26"/>
    <x v="2530"/>
    <x v="2915"/>
    <d v="2016-01-16T11:00:00"/>
    <x v="0"/>
  </r>
  <r>
    <n v="1103"/>
    <s v="The Morgue"/>
    <s v="&quot;I go to work... I classify the bodies and store them accordingly... Sometimes I here noises... Other times is see her..."/>
    <x v="51"/>
    <x v="2371"/>
    <x v="2"/>
    <x v="0"/>
    <s v="USD"/>
    <n v="1466227190"/>
    <x v="2916"/>
    <b v="0"/>
    <n v="15"/>
    <b v="0"/>
    <s v="games/video games"/>
    <x v="3"/>
    <x v="18"/>
    <x v="2531"/>
    <x v="2916"/>
    <d v="2016-06-18T05:19:50"/>
    <x v="0"/>
  </r>
  <r>
    <n v="1404"/>
    <s v="3 Men and a Book"/>
    <s v="Translation &amp; publication of possibly the most famous piece of English literature - Act II Scene II of Romeo and Juliet into txt-speak."/>
    <x v="72"/>
    <x v="2372"/>
    <x v="2"/>
    <x v="1"/>
    <s v="GBP"/>
    <n v="1424607285"/>
    <x v="2917"/>
    <b v="1"/>
    <n v="5"/>
    <b v="0"/>
    <s v="publishing/translations"/>
    <x v="1"/>
    <x v="31"/>
    <x v="2532"/>
    <x v="2917"/>
    <d v="2015-02-22T12:14:45"/>
    <x v="0"/>
  </r>
  <r>
    <n v="1240"/>
    <s v="Message of Peace, Love &amp; Unity (Canceled)"/>
    <s v="Sharing positive vibes of Peace, Love &amp; Unity with the World through conscious Reggae Music!"/>
    <x v="36"/>
    <x v="2372"/>
    <x v="1"/>
    <x v="0"/>
    <s v="USD"/>
    <n v="1373665860"/>
    <x v="2918"/>
    <b v="0"/>
    <n v="8"/>
    <b v="0"/>
    <s v="music/world music"/>
    <x v="7"/>
    <x v="37"/>
    <x v="2419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x v="339"/>
    <x v="2372"/>
    <x v="0"/>
    <x v="1"/>
    <s v="GBP"/>
    <n v="1433113200"/>
    <x v="2919"/>
    <b v="0"/>
    <n v="12"/>
    <b v="1"/>
    <s v="theater/plays"/>
    <x v="6"/>
    <x v="11"/>
    <x v="2533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x v="99"/>
    <x v="2373"/>
    <x v="1"/>
    <x v="19"/>
    <s v="CHF"/>
    <n v="1448489095"/>
    <x v="2920"/>
    <b v="0"/>
    <n v="6"/>
    <b v="0"/>
    <s v="technology/wearables"/>
    <x v="0"/>
    <x v="1"/>
    <x v="2408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x v="2373"/>
    <x v="2"/>
    <x v="0"/>
    <s v="USD"/>
    <n v="1433093700"/>
    <x v="2921"/>
    <b v="0"/>
    <n v="8"/>
    <b v="0"/>
    <s v="theater/plays"/>
    <x v="6"/>
    <x v="11"/>
    <x v="2421"/>
    <x v="2921"/>
    <d v="2015-05-31T17:35:00"/>
    <x v="0"/>
  </r>
  <r>
    <n v="1919"/>
    <s v="LED Electronic Dice: assembled or kit, Arduino compatible"/>
    <s v="Use preprogrammed firmware or program your own with AVR-ISP or Arduino ISP.  Device is based on the Atmel ATtiny13A microcontroller."/>
    <x v="207"/>
    <x v="2374"/>
    <x v="2"/>
    <x v="0"/>
    <s v="USD"/>
    <n v="1432069249"/>
    <x v="2922"/>
    <b v="0"/>
    <n v="8"/>
    <b v="0"/>
    <s v="technology/gadgets"/>
    <x v="0"/>
    <x v="6"/>
    <x v="2247"/>
    <x v="2922"/>
    <d v="2015-05-19T21:00:49"/>
    <x v="0"/>
  </r>
  <r>
    <n v="1999"/>
    <s v="Planet Venus"/>
    <s v="This is a portrait photo project aiming to inspire women to explore themselves and live their passion"/>
    <x v="81"/>
    <x v="2375"/>
    <x v="2"/>
    <x v="1"/>
    <s v="GBP"/>
    <n v="1415882108"/>
    <x v="2923"/>
    <b v="0"/>
    <n v="7"/>
    <b v="0"/>
    <s v="photography/people"/>
    <x v="2"/>
    <x v="36"/>
    <x v="2534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x v="151"/>
    <x v="2375"/>
    <x v="2"/>
    <x v="0"/>
    <s v="USD"/>
    <n v="1457570100"/>
    <x v="2924"/>
    <b v="0"/>
    <n v="12"/>
    <b v="0"/>
    <s v="games/video games"/>
    <x v="3"/>
    <x v="18"/>
    <x v="2535"/>
    <x v="2924"/>
    <d v="2016-03-10T00:35:00"/>
    <x v="0"/>
  </r>
  <r>
    <n v="761"/>
    <s v="DONE WITH DEATH"/>
    <s v="The day Chuck died was the day everything changed. Now he has to save the afterlife from extinction or die again trying."/>
    <x v="1"/>
    <x v="2376"/>
    <x v="2"/>
    <x v="0"/>
    <s v="USD"/>
    <n v="1391364126"/>
    <x v="2925"/>
    <b v="0"/>
    <n v="6"/>
    <b v="0"/>
    <s v="publishing/fiction"/>
    <x v="1"/>
    <x v="35"/>
    <x v="2536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x v="38"/>
    <x v="2377"/>
    <x v="1"/>
    <x v="0"/>
    <s v="USD"/>
    <n v="1418368260"/>
    <x v="2926"/>
    <b v="0"/>
    <n v="8"/>
    <b v="0"/>
    <s v="technology/wearables"/>
    <x v="0"/>
    <x v="1"/>
    <x v="2537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x v="151"/>
    <x v="2377"/>
    <x v="2"/>
    <x v="8"/>
    <s v="AUD"/>
    <n v="1476095783"/>
    <x v="2927"/>
    <b v="0"/>
    <n v="6"/>
    <b v="0"/>
    <s v="publishing/children's books"/>
    <x v="1"/>
    <x v="39"/>
    <x v="2471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x v="340"/>
    <x v="2377"/>
    <x v="0"/>
    <x v="1"/>
    <s v="GBP"/>
    <n v="1482321030"/>
    <x v="2928"/>
    <b v="0"/>
    <n v="9"/>
    <b v="1"/>
    <s v="theater/plays"/>
    <x v="6"/>
    <x v="11"/>
    <x v="2523"/>
    <x v="2928"/>
    <d v="2016-12-21T11:50:30"/>
    <x v="0"/>
  </r>
  <r>
    <n v="957"/>
    <s v="DUALBAND, the Leather NFC Smart Watch Band"/>
    <s v="A Leather Smart watch Band, that NEVER needs to be charged for only $37!"/>
    <x v="32"/>
    <x v="2378"/>
    <x v="2"/>
    <x v="0"/>
    <s v="USD"/>
    <n v="1479392133"/>
    <x v="2929"/>
    <b v="0"/>
    <n v="7"/>
    <b v="0"/>
    <s v="technology/wearables"/>
    <x v="0"/>
    <x v="1"/>
    <x v="2538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x v="70"/>
    <x v="2378"/>
    <x v="2"/>
    <x v="0"/>
    <s v="USD"/>
    <n v="1427807640"/>
    <x v="2930"/>
    <b v="0"/>
    <n v="8"/>
    <b v="0"/>
    <s v="food/food trucks"/>
    <x v="4"/>
    <x v="29"/>
    <x v="2539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x v="16"/>
    <x v="2379"/>
    <x v="2"/>
    <x v="0"/>
    <s v="USD"/>
    <n v="1332073025"/>
    <x v="2931"/>
    <b v="0"/>
    <n v="4"/>
    <b v="0"/>
    <s v="film &amp; video/animation"/>
    <x v="5"/>
    <x v="23"/>
    <x v="1908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x v="277"/>
    <x v="2379"/>
    <x v="0"/>
    <x v="1"/>
    <s v="GBP"/>
    <n v="1450612740"/>
    <x v="2932"/>
    <b v="0"/>
    <n v="17"/>
    <b v="1"/>
    <s v="theater/plays"/>
    <x v="6"/>
    <x v="11"/>
    <x v="2540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x v="4"/>
    <x v="2380"/>
    <x v="2"/>
    <x v="0"/>
    <s v="USD"/>
    <n v="1433178060"/>
    <x v="2933"/>
    <b v="0"/>
    <n v="5"/>
    <b v="0"/>
    <s v="technology/wearables"/>
    <x v="0"/>
    <x v="1"/>
    <x v="2541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x v="38"/>
    <x v="2381"/>
    <x v="2"/>
    <x v="0"/>
    <s v="USD"/>
    <n v="1415562471"/>
    <x v="2934"/>
    <b v="0"/>
    <n v="8"/>
    <b v="0"/>
    <s v="music/faith"/>
    <x v="7"/>
    <x v="14"/>
    <x v="2542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x v="2381"/>
    <x v="2"/>
    <x v="0"/>
    <s v="USD"/>
    <n v="1279738800"/>
    <x v="2935"/>
    <b v="0"/>
    <n v="5"/>
    <b v="0"/>
    <s v="games/video games"/>
    <x v="3"/>
    <x v="18"/>
    <x v="2517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114"/>
    <x v="2381"/>
    <x v="3"/>
    <x v="1"/>
    <s v="GBP"/>
    <n v="1490631419"/>
    <x v="2936"/>
    <b v="0"/>
    <n v="12"/>
    <b v="0"/>
    <s v="theater/plays"/>
    <x v="6"/>
    <x v="11"/>
    <x v="2501"/>
    <x v="2936"/>
    <d v="2017-03-27T16:16:59"/>
    <x v="0"/>
  </r>
  <r>
    <n v="4044"/>
    <s v="Cielito Lindo (Pretty Little One)"/>
    <s v="A bilingual play in The New Works Festival at UT that crosses cultures and explores what it means to be confident with who you are."/>
    <x v="260"/>
    <x v="2381"/>
    <x v="2"/>
    <x v="0"/>
    <s v="USD"/>
    <n v="1428642000"/>
    <x v="2937"/>
    <b v="0"/>
    <n v="4"/>
    <b v="0"/>
    <s v="theater/plays"/>
    <x v="6"/>
    <x v="11"/>
    <x v="1918"/>
    <x v="2937"/>
    <d v="2015-04-10T05:00:00"/>
    <x v="0"/>
  </r>
  <r>
    <n v="3830"/>
    <s v="Run Away"/>
    <s v="The Aeon Theatre company is producing another original play by Parker Hale at the Manhattan Reportory Theatre"/>
    <x v="292"/>
    <x v="2381"/>
    <x v="0"/>
    <x v="0"/>
    <s v="USD"/>
    <n v="1464371211"/>
    <x v="2938"/>
    <b v="0"/>
    <n v="3"/>
    <b v="1"/>
    <s v="theater/plays"/>
    <x v="6"/>
    <x v="11"/>
    <x v="1319"/>
    <x v="2938"/>
    <d v="2016-05-27T17:46:5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x v="2382"/>
    <x v="1"/>
    <x v="11"/>
    <s v="CAD"/>
    <n v="1491019140"/>
    <x v="2939"/>
    <b v="0"/>
    <n v="3"/>
    <b v="0"/>
    <s v="publishing/art books"/>
    <x v="1"/>
    <x v="32"/>
    <x v="2543"/>
    <x v="2939"/>
    <d v="2017-04-01T03:59:00"/>
    <x v="0"/>
  </r>
  <r>
    <n v="590"/>
    <s v="Build a Search Engine and more - Web Engineering Course"/>
    <s v="Learn the skills needed to be a successful web engineer. Create your own complex web applications, deploy servers, use data and more."/>
    <x v="1"/>
    <x v="2382"/>
    <x v="2"/>
    <x v="1"/>
    <s v="GBP"/>
    <n v="1454936460"/>
    <x v="2940"/>
    <b v="0"/>
    <n v="9"/>
    <b v="0"/>
    <s v="technology/web"/>
    <x v="0"/>
    <x v="26"/>
    <x v="2544"/>
    <x v="2940"/>
    <d v="2016-02-08T13:01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x v="2383"/>
    <x v="1"/>
    <x v="0"/>
    <s v="USD"/>
    <n v="1473044340"/>
    <x v="2941"/>
    <b v="0"/>
    <n v="4"/>
    <b v="0"/>
    <s v="technology/wearables"/>
    <x v="0"/>
    <x v="1"/>
    <x v="2375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x v="342"/>
    <x v="2384"/>
    <x v="3"/>
    <x v="0"/>
    <s v="USD"/>
    <n v="1491943445"/>
    <x v="2942"/>
    <b v="0"/>
    <n v="4"/>
    <b v="0"/>
    <s v="music/faith"/>
    <x v="7"/>
    <x v="14"/>
    <x v="1754"/>
    <x v="2942"/>
    <d v="2017-04-11T20:44:05"/>
    <x v="0"/>
  </r>
  <r>
    <n v="3638"/>
    <s v="Project Hedwig and the Angry Inch"/>
    <s v="A rock and roll journey that explores love, loss, redemption, duality and ascension."/>
    <x v="196"/>
    <x v="2384"/>
    <x v="2"/>
    <x v="11"/>
    <s v="CAD"/>
    <n v="1429456132"/>
    <x v="2943"/>
    <b v="0"/>
    <n v="2"/>
    <b v="0"/>
    <s v="theater/musical"/>
    <x v="6"/>
    <x v="19"/>
    <x v="47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x v="151"/>
    <x v="2384"/>
    <x v="2"/>
    <x v="1"/>
    <s v="GBP"/>
    <n v="1421403960"/>
    <x v="2944"/>
    <b v="0"/>
    <n v="3"/>
    <b v="0"/>
    <s v="theater/plays"/>
    <x v="6"/>
    <x v="11"/>
    <x v="1706"/>
    <x v="2944"/>
    <d v="2015-01-16T10:26:00"/>
    <x v="0"/>
  </r>
  <r>
    <n v="489"/>
    <s v="THE GUINEAS SHOW"/>
    <s v="Help America's favorite dysfunctional immigrant family THE GUINEAS launch the first season of their animated web series."/>
    <x v="343"/>
    <x v="2385"/>
    <x v="2"/>
    <x v="0"/>
    <s v="USD"/>
    <n v="1325763180"/>
    <x v="2945"/>
    <b v="0"/>
    <n v="3"/>
    <b v="0"/>
    <s v="film &amp; video/animation"/>
    <x v="5"/>
    <x v="23"/>
    <x v="1334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x v="115"/>
    <x v="2385"/>
    <x v="2"/>
    <x v="0"/>
    <s v="USD"/>
    <n v="1273356960"/>
    <x v="2946"/>
    <b v="0"/>
    <n v="4"/>
    <b v="0"/>
    <s v="film &amp; video/animation"/>
    <x v="5"/>
    <x v="23"/>
    <x v="1538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x v="121"/>
    <x v="2385"/>
    <x v="2"/>
    <x v="0"/>
    <s v="USD"/>
    <n v="1487811600"/>
    <x v="2947"/>
    <b v="0"/>
    <n v="7"/>
    <b v="0"/>
    <s v="theater/plays"/>
    <x v="6"/>
    <x v="11"/>
    <x v="2430"/>
    <x v="2947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x v="151"/>
    <x v="2386"/>
    <x v="2"/>
    <x v="0"/>
    <s v="USD"/>
    <n v="1422717953"/>
    <x v="2948"/>
    <b v="0"/>
    <n v="8"/>
    <b v="0"/>
    <s v="theater/plays"/>
    <x v="6"/>
    <x v="11"/>
    <x v="2545"/>
    <x v="2948"/>
    <d v="2015-01-31T15:25:53"/>
    <x v="0"/>
  </r>
  <r>
    <n v="1872"/>
    <s v="ZombieTime!"/>
    <s v="A Top-View Action game where you play as Bob, the FIRST zombie to rise from the grave. Bring chaos to town, feast and don't die again."/>
    <x v="16"/>
    <x v="2387"/>
    <x v="2"/>
    <x v="0"/>
    <s v="USD"/>
    <n v="1435633602"/>
    <x v="2949"/>
    <b v="0"/>
    <n v="13"/>
    <b v="0"/>
    <s v="games/mobile games"/>
    <x v="3"/>
    <x v="28"/>
    <x v="2546"/>
    <x v="2949"/>
    <d v="2015-06-30T03:06:42"/>
    <x v="0"/>
  </r>
  <r>
    <n v="1048"/>
    <s v="#MYLifeMatters Radio Show &amp; Podcast (Canceled)"/>
    <s v="#MyLifeMatters features compelling stories of students &amp; young adults who overcame challenges to take ownership of their lives."/>
    <x v="51"/>
    <x v="2387"/>
    <x v="1"/>
    <x v="0"/>
    <s v="USD"/>
    <n v="1474766189"/>
    <x v="2950"/>
    <b v="0"/>
    <n v="4"/>
    <b v="0"/>
    <s v="journalism/audio"/>
    <x v="8"/>
    <x v="30"/>
    <x v="2547"/>
    <x v="2950"/>
    <d v="2016-09-25T01:16:29"/>
    <x v="0"/>
  </r>
  <r>
    <n v="991"/>
    <s v="Russell &amp; Sons Watches"/>
    <s v="Russell &amp; Sons Watches_x000a__x000a_RS Watches is a business that provides quality watches at an affordable price. RS Watches was created with th"/>
    <x v="1"/>
    <x v="2387"/>
    <x v="2"/>
    <x v="1"/>
    <s v="GBP"/>
    <n v="1468349460"/>
    <x v="2951"/>
    <b v="0"/>
    <n v="7"/>
    <b v="0"/>
    <s v="technology/wearables"/>
    <x v="0"/>
    <x v="1"/>
    <x v="2548"/>
    <x v="2951"/>
    <d v="2016-07-12T18:51:00"/>
    <x v="0"/>
  </r>
  <r>
    <n v="3969"/>
    <s v="Ghost Pirate Cruise on the Hudson Sept. 3rd"/>
    <s v="Board a pirate ship and sail with us on a midnight cruise into the dark realms of forgotten pirate lore with music, theater &amp; burlesque"/>
    <x v="344"/>
    <x v="2388"/>
    <x v="2"/>
    <x v="0"/>
    <s v="USD"/>
    <n v="1472442900"/>
    <x v="2952"/>
    <b v="0"/>
    <n v="6"/>
    <b v="0"/>
    <s v="theater/plays"/>
    <x v="6"/>
    <x v="11"/>
    <x v="2549"/>
    <x v="2952"/>
    <d v="2016-08-29T03:55:00"/>
    <x v="0"/>
  </r>
  <r>
    <n v="3972"/>
    <s v="Valkyrie Theatre Company"/>
    <s v="We're a horror based theatre company in Oklahoma City beginning our first season of shows."/>
    <x v="114"/>
    <x v="2388"/>
    <x v="2"/>
    <x v="0"/>
    <s v="USD"/>
    <n v="1423186634"/>
    <x v="2953"/>
    <b v="0"/>
    <n v="8"/>
    <b v="0"/>
    <s v="theater/plays"/>
    <x v="6"/>
    <x v="11"/>
    <x v="2550"/>
    <x v="2953"/>
    <d v="2015-02-06T01:37:14"/>
    <x v="0"/>
  </r>
  <r>
    <n v="2514"/>
    <s v="Lunch For Tots"/>
    <s v="My little cafe has been challenged to provide healthy, fun lunches to kids at a Montessori School. Local/organic as much as possible."/>
    <x v="32"/>
    <x v="2389"/>
    <x v="2"/>
    <x v="0"/>
    <s v="USD"/>
    <n v="1408526477"/>
    <x v="2954"/>
    <b v="0"/>
    <n v="4"/>
    <b v="0"/>
    <s v="food/restaurants"/>
    <x v="4"/>
    <x v="40"/>
    <x v="2551"/>
    <x v="2954"/>
    <d v="2014-08-20T09:21:17"/>
    <x v="0"/>
  </r>
  <r>
    <n v="1235"/>
    <s v="Afternoon of Shakuhachi and Koto Music - CD Project"/>
    <s v="We plan to make studio recordings for a CD that highlights six new works composed for our Shakuhachi and Koto Music concert series."/>
    <x v="345"/>
    <x v="2389"/>
    <x v="1"/>
    <x v="0"/>
    <s v="USD"/>
    <n v="1387077299"/>
    <x v="2955"/>
    <b v="0"/>
    <n v="6"/>
    <b v="0"/>
    <s v="music/world music"/>
    <x v="7"/>
    <x v="37"/>
    <x v="2239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x v="4"/>
    <x v="2390"/>
    <x v="2"/>
    <x v="0"/>
    <s v="USD"/>
    <n v="1409602217"/>
    <x v="2956"/>
    <b v="0"/>
    <n v="3"/>
    <b v="0"/>
    <s v="technology/wearables"/>
    <x v="0"/>
    <x v="1"/>
    <x v="2552"/>
    <x v="2956"/>
    <d v="2014-09-01T20:10:17"/>
    <x v="0"/>
  </r>
  <r>
    <n v="517"/>
    <s v="Honeybee: The Animated Series Trailer"/>
    <s v="Honeybee is a cartoon about a girl who can talk to bugs, and her quest to save the bees! Adventure, humor, and lots of fun characters."/>
    <x v="51"/>
    <x v="2390"/>
    <x v="2"/>
    <x v="0"/>
    <s v="USD"/>
    <n v="1486046761"/>
    <x v="2957"/>
    <b v="0"/>
    <n v="3"/>
    <b v="0"/>
    <s v="film &amp; video/animation"/>
    <x v="5"/>
    <x v="23"/>
    <x v="2552"/>
    <x v="2957"/>
    <d v="2017-02-02T14:46:01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x v="2390"/>
    <x v="1"/>
    <x v="0"/>
    <s v="USD"/>
    <n v="1283392800"/>
    <x v="2958"/>
    <b v="0"/>
    <n v="4"/>
    <b v="0"/>
    <s v="publishing/art books"/>
    <x v="1"/>
    <x v="32"/>
    <x v="2442"/>
    <x v="2958"/>
    <d v="2010-09-02T02:00:00"/>
    <x v="0"/>
  </r>
  <r>
    <n v="1594"/>
    <s v="Scenes and Things from New Orleans"/>
    <s v="I photograph my love of New Orleans, create canvases and share those memories with you."/>
    <x v="114"/>
    <x v="2390"/>
    <x v="2"/>
    <x v="0"/>
    <s v="USD"/>
    <n v="1463329260"/>
    <x v="2959"/>
    <b v="0"/>
    <n v="10"/>
    <b v="0"/>
    <s v="photography/places"/>
    <x v="2"/>
    <x v="34"/>
    <x v="2553"/>
    <x v="2959"/>
    <d v="2016-05-15T16:21:00"/>
    <x v="0"/>
  </r>
  <r>
    <n v="886"/>
    <s v="Sap Laughter : Merch Fundraiser!"/>
    <s v="The time has finally come... Sap Laughter is in the process of updating our merchandise setup, and we need your help making it happen!"/>
    <x v="207"/>
    <x v="2390"/>
    <x v="2"/>
    <x v="0"/>
    <s v="USD"/>
    <n v="1473972813"/>
    <x v="2960"/>
    <b v="0"/>
    <n v="7"/>
    <b v="0"/>
    <s v="music/indie rock"/>
    <x v="7"/>
    <x v="12"/>
    <x v="2554"/>
    <x v="2960"/>
    <d v="2016-09-15T20:53:33"/>
    <x v="0"/>
  </r>
  <r>
    <n v="83"/>
    <s v="Sleep Lovers - By Daniel Modeste"/>
    <s v="Isaac, creator of the DreamMaker3000, finds love in his dreams with Mei his boss's wife who lives on the other side of the planet."/>
    <x v="317"/>
    <x v="2390"/>
    <x v="0"/>
    <x v="1"/>
    <s v="GBP"/>
    <n v="1424604600"/>
    <x v="2961"/>
    <b v="0"/>
    <n v="13"/>
    <b v="1"/>
    <s v="film &amp; video/shorts"/>
    <x v="5"/>
    <x v="27"/>
    <x v="2555"/>
    <x v="2961"/>
    <d v="2015-02-22T11:30:00"/>
    <x v="0"/>
  </r>
  <r>
    <n v="4091"/>
    <s v="The 'Theater of Community' Tour"/>
    <s v="Unique  troupe will bring the wonder &amp; joy of Therapeutic Theater to  youth with severe multiple disabilities, &amp; adults with Alzheimers"/>
    <x v="250"/>
    <x v="2391"/>
    <x v="2"/>
    <x v="0"/>
    <s v="USD"/>
    <n v="1421410151"/>
    <x v="2962"/>
    <b v="0"/>
    <n v="8"/>
    <b v="0"/>
    <s v="theater/plays"/>
    <x v="6"/>
    <x v="11"/>
    <x v="2556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x v="121"/>
    <x v="2392"/>
    <x v="2"/>
    <x v="0"/>
    <s v="USD"/>
    <n v="1332748899"/>
    <x v="2963"/>
    <b v="0"/>
    <n v="5"/>
    <b v="0"/>
    <s v="film &amp; video/animation"/>
    <x v="5"/>
    <x v="23"/>
    <x v="1913"/>
    <x v="2963"/>
    <d v="2012-03-26T08:01:39"/>
    <x v="0"/>
  </r>
  <r>
    <n v="3746"/>
    <s v="Stage Play Production - &quot;I Love You to Death&quot;"/>
    <s v="Generational curses CAN be broken...right?"/>
    <x v="141"/>
    <x v="2393"/>
    <x v="2"/>
    <x v="0"/>
    <s v="USD"/>
    <n v="1475918439"/>
    <x v="2964"/>
    <b v="0"/>
    <n v="1"/>
    <b v="0"/>
    <s v="theater/plays"/>
    <x v="6"/>
    <x v="11"/>
    <x v="2557"/>
    <x v="2964"/>
    <d v="2016-10-08T09:20:39"/>
    <x v="0"/>
  </r>
  <r>
    <n v="2403"/>
    <s v="Think Green, Think Tea Trike! - A mobile cafe &amp; online shop."/>
    <s v="The aim is to start a business/service serving the finest green tea to my local area by trike as well as selling tea online."/>
    <x v="181"/>
    <x v="2393"/>
    <x v="2"/>
    <x v="1"/>
    <s v="GBP"/>
    <n v="1459368658"/>
    <x v="2965"/>
    <b v="0"/>
    <n v="12"/>
    <b v="0"/>
    <s v="food/food trucks"/>
    <x v="4"/>
    <x v="29"/>
    <x v="2558"/>
    <x v="2965"/>
    <d v="2016-03-30T20:10:58"/>
    <x v="0"/>
  </r>
  <r>
    <n v="2401"/>
    <s v="The Dancing Elephant, Traditional Dosa and Indian Cuisine"/>
    <s v="A &quot;Hypo-allergenic&quot; food cart that specializes in making traditional Indian Meals with a delicious American flavor combination."/>
    <x v="88"/>
    <x v="2394"/>
    <x v="2"/>
    <x v="0"/>
    <s v="USD"/>
    <n v="1457207096"/>
    <x v="2966"/>
    <b v="0"/>
    <n v="9"/>
    <b v="0"/>
    <s v="food/food trucks"/>
    <x v="4"/>
    <x v="29"/>
    <x v="2559"/>
    <x v="2966"/>
    <d v="2016-03-05T19:44:56"/>
    <x v="0"/>
  </r>
  <r>
    <n v="4003"/>
    <s v="MAMA BA-B: The Stage Play"/>
    <s v="&quot;MAMA'Z BA-B&quot; is the story of Marcus Williams who struggles to find a place for himself as a young black male."/>
    <x v="151"/>
    <x v="2394"/>
    <x v="2"/>
    <x v="0"/>
    <s v="USD"/>
    <n v="1424009147"/>
    <x v="2967"/>
    <b v="0"/>
    <n v="2"/>
    <b v="0"/>
    <s v="theater/plays"/>
    <x v="6"/>
    <x v="11"/>
    <x v="797"/>
    <x v="2967"/>
    <d v="2015-02-15T14:05:47"/>
    <x v="0"/>
  </r>
  <r>
    <n v="3588"/>
    <s v="MENTAL Play short-tour 2015!"/>
    <s v="Touring the fast-paced, playful and poignant story of three twenty-somethings in a mental-health support group."/>
    <x v="317"/>
    <x v="2394"/>
    <x v="0"/>
    <x v="1"/>
    <s v="GBP"/>
    <n v="1430348400"/>
    <x v="2968"/>
    <b v="0"/>
    <n v="11"/>
    <b v="1"/>
    <s v="theater/plays"/>
    <x v="6"/>
    <x v="11"/>
    <x v="2560"/>
    <x v="2968"/>
    <d v="2015-04-29T23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x v="2395"/>
    <x v="2"/>
    <x v="10"/>
    <s v="SEK"/>
    <n v="1423432709"/>
    <x v="2969"/>
    <b v="0"/>
    <n v="2"/>
    <b v="0"/>
    <s v="publishing/translations"/>
    <x v="1"/>
    <x v="31"/>
    <x v="1151"/>
    <x v="2969"/>
    <d v="2015-02-08T21:58:29"/>
    <x v="0"/>
  </r>
  <r>
    <n v="4034"/>
    <s v="Technical Design for Liberty Lake Community Theatre"/>
    <s v="This local community theatre needs a proper, efficient, SAFE and professional audio and lighting setup. Helps us raise the funds!"/>
    <x v="347"/>
    <x v="2395"/>
    <x v="2"/>
    <x v="0"/>
    <s v="USD"/>
    <n v="1428097450"/>
    <x v="2970"/>
    <b v="0"/>
    <n v="2"/>
    <b v="0"/>
    <s v="theater/plays"/>
    <x v="6"/>
    <x v="11"/>
    <x v="1151"/>
    <x v="2970"/>
    <d v="2015-04-03T21:44:10"/>
    <x v="0"/>
  </r>
  <r>
    <n v="556"/>
    <s v="Braille Academy"/>
    <s v="An educational platform for learning Unified English Braille Code"/>
    <x v="36"/>
    <x v="2395"/>
    <x v="2"/>
    <x v="0"/>
    <s v="USD"/>
    <n v="1452112717"/>
    <x v="2971"/>
    <b v="0"/>
    <n v="1"/>
    <b v="0"/>
    <s v="technology/web"/>
    <x v="0"/>
    <x v="26"/>
    <x v="2243"/>
    <x v="2971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x v="2395"/>
    <x v="2"/>
    <x v="15"/>
    <s v="NZD"/>
    <n v="1441837879"/>
    <x v="2972"/>
    <b v="0"/>
    <n v="1"/>
    <b v="0"/>
    <s v="theater/spaces"/>
    <x v="6"/>
    <x v="9"/>
    <x v="2243"/>
    <x v="2972"/>
    <d v="2015-09-09T22:31:19"/>
    <x v="0"/>
  </r>
  <r>
    <n v="893"/>
    <s v="The Big Band Theory Music Festival"/>
    <s v="The Philly music scene is full of amazing talent. This annual music festival is to celebrate those gems within that scene!"/>
    <x v="151"/>
    <x v="2395"/>
    <x v="2"/>
    <x v="0"/>
    <s v="USD"/>
    <n v="1427920363"/>
    <x v="2973"/>
    <b v="0"/>
    <n v="5"/>
    <b v="0"/>
    <s v="music/indie rock"/>
    <x v="7"/>
    <x v="12"/>
    <x v="2408"/>
    <x v="2973"/>
    <d v="2015-04-01T20:32:43"/>
    <x v="0"/>
  </r>
  <r>
    <n v="179"/>
    <s v="Sustain: A Film About Survival"/>
    <s v="A feature-length film about how three people survive in a diseased world."/>
    <x v="114"/>
    <x v="2395"/>
    <x v="2"/>
    <x v="0"/>
    <s v="USD"/>
    <n v="1457056555"/>
    <x v="2974"/>
    <b v="0"/>
    <n v="2"/>
    <b v="0"/>
    <s v="film &amp; video/drama"/>
    <x v="5"/>
    <x v="10"/>
    <x v="1151"/>
    <x v="2974"/>
    <d v="2016-03-04T01:55:55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317"/>
    <x v="2395"/>
    <x v="0"/>
    <x v="0"/>
    <s v="USD"/>
    <n v="1455523140"/>
    <x v="2975"/>
    <b v="0"/>
    <n v="5"/>
    <b v="1"/>
    <s v="publishing/nonfiction"/>
    <x v="1"/>
    <x v="17"/>
    <x v="2408"/>
    <x v="2975"/>
    <d v="2016-02-15T07:59:00"/>
    <x v="0"/>
  </r>
  <r>
    <n v="3415"/>
    <s v="Balm in Gilead at Columbia"/>
    <s v="We are raising funds to allow for enhanced scenic, costume, and lighting design. Every dollar helps!"/>
    <x v="317"/>
    <x v="2395"/>
    <x v="0"/>
    <x v="0"/>
    <s v="USD"/>
    <n v="1460935800"/>
    <x v="2976"/>
    <b v="0"/>
    <n v="9"/>
    <b v="1"/>
    <s v="theater/plays"/>
    <x v="6"/>
    <x v="11"/>
    <x v="2561"/>
    <x v="2976"/>
    <d v="2016-04-17T23:30:00"/>
    <x v="0"/>
  </r>
  <r>
    <n v="713"/>
    <s v="Secure Pet GPS Tracker - Every Moment Matters"/>
    <s v="The first GPS tracker created entirely in Italy that allows you to know where your pet is located at any time throughout any device."/>
    <x v="17"/>
    <x v="2396"/>
    <x v="2"/>
    <x v="6"/>
    <s v="EUR"/>
    <n v="1465130532"/>
    <x v="2977"/>
    <b v="0"/>
    <n v="1"/>
    <b v="0"/>
    <s v="technology/wearables"/>
    <x v="0"/>
    <x v="1"/>
    <x v="2562"/>
    <x v="2977"/>
    <d v="2016-06-05T12:42:12"/>
    <x v="0"/>
  </r>
  <r>
    <n v="905"/>
    <s v="Jazz For Everyone!"/>
    <s v="Working hard to get into the studio to record, produce, and edit my break out CD. I hope to realize my vision!"/>
    <x v="115"/>
    <x v="2397"/>
    <x v="2"/>
    <x v="0"/>
    <s v="USD"/>
    <n v="1295847926"/>
    <x v="2978"/>
    <b v="0"/>
    <n v="6"/>
    <b v="0"/>
    <s v="music/jazz"/>
    <x v="7"/>
    <x v="33"/>
    <x v="2563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x v="2397"/>
    <x v="2"/>
    <x v="1"/>
    <s v="GBP"/>
    <n v="1417474761"/>
    <x v="2979"/>
    <b v="0"/>
    <n v="10"/>
    <b v="0"/>
    <s v="music/jazz"/>
    <x v="7"/>
    <x v="33"/>
    <x v="2564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x v="2398"/>
    <x v="2"/>
    <x v="0"/>
    <s v="USD"/>
    <n v="1287975829"/>
    <x v="2980"/>
    <b v="0"/>
    <n v="7"/>
    <b v="0"/>
    <s v="music/indie rock"/>
    <x v="7"/>
    <x v="12"/>
    <x v="2161"/>
    <x v="2980"/>
    <d v="2010-10-25T03:03:49"/>
    <x v="0"/>
  </r>
  <r>
    <n v="3946"/>
    <s v="DR. Mecurio's Mythical Marvels &amp; Beastiry"/>
    <s v="Dr. Mecurio's is an original work of fantasy designed and written for the stage."/>
    <x v="70"/>
    <x v="2398"/>
    <x v="2"/>
    <x v="0"/>
    <s v="USD"/>
    <n v="1425110400"/>
    <x v="2981"/>
    <b v="0"/>
    <n v="5"/>
    <b v="0"/>
    <s v="theater/plays"/>
    <x v="6"/>
    <x v="11"/>
    <x v="2471"/>
    <x v="2981"/>
    <d v="2015-02-28T08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x v="2398"/>
    <x v="0"/>
    <x v="1"/>
    <s v="GBP"/>
    <n v="1478046661"/>
    <x v="2982"/>
    <b v="0"/>
    <n v="12"/>
    <b v="1"/>
    <s v="theater/plays"/>
    <x v="6"/>
    <x v="11"/>
    <x v="2565"/>
    <x v="2982"/>
    <d v="2016-11-02T00:31:01"/>
    <x v="0"/>
  </r>
  <r>
    <n v="719"/>
    <s v="Hand Armor Liquid Chalk-Ultimate Sports Chalk Help Patent"/>
    <s v="We've created the perfect sports chalk- antibacterial, lasts longer, better grip, and no mess! Now we need a non-provisional patent!"/>
    <x v="51"/>
    <x v="2399"/>
    <x v="2"/>
    <x v="0"/>
    <s v="USD"/>
    <n v="1456189076"/>
    <x v="2983"/>
    <b v="0"/>
    <n v="10"/>
    <b v="0"/>
    <s v="technology/wearables"/>
    <x v="0"/>
    <x v="1"/>
    <x v="2566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x v="36"/>
    <x v="2400"/>
    <x v="1"/>
    <x v="0"/>
    <s v="USD"/>
    <n v="1428069541"/>
    <x v="2984"/>
    <b v="0"/>
    <n v="4"/>
    <b v="0"/>
    <s v="film &amp; video/science fiction"/>
    <x v="5"/>
    <x v="21"/>
    <x v="2456"/>
    <x v="2984"/>
    <d v="2015-04-03T13:59:01"/>
    <x v="0"/>
  </r>
  <r>
    <n v="1062"/>
    <s v="RETURNING AT A LATER DATE"/>
    <s v="SEE US ON PATREON www.badgirlartwork.com"/>
    <x v="348"/>
    <x v="2400"/>
    <x v="1"/>
    <x v="0"/>
    <s v="USD"/>
    <n v="1468351341"/>
    <x v="2985"/>
    <b v="0"/>
    <n v="4"/>
    <b v="0"/>
    <s v="journalism/audio"/>
    <x v="8"/>
    <x v="30"/>
    <x v="2456"/>
    <x v="2985"/>
    <d v="2016-07-12T19:22:21"/>
    <x v="0"/>
  </r>
  <r>
    <n v="3846"/>
    <s v="My Insane Shakespeare"/>
    <s v="My Insane Shakespeare. An original play by Arthur Elbakyan premiering October 13th at United Solo, New York City."/>
    <x v="40"/>
    <x v="2401"/>
    <x v="2"/>
    <x v="0"/>
    <s v="USD"/>
    <n v="1412405940"/>
    <x v="2986"/>
    <b v="1"/>
    <n v="8"/>
    <b v="0"/>
    <s v="theater/plays"/>
    <x v="6"/>
    <x v="11"/>
    <x v="2229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x v="17"/>
    <x v="2402"/>
    <x v="2"/>
    <x v="0"/>
    <s v="USD"/>
    <n v="1408040408"/>
    <x v="2987"/>
    <b v="0"/>
    <n v="8"/>
    <b v="0"/>
    <s v="food/food trucks"/>
    <x v="4"/>
    <x v="29"/>
    <x v="2567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x v="1"/>
    <x v="2403"/>
    <x v="2"/>
    <x v="0"/>
    <s v="USD"/>
    <n v="1411824444"/>
    <x v="2988"/>
    <b v="1"/>
    <n v="15"/>
    <b v="0"/>
    <s v="photography/photobooks"/>
    <x v="2"/>
    <x v="3"/>
    <x v="2568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x v="52"/>
    <x v="2404"/>
    <x v="2"/>
    <x v="0"/>
    <s v="USD"/>
    <n v="1450327126"/>
    <x v="2989"/>
    <b v="0"/>
    <n v="8"/>
    <b v="0"/>
    <s v="games/mobile games"/>
    <x v="3"/>
    <x v="28"/>
    <x v="2569"/>
    <x v="2989"/>
    <d v="2015-12-17T04:38:46"/>
    <x v="0"/>
  </r>
  <r>
    <n v="2884"/>
    <s v="The Lizard King, a play by Jay Jeff Jones"/>
    <s v="Come explore the dream world of Jim Morrison, rock singer, mystic, poet, shaman."/>
    <x v="52"/>
    <x v="2405"/>
    <x v="2"/>
    <x v="0"/>
    <s v="USD"/>
    <n v="1417800435"/>
    <x v="2990"/>
    <b v="0"/>
    <n v="4"/>
    <b v="0"/>
    <s v="theater/plays"/>
    <x v="6"/>
    <x v="11"/>
    <x v="2570"/>
    <x v="2990"/>
    <d v="2014-12-05T17:27:15"/>
    <x v="0"/>
  </r>
  <r>
    <n v="3910"/>
    <s v="&quot;SHERLOCK HOLMES AND THE SCARLET AVENGER&quot;"/>
    <s v="Join Sherlock Holmes and Dr. Watson as the first adventure together is dramatized live on-stage!  The game is afoot!"/>
    <x v="70"/>
    <x v="2405"/>
    <x v="2"/>
    <x v="0"/>
    <s v="USD"/>
    <n v="1441649397"/>
    <x v="2991"/>
    <b v="0"/>
    <n v="3"/>
    <b v="0"/>
    <s v="theater/plays"/>
    <x v="6"/>
    <x v="11"/>
    <x v="2571"/>
    <x v="2991"/>
    <d v="2015-09-07T18:09:57"/>
    <x v="0"/>
  </r>
  <r>
    <n v="2372"/>
    <s v="Finding Pets - Bringing Lost Pets Home (Canceled)"/>
    <s v="An online platform that will notify every listed individual, vet, council, pound and so on in a geographical area when a pet is lost!"/>
    <x v="120"/>
    <x v="2406"/>
    <x v="1"/>
    <x v="8"/>
    <s v="AUD"/>
    <n v="1429839571"/>
    <x v="2992"/>
    <b v="0"/>
    <n v="6"/>
    <b v="0"/>
    <s v="technology/web"/>
    <x v="0"/>
    <x v="26"/>
    <x v="2421"/>
    <x v="2992"/>
    <d v="2015-04-24T01:39:31"/>
    <x v="0"/>
  </r>
  <r>
    <n v="1439"/>
    <s v="Watermark the truth beneath the surface - Translate"/>
    <s v="My English  novel has received excellent reviews. To address the great interest from Germany I want to translate it into German."/>
    <x v="349"/>
    <x v="2406"/>
    <x v="2"/>
    <x v="11"/>
    <s v="CAD"/>
    <n v="1425758101"/>
    <x v="2993"/>
    <b v="0"/>
    <n v="6"/>
    <b v="0"/>
    <s v="publishing/translations"/>
    <x v="1"/>
    <x v="31"/>
    <x v="2421"/>
    <x v="2993"/>
    <d v="2015-03-07T19:55:01"/>
    <x v="0"/>
  </r>
  <r>
    <n v="177"/>
    <s v="The Good Samaritan"/>
    <s v="I'm making a modern day version of the bible story &quot; The Good Samaritan&quot;"/>
    <x v="314"/>
    <x v="2406"/>
    <x v="2"/>
    <x v="0"/>
    <s v="USD"/>
    <n v="1427155726"/>
    <x v="2994"/>
    <b v="0"/>
    <n v="7"/>
    <b v="0"/>
    <s v="film &amp; video/drama"/>
    <x v="5"/>
    <x v="10"/>
    <x v="2572"/>
    <x v="2994"/>
    <d v="2015-03-24T00:08:46"/>
    <x v="0"/>
  </r>
  <r>
    <n v="2167"/>
    <s v="Planes and Planets needs to get their EP finished!!"/>
    <s v="We need YOUR HELP to take one more step to this make release sound amazing!"/>
    <x v="277"/>
    <x v="2406"/>
    <x v="0"/>
    <x v="0"/>
    <s v="USD"/>
    <n v="1347672937"/>
    <x v="2995"/>
    <b v="0"/>
    <n v="8"/>
    <b v="1"/>
    <s v="music/rock"/>
    <x v="7"/>
    <x v="15"/>
    <x v="2573"/>
    <x v="2995"/>
    <d v="2012-09-15T01:35:37"/>
    <x v="0"/>
  </r>
  <r>
    <n v="3508"/>
    <s v="Roll The Dice Theatre Company"/>
    <s v="Roll The Dice Theatre Company revolves around taking risks in the game of life vicariously through beloved childhood games."/>
    <x v="292"/>
    <x v="2406"/>
    <x v="0"/>
    <x v="1"/>
    <s v="GBP"/>
    <n v="1462914000"/>
    <x v="2996"/>
    <b v="0"/>
    <n v="15"/>
    <b v="1"/>
    <s v="theater/plays"/>
    <x v="6"/>
    <x v="11"/>
    <x v="2574"/>
    <x v="2996"/>
    <d v="2016-05-10T21:00:00"/>
    <x v="0"/>
  </r>
  <r>
    <n v="1116"/>
    <s v="Quest Remnants of Chaos"/>
    <s v="A medieval, post apocolyptic, Online, MMORPG. Class morphing, character customization game."/>
    <x v="62"/>
    <x v="2407"/>
    <x v="2"/>
    <x v="0"/>
    <s v="USD"/>
    <n v="1339273208"/>
    <x v="2997"/>
    <b v="0"/>
    <n v="10"/>
    <b v="0"/>
    <s v="games/video games"/>
    <x v="3"/>
    <x v="18"/>
    <x v="2575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x v="114"/>
    <x v="2408"/>
    <x v="1"/>
    <x v="0"/>
    <s v="USD"/>
    <n v="1312641536"/>
    <x v="2998"/>
    <b v="0"/>
    <n v="3"/>
    <b v="0"/>
    <s v="music/world music"/>
    <x v="7"/>
    <x v="37"/>
    <x v="2576"/>
    <x v="2998"/>
    <d v="2011-08-06T14:38:56"/>
    <x v="0"/>
  </r>
  <r>
    <n v="2869"/>
    <s v="Theatre West97 - not-for-profit run Youth Theatre Program"/>
    <s v="We provide performing arts training and experience to young people of low income families in NYC, building confidence and self esteem"/>
    <x v="16"/>
    <x v="2409"/>
    <x v="2"/>
    <x v="0"/>
    <s v="USD"/>
    <n v="1468937681"/>
    <x v="2999"/>
    <b v="0"/>
    <n v="5"/>
    <b v="0"/>
    <s v="theater/plays"/>
    <x v="6"/>
    <x v="11"/>
    <x v="2205"/>
    <x v="2999"/>
    <d v="2016-07-19T14:14:41"/>
    <x v="0"/>
  </r>
  <r>
    <n v="767"/>
    <s v="Jury of Peers: A Novel of Online Justice"/>
    <s v="Jury of Peers is a complete novel, and it's good._x000a_All it needs now?  _x000a_More readers.  About ten million more._x000a_Let's get 'em."/>
    <x v="1"/>
    <x v="2409"/>
    <x v="2"/>
    <x v="0"/>
    <s v="USD"/>
    <n v="1432178810"/>
    <x v="3000"/>
    <b v="0"/>
    <n v="3"/>
    <b v="0"/>
    <s v="publishing/fiction"/>
    <x v="1"/>
    <x v="35"/>
    <x v="2439"/>
    <x v="3000"/>
    <d v="2015-05-21T03:26:50"/>
    <x v="0"/>
  </r>
  <r>
    <n v="3068"/>
    <s v="Theaters in the Loop - Hearing Loop Installation Project"/>
    <s v="Hearing loops will be installed in theaters to give hearing loss sufferers with cochlear implants and hearing aids much needed access."/>
    <x v="12"/>
    <x v="2410"/>
    <x v="2"/>
    <x v="0"/>
    <s v="USD"/>
    <n v="1445013352"/>
    <x v="3001"/>
    <b v="0"/>
    <n v="2"/>
    <b v="0"/>
    <s v="theater/spaces"/>
    <x v="6"/>
    <x v="9"/>
    <x v="2577"/>
    <x v="3001"/>
    <d v="2015-10-16T16:35:52"/>
    <x v="0"/>
  </r>
  <r>
    <n v="579"/>
    <s v="Course: Learn Cryptography"/>
    <s v="Learn classic and public key cryptography with a full proof-of-concept system in JavaScript."/>
    <x v="32"/>
    <x v="2410"/>
    <x v="2"/>
    <x v="0"/>
    <s v="USD"/>
    <n v="1419539223"/>
    <x v="3002"/>
    <b v="0"/>
    <n v="5"/>
    <b v="0"/>
    <s v="technology/web"/>
    <x v="0"/>
    <x v="26"/>
    <x v="2239"/>
    <x v="3002"/>
    <d v="2014-12-25T20:27:03"/>
    <x v="0"/>
  </r>
  <r>
    <n v="3905"/>
    <s v="Antonym Theatre - &quot;STAIRCASES&quot;"/>
    <s v="&quot;STAIRCASES&quot; is a piece of collaborative new writing exploring 'L'esprit de l'escalier', or the conversations you wish you could have."/>
    <x v="186"/>
    <x v="2411"/>
    <x v="2"/>
    <x v="1"/>
    <s v="GBP"/>
    <n v="1434063600"/>
    <x v="3003"/>
    <b v="0"/>
    <n v="7"/>
    <b v="0"/>
    <s v="theater/plays"/>
    <x v="6"/>
    <x v="11"/>
    <x v="2578"/>
    <x v="3003"/>
    <d v="2015-06-11T23:00:00"/>
    <x v="0"/>
  </r>
  <r>
    <n v="862"/>
    <s v="The London Jazz Machine  - Jazz greats musical project"/>
    <s v="I want to work with the great John Goodsall and Percy Jones from Brand X to create the ultimate new jazz album."/>
    <x v="6"/>
    <x v="2412"/>
    <x v="2"/>
    <x v="1"/>
    <s v="GBP"/>
    <n v="1384179548"/>
    <x v="3004"/>
    <b v="0"/>
    <n v="4"/>
    <b v="0"/>
    <s v="music/jazz"/>
    <x v="7"/>
    <x v="33"/>
    <x v="2579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x v="26"/>
    <x v="2412"/>
    <x v="2"/>
    <x v="0"/>
    <s v="USD"/>
    <n v="1323998795"/>
    <x v="3005"/>
    <b v="0"/>
    <n v="5"/>
    <b v="0"/>
    <s v="publishing/fiction"/>
    <x v="1"/>
    <x v="35"/>
    <x v="2223"/>
    <x v="3005"/>
    <d v="2011-12-16T01:26:35"/>
    <x v="0"/>
  </r>
  <r>
    <n v="3896"/>
    <s v="Yorick and Company"/>
    <s v="Yorick and Co. is a comedy about a struggling theatre company whose mysterious benefactor starts haunting the show!"/>
    <x v="250"/>
    <x v="2412"/>
    <x v="2"/>
    <x v="0"/>
    <s v="USD"/>
    <n v="1402979778"/>
    <x v="3006"/>
    <b v="0"/>
    <n v="4"/>
    <b v="0"/>
    <s v="theater/plays"/>
    <x v="6"/>
    <x v="11"/>
    <x v="2579"/>
    <x v="3006"/>
    <d v="2014-06-17T04:36:18"/>
    <x v="0"/>
  </r>
  <r>
    <n v="3982"/>
    <s v="Flush - David Dipper - Break Point Theatre"/>
    <s v="Sex, deception, addiction, life. _x000a_A quality piece of relevant theatre at one of London's most vibrant and respected fringe theatres."/>
    <x v="233"/>
    <x v="2412"/>
    <x v="2"/>
    <x v="1"/>
    <s v="GBP"/>
    <n v="1436297180"/>
    <x v="3007"/>
    <b v="0"/>
    <n v="5"/>
    <b v="0"/>
    <s v="theater/plays"/>
    <x v="6"/>
    <x v="11"/>
    <x v="2223"/>
    <x v="3007"/>
    <d v="2015-07-07T19:26:20"/>
    <x v="0"/>
  </r>
  <r>
    <n v="1549"/>
    <s v="2016 Calendar:  Wonders of Nature"/>
    <s v="A 2016 calendar collection of landscape and wildlife photographs from award winning photographer, Steve Marler."/>
    <x v="207"/>
    <x v="2412"/>
    <x v="2"/>
    <x v="0"/>
    <s v="USD"/>
    <n v="1446524159"/>
    <x v="3008"/>
    <b v="0"/>
    <n v="6"/>
    <b v="0"/>
    <s v="photography/nature"/>
    <x v="2"/>
    <x v="38"/>
    <x v="2580"/>
    <x v="3008"/>
    <d v="2015-11-03T04:15:59"/>
    <x v="0"/>
  </r>
  <r>
    <n v="4070"/>
    <s v="Southern Utah University: V-Day 2015"/>
    <s v="V-Day Southern Utah University 2015 and Second Studio Players presents: The Vagina Monologues"/>
    <x v="114"/>
    <x v="2413"/>
    <x v="2"/>
    <x v="0"/>
    <s v="USD"/>
    <n v="1425178800"/>
    <x v="3009"/>
    <b v="0"/>
    <n v="6"/>
    <b v="0"/>
    <s v="theater/plays"/>
    <x v="6"/>
    <x v="11"/>
    <x v="2283"/>
    <x v="3009"/>
    <d v="2015-03-01T03:00:00"/>
    <x v="0"/>
  </r>
  <r>
    <n v="1106"/>
    <s v="Backyard Zombies"/>
    <s v="Collect coins and save civilians while you blast your way through tons of zombies! Unlock new characters and levels!"/>
    <x v="272"/>
    <x v="2413"/>
    <x v="2"/>
    <x v="0"/>
    <s v="USD"/>
    <n v="1333557975"/>
    <x v="3010"/>
    <b v="0"/>
    <n v="7"/>
    <b v="0"/>
    <s v="games/video games"/>
    <x v="3"/>
    <x v="18"/>
    <x v="2581"/>
    <x v="3010"/>
    <d v="2012-04-04T16:46:15"/>
    <x v="0"/>
  </r>
  <r>
    <n v="3135"/>
    <s v="SEVEN, a Documentary Play: North Carolina Premiere!"/>
    <s v="SEVEN tells the true stories of 7 women who bravely fought for the well-being of women, families, and children around the globe."/>
    <x v="350"/>
    <x v="2414"/>
    <x v="3"/>
    <x v="0"/>
    <s v="USD"/>
    <n v="1491277121"/>
    <x v="3011"/>
    <b v="0"/>
    <n v="7"/>
    <b v="0"/>
    <s v="theater/plays"/>
    <x v="6"/>
    <x v="11"/>
    <x v="2582"/>
    <x v="3011"/>
    <d v="2017-04-04T03:38:41"/>
    <x v="0"/>
  </r>
  <r>
    <n v="925"/>
    <s v="&quot;Never Let Me Go&quot; CD Recording Project"/>
    <s v="This project is a mix of original &amp; standard song selections.  This phase covers recording and package design expenses."/>
    <x v="70"/>
    <x v="2415"/>
    <x v="2"/>
    <x v="0"/>
    <s v="USD"/>
    <n v="1385590111"/>
    <x v="3012"/>
    <b v="0"/>
    <n v="5"/>
    <b v="0"/>
    <s v="music/jazz"/>
    <x v="7"/>
    <x v="33"/>
    <x v="2583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x v="1"/>
    <x v="2415"/>
    <x v="2"/>
    <x v="0"/>
    <s v="USD"/>
    <n v="1348367100"/>
    <x v="3013"/>
    <b v="0"/>
    <n v="4"/>
    <b v="0"/>
    <s v="music/jazz"/>
    <x v="7"/>
    <x v="33"/>
    <x v="2408"/>
    <x v="3013"/>
    <d v="2012-09-23T02:25:00"/>
    <x v="0"/>
  </r>
  <r>
    <n v="662"/>
    <s v="LW - the cool luminescent band with a watch"/>
    <s v="A stylish, durable safety light band on your wrist or ankle holds a watch or another modular accessory."/>
    <x v="351"/>
    <x v="2416"/>
    <x v="2"/>
    <x v="0"/>
    <s v="USD"/>
    <n v="1421404247"/>
    <x v="3014"/>
    <b v="0"/>
    <n v="4"/>
    <b v="0"/>
    <s v="technology/wearables"/>
    <x v="0"/>
    <x v="1"/>
    <x v="2471"/>
    <x v="3014"/>
    <d v="2015-01-16T10:30:47"/>
    <x v="0"/>
  </r>
  <r>
    <n v="1761"/>
    <s v="I Wanted To See Boobs"/>
    <s v="A hardcover photobook telling the naked truth of a young photographers journey."/>
    <x v="292"/>
    <x v="2417"/>
    <x v="0"/>
    <x v="1"/>
    <s v="GBP"/>
    <n v="1442065060"/>
    <x v="3015"/>
    <b v="0"/>
    <n v="3"/>
    <b v="1"/>
    <s v="photography/photobooks"/>
    <x v="2"/>
    <x v="3"/>
    <x v="1686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x v="16"/>
    <x v="2418"/>
    <x v="2"/>
    <x v="0"/>
    <s v="USD"/>
    <n v="1370470430"/>
    <x v="3016"/>
    <b v="0"/>
    <n v="13"/>
    <b v="0"/>
    <s v="film &amp; video/animation"/>
    <x v="5"/>
    <x v="23"/>
    <x v="2584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x v="114"/>
    <x v="2418"/>
    <x v="2"/>
    <x v="0"/>
    <s v="USD"/>
    <n v="1414354080"/>
    <x v="3017"/>
    <b v="0"/>
    <n v="4"/>
    <b v="0"/>
    <s v="theater/plays"/>
    <x v="6"/>
    <x v="11"/>
    <x v="2585"/>
    <x v="3017"/>
    <d v="2014-10-26T20:08:00"/>
    <x v="0"/>
  </r>
  <r>
    <n v="2169"/>
    <s v="Pedals and Effects Arena Corner"/>
    <s v="An innovative new YouTube series reviewing the HOT new music technology that people love. For Rockers, Jazzers, Rappers and everyone"/>
    <x v="352"/>
    <x v="2418"/>
    <x v="0"/>
    <x v="0"/>
    <s v="USD"/>
    <n v="1488473351"/>
    <x v="3018"/>
    <b v="0"/>
    <n v="7"/>
    <b v="1"/>
    <s v="music/rock"/>
    <x v="7"/>
    <x v="15"/>
    <x v="2586"/>
    <x v="3018"/>
    <d v="2017-03-02T16:49:11"/>
    <x v="0"/>
  </r>
  <r>
    <n v="123"/>
    <s v="Sentient - The Web Series (Canceled)"/>
    <s v="A group of scientists stumble upon an extraterrestrial virus that is self aware. They must stop it's spread in order to save humanity."/>
    <x v="20"/>
    <x v="2419"/>
    <x v="1"/>
    <x v="0"/>
    <s v="USD"/>
    <n v="1414533600"/>
    <x v="3019"/>
    <b v="0"/>
    <n v="6"/>
    <b v="0"/>
    <s v="film &amp; video/science fiction"/>
    <x v="5"/>
    <x v="21"/>
    <x v="2587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x v="6"/>
    <x v="2419"/>
    <x v="2"/>
    <x v="0"/>
    <s v="USD"/>
    <n v="1451786137"/>
    <x v="3020"/>
    <b v="0"/>
    <n v="3"/>
    <b v="0"/>
    <s v="music/jazz"/>
    <x v="7"/>
    <x v="33"/>
    <x v="2588"/>
    <x v="3020"/>
    <d v="2016-01-03T01:55:37"/>
    <x v="0"/>
  </r>
  <r>
    <n v="2411"/>
    <s v="Was ist das"/>
    <s v="I want to create an authentic German food truck to travel all over the US. Spreading amazing German Food to Summer Time Music Festivals"/>
    <x v="17"/>
    <x v="2419"/>
    <x v="2"/>
    <x v="0"/>
    <s v="USD"/>
    <n v="1440524082"/>
    <x v="3021"/>
    <b v="0"/>
    <n v="3"/>
    <b v="0"/>
    <s v="food/food trucks"/>
    <x v="4"/>
    <x v="29"/>
    <x v="2588"/>
    <x v="3021"/>
    <d v="2015-08-25T17:34:42"/>
    <x v="0"/>
  </r>
  <r>
    <n v="1157"/>
    <s v="BIGFOOT BBQ - Flavors As Big As Sasquatch Himself"/>
    <s v="When the smoke clears, folks in Albany are going to experience the best barbeque they'll ever have! Got the flavor, need some funding."/>
    <x v="26"/>
    <x v="2419"/>
    <x v="2"/>
    <x v="0"/>
    <s v="USD"/>
    <n v="1417795480"/>
    <x v="3022"/>
    <b v="0"/>
    <n v="3"/>
    <b v="0"/>
    <s v="food/food trucks"/>
    <x v="4"/>
    <x v="29"/>
    <x v="2588"/>
    <x v="3022"/>
    <d v="2014-12-05T16:04:40"/>
    <x v="0"/>
  </r>
  <r>
    <n v="3191"/>
    <s v="Decree 770: Europa"/>
    <s v="A brand new musical about the ban of contraception and abortion in Romania and the revolution that ended it all in 1989."/>
    <x v="212"/>
    <x v="2419"/>
    <x v="2"/>
    <x v="0"/>
    <s v="USD"/>
    <n v="1471370869"/>
    <x v="3023"/>
    <b v="0"/>
    <n v="4"/>
    <b v="0"/>
    <s v="theater/musical"/>
    <x v="6"/>
    <x v="19"/>
    <x v="2589"/>
    <x v="3023"/>
    <d v="2016-08-16T18:07:49"/>
    <x v="0"/>
  </r>
  <r>
    <n v="3987"/>
    <s v="Write Now 5"/>
    <s v="Write Now 5 is a new writing festival in south east London promoting new work from emerging playwrights."/>
    <x v="272"/>
    <x v="2419"/>
    <x v="2"/>
    <x v="1"/>
    <s v="GBP"/>
    <n v="1400278290"/>
    <x v="3024"/>
    <b v="0"/>
    <n v="13"/>
    <b v="0"/>
    <s v="theater/plays"/>
    <x v="6"/>
    <x v="11"/>
    <x v="2590"/>
    <x v="3024"/>
    <d v="2014-05-16T22:11:30"/>
    <x v="0"/>
  </r>
  <r>
    <n v="1485"/>
    <s v="Covenant Kept - A Christian novel"/>
    <s v="Covenant Kept is a unique story that follows an ordinary woman through an extraordinary spiritual journey. Please help fund me."/>
    <x v="132"/>
    <x v="2420"/>
    <x v="2"/>
    <x v="0"/>
    <s v="USD"/>
    <n v="1434827173"/>
    <x v="3025"/>
    <b v="0"/>
    <n v="3"/>
    <b v="0"/>
    <s v="publishing/fiction"/>
    <x v="1"/>
    <x v="35"/>
    <x v="1626"/>
    <x v="3025"/>
    <d v="2015-06-20T19:06:13"/>
    <x v="0"/>
  </r>
  <r>
    <n v="511"/>
    <s v="Stuck On An Eyeland"/>
    <s v="A project that incorporates animation and comic art into a relevant story. 4 boys, 1 eyeland, and a whole lot of drama!!!"/>
    <x v="1"/>
    <x v="2420"/>
    <x v="2"/>
    <x v="0"/>
    <s v="USD"/>
    <n v="1365228982"/>
    <x v="3026"/>
    <b v="0"/>
    <n v="5"/>
    <b v="0"/>
    <s v="film &amp; video/animation"/>
    <x v="5"/>
    <x v="23"/>
    <x v="2421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x v="1"/>
    <x v="2420"/>
    <x v="2"/>
    <x v="0"/>
    <s v="USD"/>
    <n v="1323994754"/>
    <x v="3027"/>
    <b v="0"/>
    <n v="2"/>
    <b v="0"/>
    <s v="publishing/children's books"/>
    <x v="1"/>
    <x v="39"/>
    <x v="1319"/>
    <x v="3027"/>
    <d v="2011-12-16T00:19: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x v="2420"/>
    <x v="2"/>
    <x v="0"/>
    <s v="USD"/>
    <n v="1481295099"/>
    <x v="3028"/>
    <b v="0"/>
    <n v="3"/>
    <b v="0"/>
    <s v="music/faith"/>
    <x v="7"/>
    <x v="14"/>
    <x v="1626"/>
    <x v="3028"/>
    <d v="2016-12-09T14:51:39"/>
    <x v="0"/>
  </r>
  <r>
    <n v="3737"/>
    <s v="Measure For Measure"/>
    <s v="The ASU Theatre and Shakespeare Club presents Measure For Measure directed by Jordyn Ochser."/>
    <x v="251"/>
    <x v="2420"/>
    <x v="2"/>
    <x v="0"/>
    <s v="USD"/>
    <n v="1447311540"/>
    <x v="3029"/>
    <b v="0"/>
    <n v="4"/>
    <b v="0"/>
    <s v="theater/plays"/>
    <x v="6"/>
    <x v="11"/>
    <x v="2591"/>
    <x v="3029"/>
    <d v="2015-11-12T06:59:00"/>
    <x v="0"/>
  </r>
  <r>
    <n v="484"/>
    <s v="The Diddlys &quot;Steam powered Superheroes&quot;"/>
    <s v="The Diddlys are steam powered superheroes,transforming into spaceships,submarines or whatever it takes to complete their secret mission"/>
    <x v="28"/>
    <x v="2421"/>
    <x v="2"/>
    <x v="1"/>
    <s v="GBP"/>
    <n v="1446766372"/>
    <x v="3030"/>
    <b v="0"/>
    <n v="11"/>
    <b v="0"/>
    <s v="film &amp; video/animation"/>
    <x v="5"/>
    <x v="23"/>
    <x v="2592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x v="121"/>
    <x v="2422"/>
    <x v="2"/>
    <x v="0"/>
    <s v="USD"/>
    <n v="1439069640"/>
    <x v="3031"/>
    <b v="0"/>
    <n v="6"/>
    <b v="0"/>
    <s v="theater/plays"/>
    <x v="6"/>
    <x v="11"/>
    <x v="2504"/>
    <x v="3031"/>
    <d v="2015-08-08T21:34:00"/>
    <x v="0"/>
  </r>
  <r>
    <n v="2569"/>
    <s v="Rochester Needs a Dessert Food Truck (Canceled)"/>
    <s v="With your help, I would be able to get a truck and start the process of getting it ready for the 2016 season."/>
    <x v="115"/>
    <x v="2423"/>
    <x v="1"/>
    <x v="0"/>
    <s v="USD"/>
    <n v="1442457112"/>
    <x v="3032"/>
    <b v="0"/>
    <n v="2"/>
    <b v="0"/>
    <s v="food/food trucks"/>
    <x v="4"/>
    <x v="29"/>
    <x v="2593"/>
    <x v="3032"/>
    <d v="2015-09-17T02:31:52"/>
    <x v="0"/>
  </r>
  <r>
    <n v="1456"/>
    <s v="Sometimes you don't need love (Canceled)"/>
    <s v="English Version of my auto-published novel"/>
    <x v="1"/>
    <x v="2423"/>
    <x v="1"/>
    <x v="6"/>
    <s v="EUR"/>
    <n v="1483459365"/>
    <x v="3033"/>
    <b v="0"/>
    <n v="3"/>
    <b v="0"/>
    <s v="publishing/translations"/>
    <x v="1"/>
    <x v="31"/>
    <x v="839"/>
    <x v="3033"/>
    <d v="2017-01-03T16:02:45"/>
    <x v="0"/>
  </r>
  <r>
    <n v="2916"/>
    <s v="An Interview With Gaddafi - The Stage Play"/>
    <s v="The moving dramatisation of one man's journey to find the truth behind the Libyan regime change."/>
    <x v="353"/>
    <x v="2423"/>
    <x v="2"/>
    <x v="1"/>
    <s v="GBP"/>
    <n v="1400498789"/>
    <x v="3034"/>
    <b v="0"/>
    <n v="7"/>
    <b v="0"/>
    <s v="theater/plays"/>
    <x v="6"/>
    <x v="11"/>
    <x v="2594"/>
    <x v="3034"/>
    <d v="2014-05-19T11:26:29"/>
    <x v="0"/>
  </r>
  <r>
    <n v="570"/>
    <s v="Relaunching in May"/>
    <s v="Humans have AM/FM/Satellite radio, kids have radio Disney, pets have DogCatRadio."/>
    <x v="33"/>
    <x v="2424"/>
    <x v="2"/>
    <x v="0"/>
    <s v="USD"/>
    <n v="1455822569"/>
    <x v="3035"/>
    <b v="0"/>
    <n v="1"/>
    <b v="0"/>
    <s v="technology/web"/>
    <x v="0"/>
    <x v="26"/>
    <x v="2595"/>
    <x v="3035"/>
    <d v="2016-02-18T19:09:29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x v="2425"/>
    <x v="2"/>
    <x v="0"/>
    <s v="USD"/>
    <n v="1418587234"/>
    <x v="3036"/>
    <b v="0"/>
    <n v="7"/>
    <b v="0"/>
    <s v="theater/spaces"/>
    <x v="6"/>
    <x v="9"/>
    <x v="2596"/>
    <x v="3036"/>
    <d v="2014-12-14T20:00:34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268"/>
    <x v="2425"/>
    <x v="2"/>
    <x v="0"/>
    <s v="USD"/>
    <n v="1408831718"/>
    <x v="3037"/>
    <b v="0"/>
    <n v="5"/>
    <b v="0"/>
    <s v="film &amp; video/animation"/>
    <x v="5"/>
    <x v="23"/>
    <x v="2597"/>
    <x v="3037"/>
    <d v="2014-08-23T22:08:38"/>
    <x v="0"/>
  </r>
  <r>
    <n v="151"/>
    <s v="THE ASCENDENCE SHIFT Feature Film (Canceled)"/>
    <s v="The age of a race to the finish between the higher &amp; lower dimensional realms, A fight for consciousness &amp; freedom,THE NEW HUMAN"/>
    <x v="12"/>
    <x v="2426"/>
    <x v="1"/>
    <x v="8"/>
    <s v="AUD"/>
    <n v="1434633191"/>
    <x v="3038"/>
    <b v="0"/>
    <n v="5"/>
    <b v="0"/>
    <s v="film &amp; video/science fiction"/>
    <x v="5"/>
    <x v="21"/>
    <x v="2135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x v="26"/>
    <x v="2426"/>
    <x v="1"/>
    <x v="11"/>
    <s v="CAD"/>
    <n v="1419626139"/>
    <x v="3039"/>
    <b v="0"/>
    <n v="6"/>
    <b v="0"/>
    <s v="technology/web"/>
    <x v="0"/>
    <x v="26"/>
    <x v="2598"/>
    <x v="3039"/>
    <d v="2014-12-26T20:35:39"/>
    <x v="0"/>
  </r>
  <r>
    <n v="1991"/>
    <s v="Portraits of Resilience"/>
    <s v="Taking (and giving) professional portraits of survivors of human trafficking in Myanmar."/>
    <x v="151"/>
    <x v="2426"/>
    <x v="2"/>
    <x v="0"/>
    <s v="USD"/>
    <n v="1435958786"/>
    <x v="3040"/>
    <b v="0"/>
    <n v="3"/>
    <b v="0"/>
    <s v="photography/people"/>
    <x v="2"/>
    <x v="36"/>
    <x v="960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x v="207"/>
    <x v="2426"/>
    <x v="2"/>
    <x v="0"/>
    <s v="USD"/>
    <n v="1339816200"/>
    <x v="3041"/>
    <b v="0"/>
    <n v="4"/>
    <b v="0"/>
    <s v="publishing/children's books"/>
    <x v="1"/>
    <x v="39"/>
    <x v="2239"/>
    <x v="3041"/>
    <d v="2012-06-16T03:10:00"/>
    <x v="0"/>
  </r>
  <r>
    <n v="465"/>
    <s v="&quot;Amp&quot; A Story About a Robot"/>
    <s v="&quot;Amp&quot; is a short film about a robot with needs."/>
    <x v="354"/>
    <x v="2427"/>
    <x v="2"/>
    <x v="0"/>
    <s v="USD"/>
    <n v="1403837574"/>
    <x v="3042"/>
    <b v="0"/>
    <n v="8"/>
    <b v="0"/>
    <s v="film &amp; video/animation"/>
    <x v="5"/>
    <x v="23"/>
    <x v="2208"/>
    <x v="3042"/>
    <d v="2014-06-27T02:52:54"/>
    <x v="0"/>
  </r>
  <r>
    <n v="4102"/>
    <s v="4th Wall Theatre Project"/>
    <s v="Local Community theater to get up and running in the Idaho Falls area. Something new, something different!"/>
    <x v="207"/>
    <x v="2428"/>
    <x v="2"/>
    <x v="0"/>
    <s v="USD"/>
    <n v="1463343673"/>
    <x v="3043"/>
    <b v="0"/>
    <n v="6"/>
    <b v="0"/>
    <s v="theater/plays"/>
    <x v="6"/>
    <x v="11"/>
    <x v="2599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x v="80"/>
    <x v="2429"/>
    <x v="2"/>
    <x v="0"/>
    <s v="USD"/>
    <n v="1405947126"/>
    <x v="3044"/>
    <b v="0"/>
    <n v="6"/>
    <b v="0"/>
    <s v="theater/plays"/>
    <x v="6"/>
    <x v="11"/>
    <x v="2600"/>
    <x v="3044"/>
    <d v="2014-07-21T12:52:06"/>
    <x v="0"/>
  </r>
  <r>
    <n v="3909"/>
    <s v="Woman2Woman"/>
    <s v="I am trying to put on a gospel comedy stage play that is full of laughter and life lessons as well that will change your life forever,"/>
    <x v="24"/>
    <x v="2430"/>
    <x v="2"/>
    <x v="0"/>
    <s v="USD"/>
    <n v="1410424642"/>
    <x v="3045"/>
    <b v="0"/>
    <n v="4"/>
    <b v="0"/>
    <s v="theater/plays"/>
    <x v="6"/>
    <x v="11"/>
    <x v="2106"/>
    <x v="3045"/>
    <d v="2014-09-11T08:37:22"/>
    <x v="0"/>
  </r>
  <r>
    <n v="4063"/>
    <s v="Whisper Me Happy Ever After (WMHEA)"/>
    <s v="WMHAE by Julie McNamara, raises awareness of the effects domestic violence has on the mental health of young people who witness it."/>
    <x v="118"/>
    <x v="2430"/>
    <x v="2"/>
    <x v="1"/>
    <s v="GBP"/>
    <n v="1403886084"/>
    <x v="3046"/>
    <b v="0"/>
    <n v="9"/>
    <b v="0"/>
    <s v="theater/plays"/>
    <x v="6"/>
    <x v="11"/>
    <x v="2383"/>
    <x v="3046"/>
    <d v="2014-06-27T16:21:24"/>
    <x v="0"/>
  </r>
  <r>
    <n v="3900"/>
    <s v="HUB Theatre Group presents John Logan's RED"/>
    <s v="HUB Theatre Group collaborates with local artists to present John Logan's RED to the community."/>
    <x v="60"/>
    <x v="2430"/>
    <x v="2"/>
    <x v="0"/>
    <s v="USD"/>
    <n v="1433988791"/>
    <x v="3047"/>
    <b v="0"/>
    <n v="5"/>
    <b v="0"/>
    <s v="theater/plays"/>
    <x v="6"/>
    <x v="11"/>
    <x v="2601"/>
    <x v="3047"/>
    <d v="2015-06-11T02:13:11"/>
    <x v="0"/>
  </r>
  <r>
    <n v="3920"/>
    <s v="'SCARAMOUCHE JONES'' by Justin Butcher"/>
    <s v="An enthralling tale charting the ecstasies and tragedies behind the seven white masks of centenarian clown,Scaramouche Jones."/>
    <x v="60"/>
    <x v="2430"/>
    <x v="2"/>
    <x v="1"/>
    <s v="GBP"/>
    <n v="1479032260"/>
    <x v="3048"/>
    <b v="0"/>
    <n v="3"/>
    <b v="0"/>
    <s v="theater/plays"/>
    <x v="6"/>
    <x v="11"/>
    <x v="2517"/>
    <x v="3048"/>
    <d v="2016-11-13T10:17:40"/>
    <x v="0"/>
  </r>
  <r>
    <n v="426"/>
    <s v="Dewey Does 110 Animation"/>
    <s v="The first ever, Dewey Does 110 animation, teaches kids good values, how to succeed in life and maintaining a 110% state-of-mind."/>
    <x v="26"/>
    <x v="2431"/>
    <x v="2"/>
    <x v="0"/>
    <s v="USD"/>
    <n v="1456851914"/>
    <x v="3049"/>
    <b v="0"/>
    <n v="8"/>
    <b v="0"/>
    <s v="film &amp; video/animation"/>
    <x v="5"/>
    <x v="23"/>
    <x v="2602"/>
    <x v="3049"/>
    <d v="2016-03-01T17:05:14"/>
    <x v="0"/>
  </r>
  <r>
    <n v="2679"/>
    <s v="DIY Garage"/>
    <s v="A do-it-yourself auto garage in Des Moines, Iowa where people can learn how to work on cars &amp; those who know can share their knowledge."/>
    <x v="13"/>
    <x v="2432"/>
    <x v="2"/>
    <x v="0"/>
    <s v="USD"/>
    <n v="1425081694"/>
    <x v="3050"/>
    <b v="0"/>
    <n v="3"/>
    <b v="0"/>
    <s v="technology/makerspaces"/>
    <x v="0"/>
    <x v="24"/>
    <x v="2186"/>
    <x v="3050"/>
    <d v="2015-02-28T00:01:34"/>
    <x v="0"/>
  </r>
  <r>
    <n v="1225"/>
    <s v="Cesar Chavez's First Music Album (Canceled)"/>
    <s v="My first music album is a collection of 9 songs honoring Mexico's prolific composer, Jose Alfredo Jimenez with my artistic vision."/>
    <x v="121"/>
    <x v="2432"/>
    <x v="1"/>
    <x v="0"/>
    <s v="USD"/>
    <n v="1382478278"/>
    <x v="3051"/>
    <b v="0"/>
    <n v="3"/>
    <b v="0"/>
    <s v="music/world music"/>
    <x v="7"/>
    <x v="37"/>
    <x v="2186"/>
    <x v="3051"/>
    <d v="2013-10-22T21:44:38"/>
    <x v="0"/>
  </r>
  <r>
    <n v="605"/>
    <s v="Teach Your Parents iPad (Canceled)"/>
    <s v="An iPad support care package for your parents / seniors."/>
    <x v="1"/>
    <x v="2433"/>
    <x v="1"/>
    <x v="0"/>
    <s v="USD"/>
    <n v="1440318908"/>
    <x v="3052"/>
    <b v="0"/>
    <n v="8"/>
    <b v="0"/>
    <s v="technology/web"/>
    <x v="0"/>
    <x v="26"/>
    <x v="2603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x v="151"/>
    <x v="2433"/>
    <x v="2"/>
    <x v="1"/>
    <s v="GBP"/>
    <n v="1395007200"/>
    <x v="3053"/>
    <b v="0"/>
    <n v="7"/>
    <b v="0"/>
    <s v="music/jazz"/>
    <x v="7"/>
    <x v="33"/>
    <x v="2604"/>
    <x v="3053"/>
    <d v="2014-03-16T22:00:00"/>
    <x v="0"/>
  </r>
  <r>
    <n v="3732"/>
    <s v="Elektra Bekent - Afstudeervoorstelling"/>
    <s v="Mijn solo voorstelling gaat over Elektra (Sophokles) en hoe zij als jongere alles beleeft en meemaakt!"/>
    <x v="233"/>
    <x v="2433"/>
    <x v="2"/>
    <x v="13"/>
    <s v="EUR"/>
    <n v="1422100800"/>
    <x v="3054"/>
    <b v="0"/>
    <n v="4"/>
    <b v="0"/>
    <s v="theater/plays"/>
    <x v="6"/>
    <x v="11"/>
    <x v="2521"/>
    <x v="3054"/>
    <d v="2015-01-24T12:00:00"/>
    <x v="0"/>
  </r>
  <r>
    <n v="4018"/>
    <s v="Time Please Fringe"/>
    <s v="Funding for a production of Time Please at the Brighton Fringe 2017... and beyond."/>
    <x v="186"/>
    <x v="2434"/>
    <x v="2"/>
    <x v="1"/>
    <s v="GBP"/>
    <n v="1475877108"/>
    <x v="3055"/>
    <b v="0"/>
    <n v="4"/>
    <b v="0"/>
    <s v="theater/plays"/>
    <x v="6"/>
    <x v="11"/>
    <x v="2387"/>
    <x v="3055"/>
    <d v="2016-10-07T21:51:48"/>
    <x v="0"/>
  </r>
  <r>
    <n v="222"/>
    <s v="SICKNESS 2014 Build Killian's Bike"/>
    <s v="Killian leader of an outlaw bike gang doesnâ€™t have a bike yet and here is your chance to help design and build his machine."/>
    <x v="114"/>
    <x v="2434"/>
    <x v="2"/>
    <x v="0"/>
    <s v="USD"/>
    <n v="1427423940"/>
    <x v="3056"/>
    <b v="0"/>
    <n v="2"/>
    <b v="0"/>
    <s v="film &amp; video/drama"/>
    <x v="5"/>
    <x v="10"/>
    <x v="431"/>
    <x v="3056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x v="207"/>
    <x v="2434"/>
    <x v="2"/>
    <x v="0"/>
    <s v="USD"/>
    <n v="1387657931"/>
    <x v="3057"/>
    <b v="0"/>
    <n v="10"/>
    <b v="0"/>
    <s v="games/video games"/>
    <x v="3"/>
    <x v="18"/>
    <x v="2446"/>
    <x v="3057"/>
    <d v="2013-12-21T20:32:11"/>
    <x v="0"/>
  </r>
  <r>
    <n v="2885"/>
    <s v="The Wedding"/>
    <s v="An historic and proud work of Polish nationalistic literature performed on stage."/>
    <x v="272"/>
    <x v="2434"/>
    <x v="2"/>
    <x v="0"/>
    <s v="USD"/>
    <n v="1426294201"/>
    <x v="3058"/>
    <b v="0"/>
    <n v="5"/>
    <b v="0"/>
    <s v="theater/plays"/>
    <x v="6"/>
    <x v="11"/>
    <x v="2523"/>
    <x v="3058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x v="317"/>
    <x v="2434"/>
    <x v="2"/>
    <x v="1"/>
    <s v="GBP"/>
    <n v="1433930302"/>
    <x v="3059"/>
    <b v="0"/>
    <n v="9"/>
    <b v="0"/>
    <s v="theater/musical"/>
    <x v="6"/>
    <x v="19"/>
    <x v="2605"/>
    <x v="3059"/>
    <d v="2015-06-10T09:58:22"/>
    <x v="1"/>
  </r>
  <r>
    <n v="2921"/>
    <s v="Fools Rush In: A Cabaret Benefiting BC/EFA Kickstarter"/>
    <s v="I'm creating a cabaret in which all donations go directly to Broadway Cares/Equity Fights AIDS."/>
    <x v="292"/>
    <x v="2435"/>
    <x v="0"/>
    <x v="0"/>
    <s v="USD"/>
    <n v="1411679804"/>
    <x v="3060"/>
    <b v="0"/>
    <n v="3"/>
    <b v="1"/>
    <s v="theater/musical"/>
    <x v="6"/>
    <x v="19"/>
    <x v="2366"/>
    <x v="3060"/>
    <d v="2014-09-25T21:16:44"/>
    <x v="0"/>
  </r>
  <r>
    <n v="3120"/>
    <s v="Subtropisch zwemparadijs Tropicana"/>
    <s v="Wij willen Tropicana het subtropisch zwemparadijs van Rotterdam op een nieuwe locatie gaan bouwen."/>
    <x v="355"/>
    <x v="2436"/>
    <x v="2"/>
    <x v="13"/>
    <s v="EUR"/>
    <n v="1462484196"/>
    <x v="3061"/>
    <b v="0"/>
    <n v="10"/>
    <b v="0"/>
    <s v="theater/spaces"/>
    <x v="6"/>
    <x v="9"/>
    <x v="2606"/>
    <x v="3061"/>
    <d v="2016-05-05T21:36:36"/>
    <x v="0"/>
  </r>
  <r>
    <n v="2138"/>
    <s v="Tales Of Tameria - Dawning Light"/>
    <s v="A game with a mixture of a few genres from RPG, Simulation and to adventure elements."/>
    <x v="114"/>
    <x v="2436"/>
    <x v="2"/>
    <x v="1"/>
    <s v="GBP"/>
    <n v="1383959939"/>
    <x v="3062"/>
    <b v="0"/>
    <n v="12"/>
    <b v="0"/>
    <s v="games/video games"/>
    <x v="3"/>
    <x v="18"/>
    <x v="2607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x v="43"/>
    <x v="2437"/>
    <x v="2"/>
    <x v="0"/>
    <s v="USD"/>
    <n v="1420724460"/>
    <x v="3063"/>
    <b v="0"/>
    <n v="3"/>
    <b v="0"/>
    <s v="theater/spaces"/>
    <x v="6"/>
    <x v="9"/>
    <x v="2126"/>
    <x v="3063"/>
    <d v="2015-01-08T13:41:00"/>
    <x v="0"/>
  </r>
  <r>
    <n v="953"/>
    <s v="IRring - The Remote Control That fits on Your Finger"/>
    <s v="IRring is the worlds first universal remote control that fits on your finger and controls your TV, your lighting, and your life."/>
    <x v="51"/>
    <x v="2437"/>
    <x v="2"/>
    <x v="0"/>
    <s v="USD"/>
    <n v="1422158199"/>
    <x v="3064"/>
    <b v="0"/>
    <n v="5"/>
    <b v="0"/>
    <s v="technology/wearables"/>
    <x v="0"/>
    <x v="1"/>
    <x v="2608"/>
    <x v="3064"/>
    <d v="2015-01-25T03:56:39"/>
    <x v="0"/>
  </r>
  <r>
    <n v="3964"/>
    <s v="MAMA'Z BA-B: The StagePlay"/>
    <s v="&quot;MAMA'Z BA-B&quot; is the story of Marcus Williams who struggles to find a place for himself as a young black male."/>
    <x v="151"/>
    <x v="2437"/>
    <x v="2"/>
    <x v="0"/>
    <s v="USD"/>
    <n v="1429460386"/>
    <x v="3065"/>
    <b v="0"/>
    <n v="3"/>
    <b v="0"/>
    <s v="theater/plays"/>
    <x v="6"/>
    <x v="11"/>
    <x v="2126"/>
    <x v="3065"/>
    <d v="2015-04-19T16:19:46"/>
    <x v="0"/>
  </r>
  <r>
    <n v="1138"/>
    <s v="Slayers of The Dead AR- build your ultimate Zombie Fort"/>
    <s v="Have you ever wanted to build your own, ultimate zombie fort in real life? Enjoy a Zombie Apocalypse without the Apocalypse."/>
    <x v="23"/>
    <x v="2438"/>
    <x v="2"/>
    <x v="0"/>
    <s v="USD"/>
    <n v="1485035131"/>
    <x v="3066"/>
    <b v="0"/>
    <n v="4"/>
    <b v="0"/>
    <s v="games/mobile games"/>
    <x v="3"/>
    <x v="28"/>
    <x v="2528"/>
    <x v="3066"/>
    <d v="2017-01-21T21:45:31"/>
    <x v="0"/>
  </r>
  <r>
    <n v="1866"/>
    <s v="MathPlus Cards (FKA Random Math)"/>
    <s v="A mobile application that will allow math learners to practice math operations and improve critical thinking. Ideal for ages 7 to 12."/>
    <x v="17"/>
    <x v="2438"/>
    <x v="2"/>
    <x v="0"/>
    <s v="USD"/>
    <n v="1488340800"/>
    <x v="3067"/>
    <b v="0"/>
    <n v="2"/>
    <b v="0"/>
    <s v="games/mobile games"/>
    <x v="3"/>
    <x v="28"/>
    <x v="1356"/>
    <x v="3067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x v="2438"/>
    <x v="2"/>
    <x v="0"/>
    <s v="USD"/>
    <n v="1482294990"/>
    <x v="3068"/>
    <b v="0"/>
    <n v="2"/>
    <b v="0"/>
    <s v="theater/spaces"/>
    <x v="6"/>
    <x v="9"/>
    <x v="1356"/>
    <x v="3068"/>
    <d v="2016-12-21T04:36:30"/>
    <x v="0"/>
  </r>
  <r>
    <n v="4021"/>
    <s v="Angels in Houston"/>
    <s v="Help a group of actors end bigotry in Houston, TX by supporting a  full production of Angels in America."/>
    <x v="51"/>
    <x v="2438"/>
    <x v="2"/>
    <x v="0"/>
    <s v="USD"/>
    <n v="1414360358"/>
    <x v="3069"/>
    <b v="0"/>
    <n v="2"/>
    <b v="0"/>
    <s v="theater/plays"/>
    <x v="6"/>
    <x v="11"/>
    <x v="1356"/>
    <x v="3069"/>
    <d v="2014-10-26T21:52:38"/>
    <x v="0"/>
  </r>
  <r>
    <n v="3899"/>
    <s v="RAIN | a theatrical production of life-changing proportions"/>
    <s v="More than just a play, RAIN is an outreach to hurting people who feel disengaged or rejected by others."/>
    <x v="26"/>
    <x v="2438"/>
    <x v="2"/>
    <x v="0"/>
    <s v="USD"/>
    <n v="1407868561"/>
    <x v="3070"/>
    <b v="0"/>
    <n v="2"/>
    <b v="0"/>
    <s v="theater/plays"/>
    <x v="6"/>
    <x v="11"/>
    <x v="1356"/>
    <x v="3070"/>
    <d v="2014-08-12T18:36:01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x v="2438"/>
    <x v="2"/>
    <x v="0"/>
    <s v="USD"/>
    <n v="1385055979"/>
    <x v="3071"/>
    <b v="0"/>
    <n v="4"/>
    <b v="0"/>
    <s v="music/indie rock"/>
    <x v="7"/>
    <x v="12"/>
    <x v="2528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x v="60"/>
    <x v="2438"/>
    <x v="2"/>
    <x v="0"/>
    <s v="USD"/>
    <n v="1385931702"/>
    <x v="3072"/>
    <b v="0"/>
    <n v="2"/>
    <b v="0"/>
    <s v="film &amp; video/animation"/>
    <x v="5"/>
    <x v="23"/>
    <x v="1356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60"/>
    <x v="2438"/>
    <x v="1"/>
    <x v="1"/>
    <s v="GBP"/>
    <n v="1456703940"/>
    <x v="3073"/>
    <b v="0"/>
    <n v="3"/>
    <b v="0"/>
    <s v="publishing/art books"/>
    <x v="1"/>
    <x v="32"/>
    <x v="2171"/>
    <x v="3073"/>
    <d v="2016-02-28T23:59:00"/>
    <x v="0"/>
  </r>
  <r>
    <n v="2649"/>
    <s v="The Mission - Please Check Back Soon (Canceled)"/>
    <s v="They have launched a Kickstarter."/>
    <x v="10"/>
    <x v="2439"/>
    <x v="1"/>
    <x v="0"/>
    <s v="USD"/>
    <n v="1454370941"/>
    <x v="3074"/>
    <b v="0"/>
    <n v="3"/>
    <b v="0"/>
    <s v="technology/space exploration"/>
    <x v="0"/>
    <x v="4"/>
    <x v="2609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x v="2439"/>
    <x v="0"/>
    <x v="1"/>
    <s v="GBP"/>
    <n v="1427842740"/>
    <x v="3075"/>
    <b v="0"/>
    <n v="14"/>
    <b v="1"/>
    <s v="theater/plays"/>
    <x v="6"/>
    <x v="11"/>
    <x v="2610"/>
    <x v="3075"/>
    <d v="2015-03-31T22:59:00"/>
    <x v="0"/>
  </r>
  <r>
    <n v="553"/>
    <s v="sellorshopusa.com"/>
    <s v="Groundbreaking New Classifieds Website Grows Into Largest Nationwide Coverage By Turning Users Into Entrepreneurs"/>
    <x v="17"/>
    <x v="2440"/>
    <x v="2"/>
    <x v="0"/>
    <s v="USD"/>
    <n v="1415988991"/>
    <x v="3076"/>
    <b v="0"/>
    <n v="6"/>
    <b v="0"/>
    <s v="technology/web"/>
    <x v="0"/>
    <x v="26"/>
    <x v="2553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x v="302"/>
    <x v="2440"/>
    <x v="2"/>
    <x v="1"/>
    <s v="GBP"/>
    <n v="1488546319"/>
    <x v="3077"/>
    <b v="0"/>
    <n v="5"/>
    <b v="0"/>
    <s v="music/jazz"/>
    <x v="7"/>
    <x v="33"/>
    <x v="2611"/>
    <x v="3077"/>
    <d v="2017-03-03T13:05:19"/>
    <x v="0"/>
  </r>
  <r>
    <n v="3918"/>
    <s v="The Singing Teacher"/>
    <s v="A fantastic new comedy coming to the West End 2014.  An Alan Ayckbourn meets Richard Curtis style comedy. Who knew singing was therapy!"/>
    <x v="24"/>
    <x v="2441"/>
    <x v="2"/>
    <x v="1"/>
    <s v="GBP"/>
    <n v="1407168000"/>
    <x v="3078"/>
    <b v="0"/>
    <n v="3"/>
    <b v="0"/>
    <s v="theater/plays"/>
    <x v="6"/>
    <x v="11"/>
    <x v="2408"/>
    <x v="3078"/>
    <d v="2014-08-04T16:00:00"/>
    <x v="0"/>
  </r>
  <r>
    <n v="2567"/>
    <s v="Burgers and Babes Food Truck (Canceled)"/>
    <s v="You're leaving a Bar/Nightclub what else would you want more than to have a Juicy Burger and to see Beautiful Girls making it."/>
    <x v="52"/>
    <x v="2441"/>
    <x v="1"/>
    <x v="0"/>
    <s v="USD"/>
    <n v="1429823138"/>
    <x v="3079"/>
    <b v="0"/>
    <n v="2"/>
    <b v="0"/>
    <s v="food/food trucks"/>
    <x v="4"/>
    <x v="29"/>
    <x v="1338"/>
    <x v="3079"/>
    <d v="2015-04-23T21:05:38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x v="2441"/>
    <x v="2"/>
    <x v="0"/>
    <s v="USD"/>
    <n v="1399867409"/>
    <x v="3080"/>
    <b v="0"/>
    <n v="2"/>
    <b v="0"/>
    <s v="music/jazz"/>
    <x v="7"/>
    <x v="33"/>
    <x v="1338"/>
    <x v="3080"/>
    <d v="2014-05-12T04:03:29"/>
    <x v="0"/>
  </r>
  <r>
    <n v="2362"/>
    <s v="Help CRB obtain 501(c)(3) status! (Canceled)"/>
    <s v="The Columbus Ruby Brigade has brought monthly ruby goodness and camaraderie to all participants."/>
    <x v="326"/>
    <x v="2441"/>
    <x v="1"/>
    <x v="0"/>
    <s v="USD"/>
    <n v="1418315470"/>
    <x v="3081"/>
    <b v="0"/>
    <n v="2"/>
    <b v="0"/>
    <s v="technology/web"/>
    <x v="0"/>
    <x v="26"/>
    <x v="1338"/>
    <x v="3081"/>
    <d v="2014-12-11T16:31:10"/>
    <x v="0"/>
  </r>
  <r>
    <n v="2323"/>
    <s v="Beef Sticks, the Ultimate Protein Snack"/>
    <s v="You can never go wrong with a Beef Stick, great taste with no fillers and can easily goes with you everywhere."/>
    <x v="303"/>
    <x v="2441"/>
    <x v="3"/>
    <x v="0"/>
    <s v="USD"/>
    <n v="1490033247"/>
    <x v="3082"/>
    <b v="0"/>
    <n v="4"/>
    <b v="0"/>
    <s v="food/small batch"/>
    <x v="4"/>
    <x v="7"/>
    <x v="2421"/>
    <x v="3082"/>
    <d v="2017-03-20T18:07:27"/>
    <x v="0"/>
  </r>
  <r>
    <n v="2976"/>
    <s v="Pizza Delique"/>
    <s v="A play that addresses an important social issue, brought to light by members of the UoM Drama Society."/>
    <x v="356"/>
    <x v="2441"/>
    <x v="0"/>
    <x v="1"/>
    <s v="GBP"/>
    <n v="1457870400"/>
    <x v="3083"/>
    <b v="0"/>
    <n v="14"/>
    <b v="1"/>
    <s v="theater/plays"/>
    <x v="6"/>
    <x v="11"/>
    <x v="2612"/>
    <x v="3083"/>
    <d v="2016-03-13T12:00:00"/>
    <x v="0"/>
  </r>
  <r>
    <n v="2151"/>
    <s v="Handee Job for PS4 Gets on Shark Tank"/>
    <s v="Crazy Artist makes gaming more comfortable and fun for Playstation 4 users. I really want to give you a Handee Job!"/>
    <x v="52"/>
    <x v="2442"/>
    <x v="2"/>
    <x v="0"/>
    <s v="USD"/>
    <n v="1467231614"/>
    <x v="3084"/>
    <b v="0"/>
    <n v="6"/>
    <b v="0"/>
    <s v="games/video games"/>
    <x v="3"/>
    <x v="18"/>
    <x v="2535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x v="36"/>
    <x v="2442"/>
    <x v="2"/>
    <x v="0"/>
    <s v="USD"/>
    <n v="1420413960"/>
    <x v="3085"/>
    <b v="0"/>
    <n v="9"/>
    <b v="0"/>
    <s v="theater/plays"/>
    <x v="6"/>
    <x v="11"/>
    <x v="2613"/>
    <x v="3085"/>
    <d v="2015-01-04T23:26:00"/>
    <x v="0"/>
  </r>
  <r>
    <n v="3789"/>
    <s v="Austen a New Musical Play"/>
    <s v="This fabulous new play explores the little known love life of England's most famous romantic novelist, Jane Austen."/>
    <x v="357"/>
    <x v="2443"/>
    <x v="2"/>
    <x v="1"/>
    <s v="GBP"/>
    <n v="1434395418"/>
    <x v="3086"/>
    <b v="0"/>
    <n v="4"/>
    <b v="0"/>
    <s v="theater/musical"/>
    <x v="6"/>
    <x v="19"/>
    <x v="2254"/>
    <x v="3086"/>
    <d v="2015-06-15T19:10:18"/>
    <x v="1"/>
  </r>
  <r>
    <n v="1233"/>
    <s v="Shakulute (Shakuhachi mouthpiece for Alto Flute) (Canceled)"/>
    <s v="A Shakulute mouthpiece will allow me to play my silver alto flute vertically  like my Japanese shakuhachis but with Western fingerings."/>
    <x v="114"/>
    <x v="2443"/>
    <x v="1"/>
    <x v="0"/>
    <s v="USD"/>
    <n v="1329864374"/>
    <x v="3087"/>
    <b v="0"/>
    <n v="6"/>
    <b v="0"/>
    <s v="music/world music"/>
    <x v="7"/>
    <x v="37"/>
    <x v="2505"/>
    <x v="3087"/>
    <d v="2012-02-21T22:46:14"/>
    <x v="0"/>
  </r>
  <r>
    <n v="3122"/>
    <s v="be back soon (Canceled)"/>
    <s v="cancelled until further notice"/>
    <x v="348"/>
    <x v="2443"/>
    <x v="1"/>
    <x v="0"/>
    <s v="USD"/>
    <n v="1478733732"/>
    <x v="3088"/>
    <b v="0"/>
    <n v="2"/>
    <b v="0"/>
    <s v="theater/spaces"/>
    <x v="6"/>
    <x v="9"/>
    <x v="2614"/>
    <x v="3088"/>
    <d v="2016-11-09T23:22:12"/>
    <x v="0"/>
  </r>
  <r>
    <n v="146"/>
    <s v="#CalExit...War of 2020 (Canceled)"/>
    <s v="California and the west have declared their refusal to support the election of a staunch conservative president. Will it be Civil War?"/>
    <x v="16"/>
    <x v="2444"/>
    <x v="1"/>
    <x v="0"/>
    <s v="USD"/>
    <n v="1484698998"/>
    <x v="3089"/>
    <b v="0"/>
    <n v="3"/>
    <b v="0"/>
    <s v="film &amp; video/science fiction"/>
    <x v="5"/>
    <x v="21"/>
    <x v="2136"/>
    <x v="3089"/>
    <d v="2017-01-18T00:23:18"/>
    <x v="0"/>
  </r>
  <r>
    <n v="2155"/>
    <s v="VoxelMaze"/>
    <s v="A Level Editor, Turned up to eleven. Infinite creativity in one package, solo or with up to 16 of your friends."/>
    <x v="1"/>
    <x v="2444"/>
    <x v="2"/>
    <x v="1"/>
    <s v="GBP"/>
    <n v="1459443385"/>
    <x v="3090"/>
    <b v="0"/>
    <n v="5"/>
    <b v="0"/>
    <s v="games/video games"/>
    <x v="3"/>
    <x v="18"/>
    <x v="2615"/>
    <x v="3090"/>
    <d v="2016-03-31T16:56:25"/>
    <x v="0"/>
  </r>
  <r>
    <n v="2124"/>
    <s v="AZAMAR"/>
    <s v="AZAMAR is a Role Playing Game world involving fantasy and high magic, based on the popular OpenD6 OGL using the Cinema6 RPG Framework."/>
    <x v="209"/>
    <x v="2444"/>
    <x v="2"/>
    <x v="0"/>
    <s v="USD"/>
    <n v="1291093200"/>
    <x v="3091"/>
    <b v="0"/>
    <n v="5"/>
    <b v="0"/>
    <s v="games/video games"/>
    <x v="3"/>
    <x v="18"/>
    <x v="2615"/>
    <x v="3091"/>
    <d v="2010-11-30T05:00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x v="2444"/>
    <x v="2"/>
    <x v="1"/>
    <s v="GBP"/>
    <n v="1428333345"/>
    <x v="3092"/>
    <b v="0"/>
    <n v="7"/>
    <b v="0"/>
    <s v="technology/web"/>
    <x v="0"/>
    <x v="26"/>
    <x v="2616"/>
    <x v="3092"/>
    <d v="2015-04-06T15:15:45"/>
    <x v="0"/>
  </r>
  <r>
    <n v="503"/>
    <s v="Jimmy There and Back - Documentary Animation"/>
    <s v="Jimmy wants to live life and see his grandchildren grow up, but alcoholism threatens to curtail everything he dreams of."/>
    <x v="115"/>
    <x v="2445"/>
    <x v="2"/>
    <x v="1"/>
    <s v="GBP"/>
    <n v="1421498303"/>
    <x v="3093"/>
    <b v="0"/>
    <n v="9"/>
    <b v="0"/>
    <s v="film &amp; video/animation"/>
    <x v="5"/>
    <x v="23"/>
    <x v="2617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x v="358"/>
    <x v="2446"/>
    <x v="2"/>
    <x v="0"/>
    <s v="USD"/>
    <n v="1351582938"/>
    <x v="3094"/>
    <b v="0"/>
    <n v="8"/>
    <b v="0"/>
    <s v="music/indie rock"/>
    <x v="7"/>
    <x v="12"/>
    <x v="2618"/>
    <x v="3094"/>
    <d v="2012-10-30T07:42:18"/>
    <x v="0"/>
  </r>
  <r>
    <n v="3198"/>
    <s v="Terezin's The Fireflies"/>
    <s v="Hadbjerg skole opsÃ¦tter i april musicalen The Fireflies, der blev skrevet og opfÃ¸rt i koncentrationslejren Theresienstadt i 1943 og 45."/>
    <x v="0"/>
    <x v="2447"/>
    <x v="2"/>
    <x v="9"/>
    <s v="DKK"/>
    <n v="1424081477"/>
    <x v="3095"/>
    <b v="0"/>
    <n v="3"/>
    <b v="0"/>
    <s v="theater/musical"/>
    <x v="6"/>
    <x v="19"/>
    <x v="2300"/>
    <x v="3095"/>
    <d v="2015-02-16T10:11:17"/>
    <x v="0"/>
  </r>
  <r>
    <n v="2749"/>
    <s v="A Tree is a Tree, no matter what you see.  CHILDREN'S BOOK"/>
    <s v="Self-publishing my children's book."/>
    <x v="26"/>
    <x v="2447"/>
    <x v="2"/>
    <x v="0"/>
    <s v="USD"/>
    <n v="1428171037"/>
    <x v="3096"/>
    <b v="0"/>
    <n v="2"/>
    <b v="0"/>
    <s v="publishing/children's books"/>
    <x v="1"/>
    <x v="39"/>
    <x v="2375"/>
    <x v="3096"/>
    <d v="2015-04-04T18:10:37"/>
    <x v="0"/>
  </r>
  <r>
    <n v="3979"/>
    <s v="What a Gay Play - back, bigger and longer"/>
    <s v="After a successful premiere run at Edinburgh 2014, it's been rewritten and revised and is back for another run of Edinburgh fun in 2015"/>
    <x v="70"/>
    <x v="2447"/>
    <x v="2"/>
    <x v="1"/>
    <s v="GBP"/>
    <n v="1427659200"/>
    <x v="3097"/>
    <b v="0"/>
    <n v="6"/>
    <b v="0"/>
    <s v="theater/plays"/>
    <x v="6"/>
    <x v="11"/>
    <x v="2619"/>
    <x v="3097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x v="1"/>
    <x v="2447"/>
    <x v="2"/>
    <x v="0"/>
    <s v="USD"/>
    <n v="1420938000"/>
    <x v="3098"/>
    <b v="0"/>
    <n v="4"/>
    <b v="0"/>
    <s v="theater/plays"/>
    <x v="6"/>
    <x v="11"/>
    <x v="2283"/>
    <x v="3098"/>
    <d v="2015-01-11T01:00:00"/>
    <x v="0"/>
  </r>
  <r>
    <n v="232"/>
    <s v="#noblurredlines"/>
    <s v="A high-impact, high-quality resource to address, for young people and youth-related professionals, the issue of sexual consent."/>
    <x v="38"/>
    <x v="2447"/>
    <x v="2"/>
    <x v="1"/>
    <s v="GBP"/>
    <n v="1425066546"/>
    <x v="3099"/>
    <b v="0"/>
    <n v="7"/>
    <b v="0"/>
    <s v="film &amp; video/drama"/>
    <x v="5"/>
    <x v="10"/>
    <x v="2620"/>
    <x v="3099"/>
    <d v="2015-02-27T19:49:06"/>
    <x v="0"/>
  </r>
  <r>
    <n v="1735"/>
    <s v="Leo's RainSong Artist program"/>
    <s v="RainSong is letting my buy a discounted guitar. I will use this to offer my talents to the ministry programs I'm a part of."/>
    <x v="114"/>
    <x v="2447"/>
    <x v="2"/>
    <x v="0"/>
    <s v="USD"/>
    <n v="1470598345"/>
    <x v="3100"/>
    <b v="0"/>
    <n v="2"/>
    <b v="0"/>
    <s v="music/faith"/>
    <x v="7"/>
    <x v="14"/>
    <x v="2375"/>
    <x v="3100"/>
    <d v="2016-08-07T19:32:25"/>
    <x v="0"/>
  </r>
  <r>
    <n v="4053"/>
    <s v="'Time at the Bar!' - Written and directed by Kieran Mellish"/>
    <s v="'Time at the Bar!' is a play written by Kieran Mellish, a student at Loughborough University and member of LSU Stage Society."/>
    <x v="207"/>
    <x v="2447"/>
    <x v="2"/>
    <x v="1"/>
    <s v="GBP"/>
    <n v="1416081600"/>
    <x v="3101"/>
    <b v="0"/>
    <n v="2"/>
    <b v="0"/>
    <s v="theater/plays"/>
    <x v="6"/>
    <x v="11"/>
    <x v="2375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x v="169"/>
    <x v="2448"/>
    <x v="2"/>
    <x v="8"/>
    <s v="AUD"/>
    <n v="1396666779"/>
    <x v="3102"/>
    <b v="0"/>
    <n v="3"/>
    <b v="0"/>
    <s v="games/video games"/>
    <x v="3"/>
    <x v="18"/>
    <x v="902"/>
    <x v="3102"/>
    <d v="2014-04-05T02:59:39"/>
    <x v="0"/>
  </r>
  <r>
    <n v="2351"/>
    <s v="NZ Auction site.  No listing or success fees. Only $2 p/m"/>
    <s v="Donate $30 or more and receive a free selfie stick."/>
    <x v="359"/>
    <x v="2449"/>
    <x v="1"/>
    <x v="15"/>
    <s v="NZD"/>
    <n v="1430360739"/>
    <x v="3103"/>
    <b v="0"/>
    <n v="7"/>
    <b v="0"/>
    <s v="technology/web"/>
    <x v="0"/>
    <x v="26"/>
    <x v="2621"/>
    <x v="3103"/>
    <d v="2015-04-30T02:25:39"/>
    <x v="0"/>
  </r>
  <r>
    <n v="2326"/>
    <s v="Gourmet Steak Hot Dogs By The Savage Wienerâ„¢"/>
    <s v="The Savage Wienerâ„¢ launched last Summer.  Our Premium wieners are already a hit, our next project is The Ultimate Steak Hot Dog."/>
    <x v="51"/>
    <x v="2449"/>
    <x v="3"/>
    <x v="0"/>
    <s v="USD"/>
    <n v="1493571600"/>
    <x v="3104"/>
    <b v="0"/>
    <n v="1"/>
    <b v="0"/>
    <s v="food/small batch"/>
    <x v="4"/>
    <x v="7"/>
    <x v="47"/>
    <x v="3104"/>
    <d v="2017-04-30T17:00:00"/>
    <x v="0"/>
  </r>
  <r>
    <n v="1791"/>
    <s v="disCover: Napoli"/>
    <s v="For the love of street photography and the beauty of traditional cultures in southern Italy."/>
    <x v="121"/>
    <x v="2450"/>
    <x v="2"/>
    <x v="1"/>
    <s v="GBP"/>
    <n v="1422553565"/>
    <x v="3105"/>
    <b v="1"/>
    <n v="4"/>
    <b v="0"/>
    <s v="photography/photobooks"/>
    <x v="2"/>
    <x v="3"/>
    <x v="2545"/>
    <x v="3105"/>
    <d v="2015-01-29T17:46:05"/>
    <x v="0"/>
  </r>
  <r>
    <n v="1322"/>
    <s v="Invisible Reins - Let your children roam free (Canceled)"/>
    <s v="Invisible Reins - A Bluetooth innovation that links your child to your smart phone via an app. A safe zone can be set from 1-30 metres."/>
    <x v="23"/>
    <x v="2451"/>
    <x v="1"/>
    <x v="1"/>
    <s v="GBP"/>
    <n v="1432223125"/>
    <x v="3106"/>
    <b v="0"/>
    <n v="4"/>
    <b v="0"/>
    <s v="technology/wearables"/>
    <x v="0"/>
    <x v="1"/>
    <x v="2622"/>
    <x v="3106"/>
    <d v="2015-05-21T15:45:25"/>
    <x v="0"/>
  </r>
  <r>
    <n v="571"/>
    <s v="Snag-A-Slip"/>
    <s v="Snag-A-Slip is an online platform that connects boaters with awesome marinas and available boat slips so that they can book with ease."/>
    <x v="17"/>
    <x v="2451"/>
    <x v="2"/>
    <x v="0"/>
    <s v="USD"/>
    <n v="1437969540"/>
    <x v="3107"/>
    <b v="0"/>
    <n v="2"/>
    <b v="0"/>
    <s v="technology/web"/>
    <x v="0"/>
    <x v="26"/>
    <x v="2547"/>
    <x v="3107"/>
    <d v="2015-07-27T03:59:00"/>
    <x v="0"/>
  </r>
  <r>
    <n v="2648"/>
    <s v="Calvert HS Planetarium Restoration (Canceled)"/>
    <s v="Calvert Co 1977 planetarium acquired by Spaceflight America! Education science program star projector needs overhaul, upgrade, repairs!"/>
    <x v="32"/>
    <x v="2451"/>
    <x v="1"/>
    <x v="0"/>
    <s v="USD"/>
    <n v="1457543360"/>
    <x v="3108"/>
    <b v="0"/>
    <n v="6"/>
    <b v="0"/>
    <s v="technology/space exploration"/>
    <x v="0"/>
    <x v="4"/>
    <x v="2623"/>
    <x v="3108"/>
    <d v="2016-03-09T17:09:2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x v="2451"/>
    <x v="2"/>
    <x v="0"/>
    <s v="USD"/>
    <n v="1427507208"/>
    <x v="3109"/>
    <b v="0"/>
    <n v="3"/>
    <b v="0"/>
    <s v="technology/wearables"/>
    <x v="0"/>
    <x v="1"/>
    <x v="2624"/>
    <x v="3109"/>
    <d v="2015-03-28T01:46:48"/>
    <x v="0"/>
  </r>
  <r>
    <n v="968"/>
    <s v="Master Le Cosplay's: Avengers 2 Hulk Buster V2.0 Build"/>
    <s v="Anyone who want to support of this will be credited. This will be my ultimate build. Full animatronics, from arms, legs, H.U.D, etc"/>
    <x v="36"/>
    <x v="2451"/>
    <x v="2"/>
    <x v="0"/>
    <s v="USD"/>
    <n v="1408134034"/>
    <x v="3110"/>
    <b v="0"/>
    <n v="4"/>
    <b v="0"/>
    <s v="technology/wearables"/>
    <x v="0"/>
    <x v="1"/>
    <x v="2622"/>
    <x v="3110"/>
    <d v="2014-08-15T20:20:34"/>
    <x v="0"/>
  </r>
  <r>
    <n v="1380"/>
    <s v="BARNFEST 2015"/>
    <s v="A DIY MUSIC FESTIVAL FROM ST. LOUIS MO! Bands make their own festival, help make it legit!"/>
    <x v="360"/>
    <x v="2451"/>
    <x v="0"/>
    <x v="0"/>
    <s v="USD"/>
    <n v="1433815200"/>
    <x v="3111"/>
    <b v="0"/>
    <n v="5"/>
    <b v="1"/>
    <s v="music/rock"/>
    <x v="7"/>
    <x v="15"/>
    <x v="2625"/>
    <x v="3111"/>
    <d v="2015-06-09T02:00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x v="2452"/>
    <x v="2"/>
    <x v="0"/>
    <s v="USD"/>
    <n v="1455466832"/>
    <x v="3112"/>
    <b v="0"/>
    <n v="4"/>
    <b v="0"/>
    <s v="technology/wearables"/>
    <x v="0"/>
    <x v="1"/>
    <x v="2626"/>
    <x v="3112"/>
    <d v="2016-02-14T16:20:32"/>
    <x v="0"/>
  </r>
  <r>
    <n v="1405"/>
    <s v="The Bible translated into Emoticons"/>
    <s v="Will more people read the Bible if it were translated into Emoticons?"/>
    <x v="17"/>
    <x v="2452"/>
    <x v="2"/>
    <x v="0"/>
    <s v="USD"/>
    <n v="1417195201"/>
    <x v="3113"/>
    <b v="1"/>
    <n v="17"/>
    <b v="0"/>
    <s v="publishing/translations"/>
    <x v="1"/>
    <x v="31"/>
    <x v="2627"/>
    <x v="3113"/>
    <d v="2014-11-28T17:20:01"/>
    <x v="0"/>
  </r>
  <r>
    <n v="3077"/>
    <s v="Brothers in Arms Building Better Lives Workshop For Men"/>
    <s v="I've created a live workshop for men who cannot afford it, giving them an opportunity to have healing, peace &amp; love in their lives."/>
    <x v="65"/>
    <x v="2452"/>
    <x v="2"/>
    <x v="11"/>
    <s v="CAD"/>
    <n v="1488495478"/>
    <x v="3114"/>
    <b v="0"/>
    <n v="2"/>
    <b v="0"/>
    <s v="theater/spaces"/>
    <x v="6"/>
    <x v="9"/>
    <x v="2551"/>
    <x v="3114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x v="26"/>
    <x v="2452"/>
    <x v="2"/>
    <x v="0"/>
    <s v="USD"/>
    <n v="1409846874"/>
    <x v="3115"/>
    <b v="0"/>
    <n v="2"/>
    <b v="0"/>
    <s v="theater/plays"/>
    <x v="6"/>
    <x v="11"/>
    <x v="2551"/>
    <x v="3115"/>
    <d v="2014-09-04T16:07:54"/>
    <x v="0"/>
  </r>
  <r>
    <n v="1481"/>
    <s v="Downloads From My Mind - Science Fiction Short Stories"/>
    <s v="This will be my first collection of short stories, written from ideas and scraps of ideas that I've had since I was a young child."/>
    <x v="1"/>
    <x v="2452"/>
    <x v="2"/>
    <x v="11"/>
    <s v="CAD"/>
    <n v="1383430145"/>
    <x v="3116"/>
    <b v="0"/>
    <n v="6"/>
    <b v="0"/>
    <s v="publishing/fiction"/>
    <x v="1"/>
    <x v="35"/>
    <x v="2628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x v="114"/>
    <x v="2452"/>
    <x v="2"/>
    <x v="8"/>
    <s v="AUD"/>
    <n v="1468658866"/>
    <x v="3117"/>
    <b v="0"/>
    <n v="2"/>
    <b v="0"/>
    <s v="publishing/children's books"/>
    <x v="1"/>
    <x v="39"/>
    <x v="2551"/>
    <x v="3117"/>
    <d v="2016-07-16T08:47:46"/>
    <x v="0"/>
  </r>
  <r>
    <n v="2134"/>
    <s v="Prehistoric Landing"/>
    <s v="1st person Action Survivalist Rpg game. You get sent to a deadly Island to die not knowing that your not alone on the island."/>
    <x v="70"/>
    <x v="2453"/>
    <x v="2"/>
    <x v="0"/>
    <s v="USD"/>
    <n v="1367097391"/>
    <x v="3118"/>
    <b v="0"/>
    <n v="3"/>
    <b v="0"/>
    <s v="games/video games"/>
    <x v="3"/>
    <x v="18"/>
    <x v="2629"/>
    <x v="3118"/>
    <d v="2013-04-27T21:16:31"/>
    <x v="0"/>
  </r>
  <r>
    <n v="1916"/>
    <s v="The Paint Can Holder by U.S. Green Products"/>
    <s v="The Paint Can Holder Makes Painting Easier and Safer on Extension Ladders."/>
    <x v="16"/>
    <x v="2454"/>
    <x v="2"/>
    <x v="0"/>
    <s v="USD"/>
    <n v="1478542375"/>
    <x v="3119"/>
    <b v="0"/>
    <n v="6"/>
    <b v="0"/>
    <s v="technology/gadgets"/>
    <x v="0"/>
    <x v="6"/>
    <x v="2630"/>
    <x v="3119"/>
    <d v="2016-11-07T18:12:55"/>
    <x v="0"/>
  </r>
  <r>
    <n v="3192"/>
    <s v="Arts in Conflict"/>
    <s v="This project challenges social issues affecting young people in areas of deprivation within the Belfast area (Northern Ireland)."/>
    <x v="26"/>
    <x v="2454"/>
    <x v="2"/>
    <x v="1"/>
    <s v="GBP"/>
    <n v="1425160800"/>
    <x v="3120"/>
    <b v="0"/>
    <n v="8"/>
    <b v="0"/>
    <s v="theater/musical"/>
    <x v="6"/>
    <x v="19"/>
    <x v="2631"/>
    <x v="3120"/>
    <d v="2015-02-28T22:00:00"/>
    <x v="1"/>
  </r>
  <r>
    <n v="861"/>
    <s v="&quot;In My Own EYE &quot; a cabaret not to be missed"/>
    <s v="&quot;In My Own Eye&quot; a cabaret not to be missed  Building a Business Preserving the Art of Cabaret Theatre 4 the Next Generation"/>
    <x v="169"/>
    <x v="2455"/>
    <x v="2"/>
    <x v="0"/>
    <s v="USD"/>
    <n v="1474067404"/>
    <x v="3121"/>
    <b v="0"/>
    <n v="2"/>
    <b v="0"/>
    <s v="music/jazz"/>
    <x v="7"/>
    <x v="33"/>
    <x v="2632"/>
    <x v="3121"/>
    <d v="2016-09-16T23:10:04"/>
    <x v="0"/>
  </r>
  <r>
    <n v="3947"/>
    <s v="Tell'em I'm Gonna Make It"/>
    <s v="Soon to be known as one of the greatest gospel stage plays of all times. Great hit in New England and now we want to take  it on tour"/>
    <x v="121"/>
    <x v="2455"/>
    <x v="2"/>
    <x v="0"/>
    <s v="USD"/>
    <n v="1475378744"/>
    <x v="3122"/>
    <b v="0"/>
    <n v="2"/>
    <b v="0"/>
    <s v="theater/plays"/>
    <x v="6"/>
    <x v="11"/>
    <x v="2632"/>
    <x v="3122"/>
    <d v="2016-10-02T03:25:44"/>
    <x v="0"/>
  </r>
  <r>
    <n v="1550"/>
    <s v="It's not easy being green: Costa Rican froglife"/>
    <s v="A photographic journal of a Costa Rican frog survey: recording the effects of habitat fragmentation on these charismatic amphibians."/>
    <x v="150"/>
    <x v="2455"/>
    <x v="2"/>
    <x v="1"/>
    <s v="GBP"/>
    <n v="1463050034"/>
    <x v="3123"/>
    <b v="0"/>
    <n v="7"/>
    <b v="0"/>
    <s v="photography/nature"/>
    <x v="2"/>
    <x v="38"/>
    <x v="2633"/>
    <x v="3123"/>
    <d v="2016-05-12T10:47:14"/>
    <x v="0"/>
  </r>
  <r>
    <n v="640"/>
    <s v="Carbon mini bikes / race / MTB / FAT ~ Carbon tow placement"/>
    <s v="Mountain, fat and race bikes made from high grade aero carbon fibers by tow placement and tow folding technology (no fibres cutting)."/>
    <x v="356"/>
    <x v="2455"/>
    <x v="0"/>
    <x v="16"/>
    <s v="EUR"/>
    <n v="1480028400"/>
    <x v="3124"/>
    <b v="0"/>
    <n v="2"/>
    <b v="1"/>
    <s v="technology/wearables"/>
    <x v="0"/>
    <x v="1"/>
    <x v="2632"/>
    <x v="3124"/>
    <d v="2016-11-24T23:00:00"/>
    <x v="0"/>
  </r>
  <r>
    <n v="1145"/>
    <s v="A FORK IN THE ROAD food truck"/>
    <s v="Emphasizing locally and responsibly raised ingredients, serving delicious food! I need your help."/>
    <x v="28"/>
    <x v="2456"/>
    <x v="2"/>
    <x v="0"/>
    <s v="USD"/>
    <n v="1412272592"/>
    <x v="3125"/>
    <b v="0"/>
    <n v="1"/>
    <b v="0"/>
    <s v="food/food trucks"/>
    <x v="4"/>
    <x v="29"/>
    <x v="1151"/>
    <x v="3125"/>
    <d v="2014-10-02T17:56:32"/>
    <x v="0"/>
  </r>
  <r>
    <n v="1342"/>
    <s v="Vuzion: An Actual Overlaid Heads Up Display Wearable"/>
    <s v="Method50 aims to prototype a revolutionary true heads up display to create a new way of living in, playing in, and viewing the world."/>
    <x v="6"/>
    <x v="2456"/>
    <x v="1"/>
    <x v="0"/>
    <s v="USD"/>
    <n v="1437161739"/>
    <x v="3126"/>
    <b v="0"/>
    <n v="1"/>
    <b v="0"/>
    <s v="technology/wearables"/>
    <x v="0"/>
    <x v="1"/>
    <x v="1151"/>
    <x v="3126"/>
    <d v="2015-07-17T19:35:39"/>
    <x v="0"/>
  </r>
  <r>
    <n v="2368"/>
    <s v="Lavvoro - A new LinkedIn and Facebook for the job market"/>
    <s v="A professional and social media environment created to effectively match job seekers to jobs based on an algorithms-matching system"/>
    <x v="13"/>
    <x v="2456"/>
    <x v="1"/>
    <x v="0"/>
    <s v="USD"/>
    <n v="1429028365"/>
    <x v="3127"/>
    <b v="0"/>
    <n v="2"/>
    <b v="0"/>
    <s v="technology/web"/>
    <x v="0"/>
    <x v="26"/>
    <x v="1626"/>
    <x v="3127"/>
    <d v="2015-04-14T16:19:25"/>
    <x v="0"/>
  </r>
  <r>
    <n v="1423"/>
    <s v="Progressive King James Version New Testament"/>
    <s v="Help fund me to destroy the monopoly Rupert Murdoch has over the publication of modern bibles. I have a new one to rival the NKJV."/>
    <x v="0"/>
    <x v="2456"/>
    <x v="2"/>
    <x v="8"/>
    <s v="AUD"/>
    <n v="1451637531"/>
    <x v="3128"/>
    <b v="0"/>
    <n v="1"/>
    <b v="0"/>
    <s v="publishing/translations"/>
    <x v="1"/>
    <x v="31"/>
    <x v="1151"/>
    <x v="3128"/>
    <d v="2016-01-01T08:38:51"/>
    <x v="0"/>
  </r>
  <r>
    <n v="1170"/>
    <s v="Its A Rib Thing"/>
    <s v="They are sweet, sticky and incredibly addictive. People are left with a huge smile and a full stomach but still ask for more!!!"/>
    <x v="17"/>
    <x v="2456"/>
    <x v="2"/>
    <x v="1"/>
    <s v="GBP"/>
    <n v="1433021171"/>
    <x v="3129"/>
    <b v="0"/>
    <n v="2"/>
    <b v="0"/>
    <s v="food/food trucks"/>
    <x v="4"/>
    <x v="29"/>
    <x v="1626"/>
    <x v="3129"/>
    <d v="2015-05-30T21:26:11"/>
    <x v="0"/>
  </r>
  <r>
    <n v="919"/>
    <s v="Jazz CD:  Out of The Blue"/>
    <s v="Cool jazz with a New Orleans flavor."/>
    <x v="16"/>
    <x v="2456"/>
    <x v="2"/>
    <x v="0"/>
    <s v="USD"/>
    <n v="1355930645"/>
    <x v="3130"/>
    <b v="0"/>
    <n v="1"/>
    <b v="0"/>
    <s v="music/jazz"/>
    <x v="7"/>
    <x v="33"/>
    <x v="1151"/>
    <x v="3130"/>
    <d v="2012-12-19T15:24:05"/>
    <x v="0"/>
  </r>
  <r>
    <n v="2565"/>
    <s v="The Sketchy Pelican (Canceled)"/>
    <s v="The Sketchy Pelican. Is my vision to bring raw, honest, soulful, creative, thoght provoking cuisine to food truck form"/>
    <x v="26"/>
    <x v="2456"/>
    <x v="1"/>
    <x v="0"/>
    <s v="USD"/>
    <n v="1462827000"/>
    <x v="3131"/>
    <b v="0"/>
    <n v="1"/>
    <b v="0"/>
    <s v="food/food trucks"/>
    <x v="4"/>
    <x v="29"/>
    <x v="1151"/>
    <x v="3131"/>
    <d v="2016-05-09T20:50:00"/>
    <x v="0"/>
  </r>
  <r>
    <n v="2944"/>
    <s v="Guardian Theatre, Arts in Education Theatre"/>
    <s v="Our vision: build and operate a Theater Arts Center for south-central Washington state in Goldendale."/>
    <x v="26"/>
    <x v="2456"/>
    <x v="2"/>
    <x v="0"/>
    <s v="USD"/>
    <n v="1433714198"/>
    <x v="3132"/>
    <b v="0"/>
    <n v="1"/>
    <b v="0"/>
    <s v="theater/spaces"/>
    <x v="6"/>
    <x v="9"/>
    <x v="1151"/>
    <x v="3132"/>
    <d v="2015-06-07T21:56:38"/>
    <x v="0"/>
  </r>
  <r>
    <n v="218"/>
    <s v="Charmaine (Daughter of Charlotte)"/>
    <s v="A sassy talking spider named Charmaine, joins forces with an abused young boy.  She stages off bullies and help fight an abusive father"/>
    <x v="1"/>
    <x v="2456"/>
    <x v="2"/>
    <x v="0"/>
    <s v="USD"/>
    <n v="1431702289"/>
    <x v="3133"/>
    <b v="0"/>
    <n v="1"/>
    <b v="0"/>
    <s v="film &amp; video/drama"/>
    <x v="5"/>
    <x v="10"/>
    <x v="1151"/>
    <x v="3133"/>
    <d v="2015-05-15T15:04:49"/>
    <x v="0"/>
  </r>
  <r>
    <n v="600"/>
    <s v="Anaheim California here we come but we need your help."/>
    <s v="Science Technology Engineering and Math + youth = a brighter tomorrow."/>
    <x v="1"/>
    <x v="2456"/>
    <x v="1"/>
    <x v="0"/>
    <s v="USD"/>
    <n v="1431198562"/>
    <x v="3134"/>
    <b v="0"/>
    <n v="1"/>
    <b v="0"/>
    <s v="technology/web"/>
    <x v="0"/>
    <x v="26"/>
    <x v="1151"/>
    <x v="3134"/>
    <d v="2015-05-09T19:09:22"/>
    <x v="0"/>
  </r>
  <r>
    <n v="2766"/>
    <s v="Jambie"/>
    <s v="Jambie is a children's book geared towards kids ages 4-9 years of age. This book teaches young children about making wise decisions."/>
    <x v="1"/>
    <x v="2456"/>
    <x v="2"/>
    <x v="0"/>
    <s v="USD"/>
    <n v="1313078518"/>
    <x v="3135"/>
    <b v="0"/>
    <n v="4"/>
    <b v="0"/>
    <s v="publishing/children's books"/>
    <x v="1"/>
    <x v="39"/>
    <x v="1647"/>
    <x v="3135"/>
    <d v="2011-08-11T16:01:58"/>
    <x v="0"/>
  </r>
  <r>
    <n v="3742"/>
    <s v="The Jennings Family Reunion"/>
    <s v="In the midst of dealing with sending their son off to the army, Mitch and Melanie Jennings plan a family reunion to ease their sorrow."/>
    <x v="1"/>
    <x v="2456"/>
    <x v="2"/>
    <x v="0"/>
    <s v="USD"/>
    <n v="1409980144"/>
    <x v="3136"/>
    <b v="0"/>
    <n v="4"/>
    <b v="0"/>
    <s v="theater/plays"/>
    <x v="6"/>
    <x v="11"/>
    <x v="1647"/>
    <x v="3136"/>
    <d v="2014-09-06T05:09:04"/>
    <x v="0"/>
  </r>
  <r>
    <n v="1100"/>
    <s v="Aeldengald Saga Book I"/>
    <s v="A retro style puzzle rpg with a dark story. Your decisions will influence the world and decide the outcome of the story."/>
    <x v="38"/>
    <x v="2456"/>
    <x v="2"/>
    <x v="4"/>
    <s v="EUR"/>
    <n v="1455417571"/>
    <x v="3137"/>
    <b v="0"/>
    <n v="10"/>
    <b v="0"/>
    <s v="games/video games"/>
    <x v="3"/>
    <x v="18"/>
    <x v="2634"/>
    <x v="3137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x v="38"/>
    <x v="2456"/>
    <x v="1"/>
    <x v="0"/>
    <s v="USD"/>
    <n v="1307554261"/>
    <x v="3138"/>
    <b v="0"/>
    <n v="1"/>
    <b v="0"/>
    <s v="publishing/art books"/>
    <x v="1"/>
    <x v="32"/>
    <x v="1151"/>
    <x v="3138"/>
    <d v="2011-06-08T17:31:01"/>
    <x v="0"/>
  </r>
  <r>
    <n v="1183"/>
    <s v="Freshie's Donuts Food Trailer"/>
    <s v="Help Freshie keep her dream alive by pledging to get a donut truck! She will be able to do events as well as cater to the community"/>
    <x v="60"/>
    <x v="2456"/>
    <x v="2"/>
    <x v="0"/>
    <s v="USD"/>
    <n v="1478059140"/>
    <x v="3139"/>
    <b v="0"/>
    <n v="3"/>
    <b v="0"/>
    <s v="food/food trucks"/>
    <x v="4"/>
    <x v="29"/>
    <x v="1958"/>
    <x v="3139"/>
    <d v="2016-11-02T03:59:00"/>
    <x v="0"/>
  </r>
  <r>
    <n v="1557"/>
    <s v="Reflecting Light Photo"/>
    <s v="I have always been captivated by photography, Now I am trying to set up my own company and publish my pictures."/>
    <x v="60"/>
    <x v="2456"/>
    <x v="2"/>
    <x v="0"/>
    <s v="USD"/>
    <n v="1411227633"/>
    <x v="3140"/>
    <b v="0"/>
    <n v="1"/>
    <b v="0"/>
    <s v="photography/nature"/>
    <x v="2"/>
    <x v="38"/>
    <x v="1151"/>
    <x v="3140"/>
    <d v="2014-09-20T15:40:33"/>
    <x v="0"/>
  </r>
  <r>
    <n v="1413"/>
    <s v="LE NUVOLE DEL CIELO-CLOUDS OF THE SKY"/>
    <s v="I need funds to publish a book based on a selection of sentences from the Gospel demonstrating that Christianity is a strong religion."/>
    <x v="151"/>
    <x v="2456"/>
    <x v="2"/>
    <x v="6"/>
    <s v="EUR"/>
    <n v="1455964170"/>
    <x v="3141"/>
    <b v="0"/>
    <n v="1"/>
    <b v="0"/>
    <s v="publishing/translations"/>
    <x v="1"/>
    <x v="31"/>
    <x v="1151"/>
    <x v="3141"/>
    <d v="2016-02-20T10:29:30"/>
    <x v="0"/>
  </r>
  <r>
    <n v="3861"/>
    <s v="READY OR NOT HERE I COME"/>
    <s v="THE COMING OF THE LORD!"/>
    <x v="151"/>
    <x v="2456"/>
    <x v="2"/>
    <x v="0"/>
    <s v="USD"/>
    <n v="1415828820"/>
    <x v="3142"/>
    <b v="0"/>
    <n v="1"/>
    <b v="0"/>
    <s v="theater/plays"/>
    <x v="6"/>
    <x v="11"/>
    <x v="1151"/>
    <x v="3142"/>
    <d v="2014-11-12T21:47:00"/>
    <x v="0"/>
  </r>
  <r>
    <n v="1491"/>
    <s v="Tales of guns, gold and a beagle in the Old West"/>
    <s v="What do you get when you take outlaws, guns, gold and and old beagle in the old west? Adventure!"/>
    <x v="181"/>
    <x v="2456"/>
    <x v="2"/>
    <x v="0"/>
    <s v="USD"/>
    <n v="1424014680"/>
    <x v="3143"/>
    <b v="0"/>
    <n v="1"/>
    <b v="0"/>
    <s v="publishing/fiction"/>
    <x v="1"/>
    <x v="35"/>
    <x v="1151"/>
    <x v="3143"/>
    <d v="2015-02-15T15:38:00"/>
    <x v="0"/>
  </r>
  <r>
    <n v="3730"/>
    <s v="Mark Twain is Hell for the Company - Original Play"/>
    <s v="&quot;MARK TWAIN IS HELL FOR THE COMPANY&quot; is an original theatrical production created and under development by Jeff Lowe."/>
    <x v="114"/>
    <x v="2456"/>
    <x v="2"/>
    <x v="0"/>
    <s v="USD"/>
    <n v="1439828159"/>
    <x v="3144"/>
    <b v="0"/>
    <n v="1"/>
    <b v="0"/>
    <s v="theater/plays"/>
    <x v="6"/>
    <x v="11"/>
    <x v="1151"/>
    <x v="3144"/>
    <d v="2015-08-17T16:15:59"/>
    <x v="0"/>
  </r>
  <r>
    <n v="4103"/>
    <s v="Weather Men"/>
    <s v="Weather Men is a play, written by Nathan Black.  A comedy/drama that explores the question of 'why people stay together?'"/>
    <x v="114"/>
    <x v="2456"/>
    <x v="2"/>
    <x v="0"/>
    <s v="USD"/>
    <n v="1440613920"/>
    <x v="3145"/>
    <b v="0"/>
    <n v="6"/>
    <b v="0"/>
    <s v="theater/plays"/>
    <x v="6"/>
    <x v="11"/>
    <x v="2635"/>
    <x v="3145"/>
    <d v="2015-08-26T18:32:00"/>
    <x v="0"/>
  </r>
  <r>
    <n v="4020"/>
    <s v="Those That Fly"/>
    <s v="Having lived her whole life in the midst of a civil war, 11 year old Leyla dreams of being a pilot so she may fly her family to safety."/>
    <x v="260"/>
    <x v="2456"/>
    <x v="2"/>
    <x v="0"/>
    <s v="USD"/>
    <n v="1427168099"/>
    <x v="3146"/>
    <b v="0"/>
    <n v="3"/>
    <b v="0"/>
    <s v="theater/plays"/>
    <x v="6"/>
    <x v="11"/>
    <x v="1958"/>
    <x v="3146"/>
    <d v="2015-03-24T03:34:59"/>
    <x v="0"/>
  </r>
  <r>
    <n v="3632"/>
    <s v="Some Enchanted Evening UK TOUR"/>
    <s v="A professional musical revue. First performed in 2013 as a short tour, to be embarking on a full length tour across the UK in 2015!"/>
    <x v="207"/>
    <x v="2456"/>
    <x v="2"/>
    <x v="1"/>
    <s v="GBP"/>
    <n v="1416781749"/>
    <x v="3147"/>
    <b v="0"/>
    <n v="1"/>
    <b v="0"/>
    <s v="theater/musical"/>
    <x v="6"/>
    <x v="19"/>
    <x v="1151"/>
    <x v="3147"/>
    <d v="2014-11-23T22:29:09"/>
    <x v="3"/>
  </r>
  <r>
    <n v="3991"/>
    <s v="NTACTheatre - North Texas Actor's Collaborative Theatre"/>
    <s v="North Texas first actor-driven theatre company needs your help"/>
    <x v="207"/>
    <x v="2456"/>
    <x v="2"/>
    <x v="0"/>
    <s v="USD"/>
    <n v="1433086082"/>
    <x v="3148"/>
    <b v="0"/>
    <n v="1"/>
    <b v="0"/>
    <s v="theater/plays"/>
    <x v="6"/>
    <x v="11"/>
    <x v="1151"/>
    <x v="3148"/>
    <d v="2015-05-31T15:28:02"/>
    <x v="0"/>
  </r>
  <r>
    <n v="3576"/>
    <s v="Vote for Next Season's Shows!"/>
    <s v="Vote here for whatever show you want to see next year! No gimmick, no stretch goals, just a simple vote and a free ticket."/>
    <x v="292"/>
    <x v="2456"/>
    <x v="0"/>
    <x v="0"/>
    <s v="USD"/>
    <n v="1480947054"/>
    <x v="3149"/>
    <b v="0"/>
    <n v="5"/>
    <b v="1"/>
    <s v="theater/plays"/>
    <x v="6"/>
    <x v="11"/>
    <x v="2478"/>
    <x v="3149"/>
    <d v="2016-12-05T14:10:54"/>
    <x v="0"/>
  </r>
  <r>
    <n v="3140"/>
    <s v="ReminiSens Restaurant &amp; Theatre in Versailles"/>
    <s v="ReminiSens offers an Enchanting Time Travel experience: have diner at the court of Versailles and interact with the nobles of the time!"/>
    <x v="26"/>
    <x v="2457"/>
    <x v="3"/>
    <x v="16"/>
    <s v="EUR"/>
    <n v="1491581703"/>
    <x v="3150"/>
    <b v="0"/>
    <n v="4"/>
    <b v="0"/>
    <s v="theater/plays"/>
    <x v="6"/>
    <x v="11"/>
    <x v="2465"/>
    <x v="3150"/>
    <d v="2017-04-07T16:15:03"/>
    <x v="0"/>
  </r>
  <r>
    <n v="661"/>
    <s v="AirString"/>
    <s v="AirString keeps your AirPods from getting lost by keeping the pair together with a  durable and premium quality string."/>
    <x v="26"/>
    <x v="2458"/>
    <x v="2"/>
    <x v="0"/>
    <s v="USD"/>
    <n v="1477236559"/>
    <x v="3151"/>
    <b v="0"/>
    <n v="9"/>
    <b v="0"/>
    <s v="technology/wearables"/>
    <x v="0"/>
    <x v="1"/>
    <x v="2636"/>
    <x v="3151"/>
    <d v="2016-10-23T15:29:19"/>
    <x v="0"/>
  </r>
  <r>
    <n v="2852"/>
    <s v="Freedom Train"/>
    <s v="Just one time back to the past on the Freedom Train will open your eyes and your lives will never ever be the same!"/>
    <x v="1"/>
    <x v="2458"/>
    <x v="2"/>
    <x v="0"/>
    <s v="USD"/>
    <n v="1403312703"/>
    <x v="3152"/>
    <b v="0"/>
    <n v="6"/>
    <b v="0"/>
    <s v="theater/plays"/>
    <x v="6"/>
    <x v="11"/>
    <x v="2637"/>
    <x v="3152"/>
    <d v="2014-06-21T01:05:03"/>
    <x v="0"/>
  </r>
  <r>
    <n v="4058"/>
    <s v="Secret of Shahrazad (World Premier)"/>
    <s v="Help reveal the beauty of Islamic culture by launching this new adventure play celebrating Persian music, dance, and lore."/>
    <x v="212"/>
    <x v="2458"/>
    <x v="2"/>
    <x v="0"/>
    <s v="USD"/>
    <n v="1459483140"/>
    <x v="3153"/>
    <b v="0"/>
    <n v="4"/>
    <b v="0"/>
    <s v="theater/plays"/>
    <x v="6"/>
    <x v="11"/>
    <x v="2638"/>
    <x v="3153"/>
    <d v="2016-04-01T03:59:00"/>
    <x v="0"/>
  </r>
  <r>
    <n v="3984"/>
    <s v="Fantastic Mr Fox - Novus Theatre"/>
    <s v="Novus Theatre bring you their new show 'Fantastic Mr Fox'. We hope to improve the pay for our cast and crew through Kickstarter."/>
    <x v="186"/>
    <x v="2458"/>
    <x v="2"/>
    <x v="1"/>
    <s v="GBP"/>
    <n v="1415404800"/>
    <x v="3154"/>
    <b v="0"/>
    <n v="10"/>
    <b v="0"/>
    <s v="theater/plays"/>
    <x v="6"/>
    <x v="11"/>
    <x v="2639"/>
    <x v="3154"/>
    <d v="2014-11-08T00:00:00"/>
    <x v="0"/>
  </r>
  <r>
    <n v="4111"/>
    <s v="REBORN IN LOVE"/>
    <s v="REBORN IN LOVE is the sequel to REBORN FROM ABOVE: A Tale of Eternal Love.  This is part two, of a One-Act play series."/>
    <x v="121"/>
    <x v="2459"/>
    <x v="2"/>
    <x v="0"/>
    <s v="USD"/>
    <n v="1424747740"/>
    <x v="3155"/>
    <b v="0"/>
    <n v="6"/>
    <b v="0"/>
    <s v="theater/plays"/>
    <x v="6"/>
    <x v="11"/>
    <x v="2640"/>
    <x v="3155"/>
    <d v="2015-02-24T03:15:40"/>
    <x v="0"/>
  </r>
  <r>
    <n v="1560"/>
    <s v="Fine Art Landscape 2015 Calendar"/>
    <s v="I would like to share my landscape photographic travels of 2014 with more than just family an friends. 12 months of images."/>
    <x v="60"/>
    <x v="2459"/>
    <x v="2"/>
    <x v="0"/>
    <s v="USD"/>
    <n v="1415842193"/>
    <x v="3156"/>
    <b v="0"/>
    <n v="4"/>
    <b v="0"/>
    <s v="photography/nature"/>
    <x v="2"/>
    <x v="38"/>
    <x v="2567"/>
    <x v="3156"/>
    <d v="2014-11-13T01:29:53"/>
    <x v="0"/>
  </r>
  <r>
    <n v="1582"/>
    <s v="Scenes from New Orleans"/>
    <s v="I create canvas prints of images from in and around New Orleans"/>
    <x v="114"/>
    <x v="2460"/>
    <x v="2"/>
    <x v="0"/>
    <s v="USD"/>
    <n v="1445894400"/>
    <x v="3157"/>
    <b v="0"/>
    <n v="3"/>
    <b v="0"/>
    <s v="photography/places"/>
    <x v="2"/>
    <x v="34"/>
    <x v="1667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x v="26"/>
    <x v="2461"/>
    <x v="1"/>
    <x v="0"/>
    <s v="USD"/>
    <n v="1419494400"/>
    <x v="3158"/>
    <b v="0"/>
    <n v="6"/>
    <b v="0"/>
    <s v="film &amp; video/science fiction"/>
    <x v="5"/>
    <x v="21"/>
    <x v="2641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x v="39"/>
    <x v="2462"/>
    <x v="1"/>
    <x v="0"/>
    <s v="USD"/>
    <n v="1469913194"/>
    <x v="3159"/>
    <b v="0"/>
    <n v="4"/>
    <b v="0"/>
    <s v="technology/space exploration"/>
    <x v="0"/>
    <x v="4"/>
    <x v="2514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x v="362"/>
    <x v="2463"/>
    <x v="1"/>
    <x v="10"/>
    <s v="SEK"/>
    <n v="1457996400"/>
    <x v="3160"/>
    <b v="0"/>
    <n v="1"/>
    <b v="0"/>
    <s v="technology/web"/>
    <x v="0"/>
    <x v="26"/>
    <x v="657"/>
    <x v="3160"/>
    <d v="2016-03-14T23:00:00"/>
    <x v="0"/>
  </r>
  <r>
    <n v="2763"/>
    <s v="My Christmas Star"/>
    <s v="How Santa finds childrens homes without getting lost by following certain stars."/>
    <x v="363"/>
    <x v="2463"/>
    <x v="2"/>
    <x v="0"/>
    <s v="USD"/>
    <n v="1369403684"/>
    <x v="3161"/>
    <b v="0"/>
    <n v="3"/>
    <b v="0"/>
    <s v="publishing/children's books"/>
    <x v="1"/>
    <x v="39"/>
    <x v="2421"/>
    <x v="3161"/>
    <d v="2013-05-24T13:54:44"/>
    <x v="0"/>
  </r>
  <r>
    <n v="902"/>
    <s v="MISTER BROWN"/>
    <s v="I'VE STARTED A BRAND NEW ALBUM THAT WILL FEATURE ACID JAZZ, FUNK, ROCK, AND DANCE WITH THE PROMISE OF TOURING NEXT YEAR IN THE USA"/>
    <x v="0"/>
    <x v="2463"/>
    <x v="2"/>
    <x v="0"/>
    <s v="USD"/>
    <n v="1409412600"/>
    <x v="3162"/>
    <b v="0"/>
    <n v="3"/>
    <b v="0"/>
    <s v="music/jazz"/>
    <x v="7"/>
    <x v="33"/>
    <x v="2421"/>
    <x v="3162"/>
    <d v="2014-08-30T15:30:00"/>
    <x v="0"/>
  </r>
  <r>
    <n v="718"/>
    <s v="BioToo - Emergency Temporary Tattoos"/>
    <s v="When every second matters, BioToo temporary tattoos get critical information to emergency personnel to help them help you."/>
    <x v="32"/>
    <x v="2463"/>
    <x v="2"/>
    <x v="0"/>
    <s v="USD"/>
    <n v="1487397540"/>
    <x v="3163"/>
    <b v="0"/>
    <n v="4"/>
    <b v="0"/>
    <s v="technology/wearables"/>
    <x v="0"/>
    <x v="1"/>
    <x v="2573"/>
    <x v="3163"/>
    <d v="2017-02-18T05:59:00"/>
    <x v="0"/>
  </r>
  <r>
    <n v="2599"/>
    <s v="Empty Ramekins Catering Group"/>
    <s v="The Empty Ramekins Catering Group is looking for your help to start up in Miami Florida!!!!"/>
    <x v="364"/>
    <x v="2463"/>
    <x v="2"/>
    <x v="0"/>
    <s v="USD"/>
    <n v="1407089147"/>
    <x v="3164"/>
    <b v="0"/>
    <n v="5"/>
    <b v="0"/>
    <s v="food/food trucks"/>
    <x v="4"/>
    <x v="29"/>
    <x v="2367"/>
    <x v="3164"/>
    <d v="2014-08-03T18:05:47"/>
    <x v="0"/>
  </r>
  <r>
    <n v="3919"/>
    <s v="After The Blue"/>
    <s v="Two sisters living in a Cornish seaside town attempt to hide and escape from a life- circle of deceit, abuse, incest and revenge."/>
    <x v="1"/>
    <x v="2463"/>
    <x v="2"/>
    <x v="1"/>
    <s v="GBP"/>
    <n v="1453075200"/>
    <x v="3165"/>
    <b v="0"/>
    <n v="3"/>
    <b v="0"/>
    <s v="theater/plays"/>
    <x v="6"/>
    <x v="11"/>
    <x v="2421"/>
    <x v="3165"/>
    <d v="2016-01-18T00:00:00"/>
    <x v="0"/>
  </r>
  <r>
    <n v="863"/>
    <s v="Help Fund Jason's Debut Jazz CD &quot;Exodus&quot;"/>
    <s v="I'm making the move from a side man in local groups to the leader with this debut jazz CD project."/>
    <x v="151"/>
    <x v="2463"/>
    <x v="2"/>
    <x v="0"/>
    <s v="USD"/>
    <n v="1329014966"/>
    <x v="3166"/>
    <b v="0"/>
    <n v="5"/>
    <b v="0"/>
    <s v="music/jazz"/>
    <x v="7"/>
    <x v="33"/>
    <x v="2367"/>
    <x v="3166"/>
    <d v="2012-02-12T02:49:26"/>
    <x v="0"/>
  </r>
  <r>
    <n v="2502"/>
    <s v="Cupcake Chaos"/>
    <s v="A small sweet shop featuring the cupcake variety offered by Cupcake Chaos, candy, cotton candy, shakes and malts, located in Dalhart,TX"/>
    <x v="50"/>
    <x v="2464"/>
    <x v="2"/>
    <x v="0"/>
    <s v="USD"/>
    <n v="1411328918"/>
    <x v="3167"/>
    <b v="0"/>
    <n v="5"/>
    <b v="0"/>
    <s v="food/restaurants"/>
    <x v="4"/>
    <x v="40"/>
    <x v="2642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x v="284"/>
    <x v="2464"/>
    <x v="2"/>
    <x v="1"/>
    <s v="GBP"/>
    <n v="1469113351"/>
    <x v="3168"/>
    <b v="0"/>
    <n v="6"/>
    <b v="0"/>
    <s v="theater/plays"/>
    <x v="6"/>
    <x v="11"/>
    <x v="2643"/>
    <x v="3168"/>
    <d v="2016-07-21T15:02:31"/>
    <x v="0"/>
  </r>
  <r>
    <n v="2130"/>
    <s v="Wondrous Adventures: A Kid's Game"/>
    <s v="You are the hero tasked to save your home from the villainous Sanword."/>
    <x v="30"/>
    <x v="2465"/>
    <x v="2"/>
    <x v="0"/>
    <s v="USD"/>
    <n v="1408154663"/>
    <x v="3169"/>
    <b v="0"/>
    <n v="4"/>
    <b v="0"/>
    <s v="games/video games"/>
    <x v="3"/>
    <x v="18"/>
    <x v="2644"/>
    <x v="3169"/>
    <d v="2014-08-16T02:04:23"/>
    <x v="0"/>
  </r>
  <r>
    <n v="1907"/>
    <s v="Litter-Buddy"/>
    <s v="Litter-Buddy is great economical alternative to leading pet waste disposal systems with cartridge bag elements."/>
    <x v="0"/>
    <x v="2465"/>
    <x v="2"/>
    <x v="0"/>
    <s v="USD"/>
    <n v="1400853925"/>
    <x v="3170"/>
    <b v="0"/>
    <n v="4"/>
    <b v="0"/>
    <s v="technology/gadgets"/>
    <x v="0"/>
    <x v="6"/>
    <x v="2644"/>
    <x v="3170"/>
    <d v="2014-05-23T14:05:25"/>
    <x v="0"/>
  </r>
  <r>
    <n v="2160"/>
    <s v="Army vs Aliens - Currently in Alpha"/>
    <s v="An awesome side-scroller tower defense game.  Think &quot;Plants vs Zombies&quot; but from a side-on perspective."/>
    <x v="26"/>
    <x v="2465"/>
    <x v="2"/>
    <x v="0"/>
    <s v="USD"/>
    <n v="1337447105"/>
    <x v="3171"/>
    <b v="0"/>
    <n v="16"/>
    <b v="0"/>
    <s v="games/video games"/>
    <x v="3"/>
    <x v="18"/>
    <x v="2645"/>
    <x v="3171"/>
    <d v="2012-05-19T17:05:05"/>
    <x v="0"/>
  </r>
  <r>
    <n v="1563"/>
    <s v="Expedition into the Empty Quarter - The Book (Canceled)"/>
    <s v="Unique book revealing my discoveries in the Empty Quarter of Oman. Collection of travel writing, poetry, artwork and science!"/>
    <x v="70"/>
    <x v="2465"/>
    <x v="1"/>
    <x v="1"/>
    <s v="GBP"/>
    <n v="1394815751"/>
    <x v="3172"/>
    <b v="0"/>
    <n v="2"/>
    <b v="0"/>
    <s v="publishing/art books"/>
    <x v="1"/>
    <x v="32"/>
    <x v="2579"/>
    <x v="3172"/>
    <d v="2014-03-14T16:49:11"/>
    <x v="0"/>
  </r>
  <r>
    <n v="2322"/>
    <s v="Jen bakes shortbread needs a commercial kitchen!"/>
    <s v="Jen bakes shortbread is a small batch, all natural shortbread cookie business looking for smart funding to grow!"/>
    <x v="205"/>
    <x v="2465"/>
    <x v="3"/>
    <x v="0"/>
    <s v="USD"/>
    <n v="1491769769"/>
    <x v="3173"/>
    <b v="0"/>
    <n v="4"/>
    <b v="0"/>
    <s v="food/small batch"/>
    <x v="4"/>
    <x v="7"/>
    <x v="2644"/>
    <x v="3173"/>
    <d v="2017-04-09T20:29:29"/>
    <x v="0"/>
  </r>
  <r>
    <n v="1709"/>
    <s v="Psalms"/>
    <s v="A project to set psalms to music. The psalms are taken from the English Standard Version (ESV) of the Bible."/>
    <x v="249"/>
    <x v="2465"/>
    <x v="2"/>
    <x v="0"/>
    <s v="USD"/>
    <n v="1409513940"/>
    <x v="3174"/>
    <b v="0"/>
    <n v="4"/>
    <b v="0"/>
    <s v="music/faith"/>
    <x v="7"/>
    <x v="14"/>
    <x v="2644"/>
    <x v="3174"/>
    <d v="2014-08-31T19:39:00"/>
    <x v="0"/>
  </r>
  <r>
    <n v="2597"/>
    <s v="Cafe Nomad back on the road! Coffee van's poorly."/>
    <s v="We have a great little coffee business but the van is currently limping! We don't have the capital to replace it. Please help us!"/>
    <x v="186"/>
    <x v="2465"/>
    <x v="2"/>
    <x v="1"/>
    <s v="GBP"/>
    <n v="1466323917"/>
    <x v="3175"/>
    <b v="0"/>
    <n v="7"/>
    <b v="0"/>
    <s v="food/food trucks"/>
    <x v="4"/>
    <x v="29"/>
    <x v="2646"/>
    <x v="3175"/>
    <d v="2016-06-19T08:11:57"/>
    <x v="0"/>
  </r>
  <r>
    <n v="1117"/>
    <s v="Medieval Village"/>
    <s v="Experience the Medieval in your own village. Increase your village into a city and walk through the streets."/>
    <x v="114"/>
    <x v="2466"/>
    <x v="2"/>
    <x v="4"/>
    <s v="EUR"/>
    <n v="1451053313"/>
    <x v="3176"/>
    <b v="0"/>
    <n v="8"/>
    <b v="0"/>
    <s v="games/video games"/>
    <x v="3"/>
    <x v="18"/>
    <x v="2647"/>
    <x v="3176"/>
    <d v="2015-12-25T14:21:53"/>
    <x v="0"/>
  </r>
  <r>
    <n v="448"/>
    <s v="The Last Mice"/>
    <s v="Max is a pessimistic mouse, always fantasizing about the end of the world. In The Last Mice, Max's fantasy becomes a real nightmare."/>
    <x v="60"/>
    <x v="2467"/>
    <x v="2"/>
    <x v="0"/>
    <s v="USD"/>
    <n v="1400091095"/>
    <x v="3177"/>
    <b v="0"/>
    <n v="4"/>
    <b v="0"/>
    <s v="film &amp; video/animation"/>
    <x v="5"/>
    <x v="23"/>
    <x v="2553"/>
    <x v="3177"/>
    <d v="2014-05-14T18:11:35"/>
    <x v="0"/>
  </r>
  <r>
    <n v="2370"/>
    <s v="TaxSaver USA Affordable Tax App Development and Launch"/>
    <s v="Let's go get it back! Most people can get $5,000 to $6,000 more a year in tax deductions. Stop the abuse and get back your share!"/>
    <x v="17"/>
    <x v="2468"/>
    <x v="1"/>
    <x v="0"/>
    <s v="USD"/>
    <n v="1418877141"/>
    <x v="3178"/>
    <b v="0"/>
    <n v="4"/>
    <b v="0"/>
    <s v="technology/web"/>
    <x v="0"/>
    <x v="26"/>
    <x v="2553"/>
    <x v="3178"/>
    <d v="2014-12-18T04:32:21"/>
    <x v="0"/>
  </r>
  <r>
    <n v="454"/>
    <s v="Super Hi-Speed Road Strikers"/>
    <s v="Itâ€™s an Action/Adventure Anime for The Yuusha Brave series, G1 Transformer, and the Fast and the Furious Fans!"/>
    <x v="26"/>
    <x v="2468"/>
    <x v="2"/>
    <x v="0"/>
    <s v="USD"/>
    <n v="1417007640"/>
    <x v="3179"/>
    <b v="0"/>
    <n v="5"/>
    <b v="0"/>
    <s v="film &amp; video/animation"/>
    <x v="5"/>
    <x v="23"/>
    <x v="2648"/>
    <x v="3179"/>
    <d v="2014-11-26T13:14:00"/>
    <x v="0"/>
  </r>
  <r>
    <n v="155"/>
    <s v="The Last Armada (Canceled)"/>
    <s v="While a shadow of peace was on the horizon,humankind was being threatened by its past.Whispers of threat was being heard from the North"/>
    <x v="365"/>
    <x v="2469"/>
    <x v="1"/>
    <x v="0"/>
    <s v="USD"/>
    <n v="1437657935"/>
    <x v="3180"/>
    <b v="0"/>
    <n v="4"/>
    <b v="0"/>
    <s v="film &amp; video/science fiction"/>
    <x v="5"/>
    <x v="21"/>
    <x v="2649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x v="121"/>
    <x v="2469"/>
    <x v="2"/>
    <x v="8"/>
    <s v="AUD"/>
    <n v="1392800922"/>
    <x v="3181"/>
    <b v="0"/>
    <n v="5"/>
    <b v="0"/>
    <s v="games/video games"/>
    <x v="3"/>
    <x v="18"/>
    <x v="2531"/>
    <x v="3181"/>
    <d v="2014-02-19T09:08:42"/>
    <x v="0"/>
  </r>
  <r>
    <n v="1571"/>
    <s v="CAUCASUS - on the untrodden roads (Canceled)"/>
    <s v="An inspiring photo book about an unique Caucasus Expedition by two backpackers - Erna Gaspar (photographer) &amp; Adrian Lorincz (writer)."/>
    <x v="366"/>
    <x v="2470"/>
    <x v="1"/>
    <x v="1"/>
    <s v="GBP"/>
    <n v="1434738483"/>
    <x v="3182"/>
    <b v="0"/>
    <n v="4"/>
    <b v="0"/>
    <s v="publishing/art books"/>
    <x v="1"/>
    <x v="32"/>
    <x v="2478"/>
    <x v="3182"/>
    <d v="2015-06-19T18:28:03"/>
    <x v="0"/>
  </r>
  <r>
    <n v="574"/>
    <s v="Unity, A Content Creators Toolkit"/>
    <s v="Grow your YouTube channel and increase your audience by allowing multi uploads, shares and interaction from a single simple interface."/>
    <x v="367"/>
    <x v="2470"/>
    <x v="2"/>
    <x v="1"/>
    <s v="GBP"/>
    <n v="1476873507"/>
    <x v="3183"/>
    <b v="0"/>
    <n v="4"/>
    <b v="0"/>
    <s v="technology/web"/>
    <x v="0"/>
    <x v="26"/>
    <x v="2478"/>
    <x v="3183"/>
    <d v="2016-10-19T10:38:27"/>
    <x v="0"/>
  </r>
  <r>
    <n v="2325"/>
    <s v="MAGA Private Label Spicy Sauce"/>
    <s v="Do you like to Maga? Do you like hot sauce as spicy as your memes? Do you like sexy frogs? Of course you do were all adults here."/>
    <x v="114"/>
    <x v="2470"/>
    <x v="3"/>
    <x v="0"/>
    <s v="USD"/>
    <n v="1490830331"/>
    <x v="3184"/>
    <b v="0"/>
    <n v="7"/>
    <b v="0"/>
    <s v="food/small batch"/>
    <x v="4"/>
    <x v="7"/>
    <x v="2650"/>
    <x v="3184"/>
    <d v="2017-03-29T23:32:11"/>
    <x v="0"/>
  </r>
  <r>
    <n v="4037"/>
    <s v="The Pelican, by August Strindberg"/>
    <s v="The Pelican is a haunted play by one of Swedenâ€™s most renowned playwrights, August Strindberg, about a mother's tragic deceit."/>
    <x v="251"/>
    <x v="2470"/>
    <x v="2"/>
    <x v="0"/>
    <s v="USD"/>
    <n v="1464099900"/>
    <x v="3185"/>
    <b v="0"/>
    <n v="2"/>
    <b v="0"/>
    <s v="theater/plays"/>
    <x v="6"/>
    <x v="11"/>
    <x v="2408"/>
    <x v="3185"/>
    <d v="2016-05-24T14:25:00"/>
    <x v="0"/>
  </r>
  <r>
    <n v="2861"/>
    <s v="Julius Caesar"/>
    <s v="The University of Queensland Drama Production Course is putting on an adaptation of William Shakespeares Julius Caesar"/>
    <x v="303"/>
    <x v="2470"/>
    <x v="2"/>
    <x v="8"/>
    <s v="AUD"/>
    <n v="1443103848"/>
    <x v="3186"/>
    <b v="0"/>
    <n v="3"/>
    <b v="0"/>
    <s v="theater/plays"/>
    <x v="6"/>
    <x v="11"/>
    <x v="2279"/>
    <x v="3186"/>
    <d v="2015-09-24T14:10:48"/>
    <x v="0"/>
  </r>
  <r>
    <n v="1995"/>
    <s v="The Girl With(out) The Camera"/>
    <s v="I'm looking to pursue my dream of becoming a full time photographer, using my current creative experience as a graphic designer."/>
    <x v="114"/>
    <x v="2471"/>
    <x v="2"/>
    <x v="11"/>
    <s v="CAD"/>
    <n v="1437082736"/>
    <x v="3187"/>
    <b v="0"/>
    <n v="3"/>
    <b v="0"/>
    <s v="photography/people"/>
    <x v="2"/>
    <x v="36"/>
    <x v="2523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x v="26"/>
    <x v="2472"/>
    <x v="2"/>
    <x v="4"/>
    <s v="EUR"/>
    <n v="1456043057"/>
    <x v="3188"/>
    <b v="0"/>
    <n v="2"/>
    <b v="0"/>
    <s v="publishing/translations"/>
    <x v="1"/>
    <x v="31"/>
    <x v="1790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x v="26"/>
    <x v="2473"/>
    <x v="2"/>
    <x v="0"/>
    <s v="USD"/>
    <n v="1347057464"/>
    <x v="3189"/>
    <b v="0"/>
    <n v="5"/>
    <b v="0"/>
    <s v="film &amp; video/animation"/>
    <x v="5"/>
    <x v="23"/>
    <x v="2651"/>
    <x v="3189"/>
    <d v="2012-09-07T22:37:44"/>
    <x v="0"/>
  </r>
  <r>
    <n v="1788"/>
    <s v="Beyond the Pale"/>
    <s v="A photo book celebrating Goths, exploring their lives and giving an insight into what Goth is for them."/>
    <x v="120"/>
    <x v="2473"/>
    <x v="2"/>
    <x v="1"/>
    <s v="GBP"/>
    <n v="1414795542"/>
    <x v="3190"/>
    <b v="1"/>
    <n v="4"/>
    <b v="0"/>
    <s v="photography/photobooks"/>
    <x v="2"/>
    <x v="3"/>
    <x v="2652"/>
    <x v="3190"/>
    <d v="2014-10-31T22:45:42"/>
    <x v="0"/>
  </r>
  <r>
    <n v="1447"/>
    <s v="Indian Language Dictionary"/>
    <s v="I'm creating a dictionary of multiple Indian languages."/>
    <x v="62"/>
    <x v="2474"/>
    <x v="2"/>
    <x v="0"/>
    <s v="USD"/>
    <n v="1467999134"/>
    <x v="3191"/>
    <b v="0"/>
    <n v="3"/>
    <b v="0"/>
    <s v="publishing/translations"/>
    <x v="1"/>
    <x v="31"/>
    <x v="1647"/>
    <x v="3191"/>
    <d v="2016-07-08T17:32:14"/>
    <x v="0"/>
  </r>
  <r>
    <n v="1149"/>
    <s v="The Floridian Food Truck"/>
    <s v="Bringing culturally diverse Floridian cuisine to the people!"/>
    <x v="6"/>
    <x v="2474"/>
    <x v="2"/>
    <x v="0"/>
    <s v="USD"/>
    <n v="1466096566"/>
    <x v="3192"/>
    <b v="0"/>
    <n v="2"/>
    <b v="0"/>
    <s v="food/food trucks"/>
    <x v="4"/>
    <x v="29"/>
    <x v="2591"/>
    <x v="3192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x v="6"/>
    <x v="2474"/>
    <x v="2"/>
    <x v="0"/>
    <s v="USD"/>
    <n v="1431647772"/>
    <x v="3193"/>
    <b v="0"/>
    <n v="2"/>
    <b v="0"/>
    <s v="food/restaurants"/>
    <x v="4"/>
    <x v="40"/>
    <x v="2591"/>
    <x v="3193"/>
    <d v="2015-05-14T23:56:12"/>
    <x v="0"/>
  </r>
  <r>
    <n v="3052"/>
    <s v="Funding for a new theater facility in Walker Minnesota"/>
    <s v="To let the arts continue in Walker Minnesota We need a performing arts space and art gallery"/>
    <x v="6"/>
    <x v="2474"/>
    <x v="2"/>
    <x v="0"/>
    <s v="USD"/>
    <n v="1432828740"/>
    <x v="3194"/>
    <b v="0"/>
    <n v="2"/>
    <b v="0"/>
    <s v="theater/spaces"/>
    <x v="6"/>
    <x v="9"/>
    <x v="2591"/>
    <x v="3194"/>
    <d v="2015-05-28T15:59:00"/>
    <x v="0"/>
  </r>
  <r>
    <n v="1718"/>
    <s v="The Prodigal Son"/>
    <s v="A melody for the galaxy."/>
    <x v="23"/>
    <x v="2474"/>
    <x v="2"/>
    <x v="0"/>
    <s v="USD"/>
    <n v="1463201940"/>
    <x v="3195"/>
    <b v="0"/>
    <n v="2"/>
    <b v="0"/>
    <s v="music/faith"/>
    <x v="7"/>
    <x v="14"/>
    <x v="2591"/>
    <x v="3195"/>
    <d v="2016-05-14T04:59:00"/>
    <x v="0"/>
  </r>
  <r>
    <n v="1011"/>
    <s v="StreetskatePRO's  Knee, Shin, &amp; Ankle pad compression sleeve"/>
    <s v="The first action sports training sleeve/leg protector of its kind to offer an unduplicated level of targeted protection!"/>
    <x v="16"/>
    <x v="2474"/>
    <x v="1"/>
    <x v="0"/>
    <s v="USD"/>
    <n v="1418938395"/>
    <x v="3196"/>
    <b v="0"/>
    <n v="1"/>
    <b v="0"/>
    <s v="technology/wearables"/>
    <x v="0"/>
    <x v="1"/>
    <x v="1319"/>
    <x v="3196"/>
    <d v="2014-12-18T21:33:15"/>
    <x v="0"/>
  </r>
  <r>
    <n v="2562"/>
    <s v="Jamaican food truck in Munich in the making! (Canceled)"/>
    <s v="Hail up - Wah gwaan ?_x000a_We are creating a foodtruck that will serve typical, traditional Jamaican jerk chicken/pork and more!"/>
    <x v="26"/>
    <x v="2474"/>
    <x v="1"/>
    <x v="4"/>
    <s v="EUR"/>
    <n v="1476189339"/>
    <x v="3197"/>
    <b v="0"/>
    <n v="3"/>
    <b v="0"/>
    <s v="food/food trucks"/>
    <x v="4"/>
    <x v="29"/>
    <x v="1647"/>
    <x v="3197"/>
    <d v="2016-10-11T12:35:39"/>
    <x v="0"/>
  </r>
  <r>
    <n v="1596"/>
    <s v="The Town We Live In"/>
    <s v="London is beautiful. I want to create a book of stunning images from in and around our great city"/>
    <x v="222"/>
    <x v="2474"/>
    <x v="2"/>
    <x v="1"/>
    <s v="GBP"/>
    <n v="1418469569"/>
    <x v="3198"/>
    <b v="0"/>
    <n v="3"/>
    <b v="0"/>
    <s v="photography/places"/>
    <x v="2"/>
    <x v="34"/>
    <x v="1647"/>
    <x v="3198"/>
    <d v="2014-12-13T11:19:29"/>
    <x v="0"/>
  </r>
  <r>
    <n v="2382"/>
    <s v="These Easy Days (Canceled)"/>
    <s v="Netiquette classes to teach our youth how make proper use of computer-mediated communications for personal and educational success."/>
    <x v="121"/>
    <x v="2474"/>
    <x v="1"/>
    <x v="0"/>
    <s v="USD"/>
    <n v="1438662603"/>
    <x v="3199"/>
    <b v="0"/>
    <n v="2"/>
    <b v="0"/>
    <s v="technology/web"/>
    <x v="0"/>
    <x v="26"/>
    <x v="2591"/>
    <x v="3199"/>
    <d v="2015-08-04T04:30:03"/>
    <x v="0"/>
  </r>
  <r>
    <n v="4009"/>
    <s v="A play by Gabriel Kemlo about lost ideals, and new starts"/>
    <s v="Against the decline of Thatcherism, the fall of the Wall, and the rise of Acid House. This comedy is a 'Withnail &amp; I' for 1993."/>
    <x v="368"/>
    <x v="2474"/>
    <x v="2"/>
    <x v="1"/>
    <s v="GBP"/>
    <n v="1410281360"/>
    <x v="3200"/>
    <b v="0"/>
    <n v="3"/>
    <b v="0"/>
    <s v="theater/plays"/>
    <x v="6"/>
    <x v="11"/>
    <x v="1647"/>
    <x v="3200"/>
    <d v="2014-09-09T16:49:20"/>
    <x v="0"/>
  </r>
  <r>
    <n v="2904"/>
    <s v="The Love Shack"/>
    <s v="A Tequila slammer with a slice of Tarantino, a line of the London Fringe scene and a shot of â€œBreaking Badâ€. New Writing."/>
    <x v="186"/>
    <x v="2474"/>
    <x v="2"/>
    <x v="1"/>
    <s v="GBP"/>
    <n v="1415534400"/>
    <x v="3201"/>
    <b v="0"/>
    <n v="4"/>
    <b v="0"/>
    <s v="theater/plays"/>
    <x v="6"/>
    <x v="11"/>
    <x v="2501"/>
    <x v="3201"/>
    <d v="2014-11-09T12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286"/>
    <x v="2474"/>
    <x v="0"/>
    <x v="1"/>
    <s v="GBP"/>
    <n v="1457031600"/>
    <x v="3202"/>
    <b v="0"/>
    <n v="3"/>
    <b v="1"/>
    <s v="theater/plays"/>
    <x v="6"/>
    <x v="11"/>
    <x v="1647"/>
    <x v="3202"/>
    <d v="2016-03-03T19:00:00"/>
    <x v="0"/>
  </r>
  <r>
    <n v="2688"/>
    <s v="Mac N Cheez Food Truck"/>
    <s v="The amazing gourmet Mac N Cheez Food Truck Campaigne!"/>
    <x v="6"/>
    <x v="2475"/>
    <x v="2"/>
    <x v="0"/>
    <s v="USD"/>
    <n v="1424746800"/>
    <x v="3203"/>
    <b v="0"/>
    <n v="14"/>
    <b v="0"/>
    <s v="food/food trucks"/>
    <x v="4"/>
    <x v="29"/>
    <x v="2653"/>
    <x v="3203"/>
    <d v="2015-02-24T03:00:00"/>
    <x v="0"/>
  </r>
  <r>
    <n v="1148"/>
    <s v="Warren's / Adilyn's Rollin' Bistro"/>
    <s v="New local (Louisville, KY.) food truck with a refreshing spin on rolling kitchens."/>
    <x v="51"/>
    <x v="2476"/>
    <x v="2"/>
    <x v="0"/>
    <s v="USD"/>
    <n v="1480568781"/>
    <x v="3204"/>
    <b v="0"/>
    <n v="3"/>
    <b v="0"/>
    <s v="food/food trucks"/>
    <x v="4"/>
    <x v="29"/>
    <x v="2504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x v="114"/>
    <x v="2477"/>
    <x v="2"/>
    <x v="0"/>
    <s v="USD"/>
    <n v="1314856800"/>
    <x v="3205"/>
    <b v="0"/>
    <n v="4"/>
    <b v="0"/>
    <s v="music/indie rock"/>
    <x v="7"/>
    <x v="12"/>
    <x v="2367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x v="2477"/>
    <x v="2"/>
    <x v="1"/>
    <s v="GBP"/>
    <n v="1447451756"/>
    <x v="3206"/>
    <b v="0"/>
    <n v="6"/>
    <b v="0"/>
    <s v="publishing/translations"/>
    <x v="1"/>
    <x v="31"/>
    <x v="2574"/>
    <x v="3206"/>
    <d v="2015-11-13T21:55:56"/>
    <x v="0"/>
  </r>
  <r>
    <n v="3078"/>
    <s v="Make The Historic Dungeness Schoolhouse Stage ADA Accessible"/>
    <s v="Help replace a broken chairlift with a vertical lift making all forms of arts and education accessible on our historical antique stage."/>
    <x v="24"/>
    <x v="2478"/>
    <x v="2"/>
    <x v="0"/>
    <s v="USD"/>
    <n v="1424920795"/>
    <x v="3207"/>
    <b v="0"/>
    <n v="3"/>
    <b v="0"/>
    <s v="theater/spaces"/>
    <x v="6"/>
    <x v="9"/>
    <x v="2654"/>
    <x v="3207"/>
    <d v="2015-02-26T03:19:55"/>
    <x v="0"/>
  </r>
  <r>
    <n v="2695"/>
    <s v="Fat daddy mac food truck"/>
    <s v="I am creating food magic on the go! Amazing food isn't just for sitdown restaraunts anymore!"/>
    <x v="51"/>
    <x v="2478"/>
    <x v="2"/>
    <x v="0"/>
    <s v="USD"/>
    <n v="1428981718"/>
    <x v="3208"/>
    <b v="0"/>
    <n v="3"/>
    <b v="0"/>
    <s v="food/food trucks"/>
    <x v="4"/>
    <x v="29"/>
    <x v="2654"/>
    <x v="3208"/>
    <d v="2015-04-14T03:21:58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x v="2479"/>
    <x v="2"/>
    <x v="0"/>
    <s v="USD"/>
    <n v="1432913659"/>
    <x v="3209"/>
    <b v="0"/>
    <n v="3"/>
    <b v="0"/>
    <s v="theater/plays"/>
    <x v="6"/>
    <x v="11"/>
    <x v="2598"/>
    <x v="3209"/>
    <d v="2015-05-29T15:34:19"/>
    <x v="0"/>
  </r>
  <r>
    <n v="543"/>
    <s v="Allergy Friendly Restaurant Finder and Review Site"/>
    <s v="I want to make it easy for those with food allergies to know where they can safely, and happily eat out with friends and family."/>
    <x v="65"/>
    <x v="2479"/>
    <x v="2"/>
    <x v="8"/>
    <s v="AUD"/>
    <n v="1414807962"/>
    <x v="3210"/>
    <b v="0"/>
    <n v="2"/>
    <b v="0"/>
    <s v="technology/web"/>
    <x v="0"/>
    <x v="26"/>
    <x v="2239"/>
    <x v="3210"/>
    <d v="2014-11-01T02:12:42"/>
    <x v="0"/>
  </r>
  <r>
    <n v="1070"/>
    <s v="Prez Games: Do You Have What it Takes to Win the Presidency?"/>
    <s v="A deck building game where you build your campaign plans, raise cash and gain power in a drive to win the White House."/>
    <x v="26"/>
    <x v="2479"/>
    <x v="2"/>
    <x v="0"/>
    <s v="USD"/>
    <n v="1349050622"/>
    <x v="3211"/>
    <b v="0"/>
    <n v="2"/>
    <b v="0"/>
    <s v="games/video games"/>
    <x v="3"/>
    <x v="18"/>
    <x v="2239"/>
    <x v="3211"/>
    <d v="2012-10-01T00:17:02"/>
    <x v="0"/>
  </r>
  <r>
    <n v="2700"/>
    <s v="Holly's Hot Stuff"/>
    <s v="I currently own and operate a hot dog cart. I am hoping to purchase a used food truck so I can do business year round!"/>
    <x v="29"/>
    <x v="2479"/>
    <x v="2"/>
    <x v="0"/>
    <s v="USD"/>
    <n v="1411073972"/>
    <x v="3212"/>
    <b v="0"/>
    <n v="4"/>
    <b v="0"/>
    <s v="food/food trucks"/>
    <x v="4"/>
    <x v="29"/>
    <x v="2628"/>
    <x v="3212"/>
    <d v="2014-09-18T20:59:32"/>
    <x v="0"/>
  </r>
  <r>
    <n v="898"/>
    <s v="Foundations: 12 Songs in 2012"/>
    <s v="For each month in 2012, Sonnet will be releasing a Jesus-celebrating, grave-shattering, ear-tickling, mind-provoking song!"/>
    <x v="60"/>
    <x v="2479"/>
    <x v="2"/>
    <x v="0"/>
    <s v="USD"/>
    <n v="1326651110"/>
    <x v="3213"/>
    <b v="0"/>
    <n v="2"/>
    <b v="0"/>
    <s v="music/indie rock"/>
    <x v="7"/>
    <x v="12"/>
    <x v="2239"/>
    <x v="3213"/>
    <d v="2012-01-15T18:11:50"/>
    <x v="0"/>
  </r>
  <r>
    <n v="125"/>
    <s v="Star Wars Fan Film (Canceled)"/>
    <s v="Due to my little sister finally having recovered from her surgery we can finally make our movie if we can get even a little help to pay"/>
    <x v="207"/>
    <x v="2479"/>
    <x v="1"/>
    <x v="11"/>
    <s v="CAD"/>
    <n v="1486165880"/>
    <x v="3214"/>
    <b v="0"/>
    <n v="6"/>
    <b v="0"/>
    <s v="film &amp; video/science fiction"/>
    <x v="5"/>
    <x v="21"/>
    <x v="1673"/>
    <x v="3214"/>
    <d v="2017-02-03T23:51:20"/>
    <x v="0"/>
  </r>
  <r>
    <n v="4016"/>
    <s v="MENTAL Play"/>
    <s v="A new play and project exploring challenges faced by young adults struggling with mental health issues in contemporary Britain."/>
    <x v="207"/>
    <x v="2479"/>
    <x v="2"/>
    <x v="1"/>
    <s v="GBP"/>
    <n v="1410987400"/>
    <x v="3215"/>
    <b v="0"/>
    <n v="7"/>
    <b v="0"/>
    <s v="theater/plays"/>
    <x v="6"/>
    <x v="11"/>
    <x v="2634"/>
    <x v="3215"/>
    <d v="2014-09-17T20:56:40"/>
    <x v="0"/>
  </r>
  <r>
    <n v="3995"/>
    <s v="Headaches - a play exploring the topic of mental health"/>
    <s v="Headaches: a play composed of personal testimonies, writings and music, centered on mental illness and its effects on people's lives."/>
    <x v="317"/>
    <x v="2479"/>
    <x v="2"/>
    <x v="1"/>
    <s v="GBP"/>
    <n v="1423913220"/>
    <x v="3216"/>
    <b v="0"/>
    <n v="4"/>
    <b v="0"/>
    <s v="theater/plays"/>
    <x v="6"/>
    <x v="11"/>
    <x v="2628"/>
    <x v="3216"/>
    <d v="2015-02-14T11:27:00"/>
    <x v="0"/>
  </r>
  <r>
    <n v="3675"/>
    <s v="Memoir of a Forgotten Past"/>
    <s v="3 decades, 3 generations, 3 friends, one house. Real Eyes Theatre explore how our lives are influenced by the decades we grow up in."/>
    <x v="286"/>
    <x v="2479"/>
    <x v="0"/>
    <x v="1"/>
    <s v="GBP"/>
    <n v="1463353200"/>
    <x v="3217"/>
    <b v="0"/>
    <n v="3"/>
    <b v="1"/>
    <s v="theater/plays"/>
    <x v="6"/>
    <x v="11"/>
    <x v="2598"/>
    <x v="3217"/>
    <d v="2016-05-15T23:00:00"/>
    <x v="0"/>
  </r>
  <r>
    <n v="1799"/>
    <s v="The UnDiscovered Image"/>
    <s v="The UnDiscovered Image, a monthly publication dedicated to photographers."/>
    <x v="38"/>
    <x v="2480"/>
    <x v="2"/>
    <x v="1"/>
    <s v="GBP"/>
    <n v="1415740408"/>
    <x v="3218"/>
    <b v="1"/>
    <n v="6"/>
    <b v="0"/>
    <s v="photography/photobooks"/>
    <x v="2"/>
    <x v="3"/>
    <x v="2655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x v="2481"/>
    <x v="2"/>
    <x v="1"/>
    <s v="GBP"/>
    <n v="1456934893"/>
    <x v="3219"/>
    <b v="0"/>
    <n v="3"/>
    <b v="0"/>
    <s v="theater/plays"/>
    <x v="6"/>
    <x v="11"/>
    <x v="2615"/>
    <x v="3219"/>
    <d v="2016-03-02T16:08:13"/>
    <x v="0"/>
  </r>
  <r>
    <n v="563"/>
    <s v="time-care.com - Helping People Remember The Simple Things"/>
    <s v="I want to help people who have trouble remembering the simple things in life, like what day it is and what they need to do today."/>
    <x v="35"/>
    <x v="2482"/>
    <x v="2"/>
    <x v="8"/>
    <s v="AUD"/>
    <n v="1424137247"/>
    <x v="3220"/>
    <b v="0"/>
    <n v="2"/>
    <b v="0"/>
    <s v="technology/web"/>
    <x v="0"/>
    <x v="26"/>
    <x v="2223"/>
    <x v="3220"/>
    <d v="2015-02-17T01:40:47"/>
    <x v="0"/>
  </r>
  <r>
    <n v="549"/>
    <s v="Keyup.in - The gaming community that gives back."/>
    <s v="The project idea came from game keys, gamers give out game keys on insecure forums and websites, we want to change that and make it fun"/>
    <x v="60"/>
    <x v="2482"/>
    <x v="2"/>
    <x v="1"/>
    <s v="GBP"/>
    <n v="1436368622"/>
    <x v="3221"/>
    <b v="0"/>
    <n v="8"/>
    <b v="0"/>
    <s v="technology/web"/>
    <x v="0"/>
    <x v="26"/>
    <x v="2656"/>
    <x v="3221"/>
    <d v="2015-07-08T15:17:02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x v="2483"/>
    <x v="1"/>
    <x v="0"/>
    <s v="USD"/>
    <n v="1383789603"/>
    <x v="3222"/>
    <b v="0"/>
    <n v="1"/>
    <b v="0"/>
    <s v="publishing/art books"/>
    <x v="1"/>
    <x v="32"/>
    <x v="2481"/>
    <x v="3222"/>
    <d v="2013-11-07T02:00:03"/>
    <x v="0"/>
  </r>
  <r>
    <n v="2519"/>
    <s v="Kelli's Kitchen"/>
    <s v="Better than your mom's, better than Cracker Barrel, only at Kelli's Kitchen (all from scratch)."/>
    <x v="25"/>
    <x v="2484"/>
    <x v="2"/>
    <x v="0"/>
    <s v="USD"/>
    <n v="1405741404"/>
    <x v="3223"/>
    <b v="0"/>
    <n v="4"/>
    <b v="0"/>
    <s v="food/restaurants"/>
    <x v="4"/>
    <x v="40"/>
    <x v="2565"/>
    <x v="3223"/>
    <d v="2014-07-19T03:43:24"/>
    <x v="0"/>
  </r>
  <r>
    <n v="872"/>
    <s v="Songs of Africa Ensemble Goodwill Africa Tour"/>
    <s v="The Songs of Africa Ensemble embarks on their first Goodwill Africa Tour, to taste African music &amp; culture firsthand."/>
    <x v="36"/>
    <x v="2484"/>
    <x v="2"/>
    <x v="0"/>
    <s v="USD"/>
    <n v="1299786527"/>
    <x v="3224"/>
    <b v="0"/>
    <n v="2"/>
    <b v="0"/>
    <s v="music/jazz"/>
    <x v="7"/>
    <x v="33"/>
    <x v="2387"/>
    <x v="3224"/>
    <d v="2011-03-10T19:48:47"/>
    <x v="0"/>
  </r>
  <r>
    <n v="878"/>
    <s v="Justin Cron's Sax Debut Album"/>
    <s v="Join in and help me make my first jazz album. I would really like to make a Christmas album and a smooth jazz CD. Want a FREE CD?"/>
    <x v="1"/>
    <x v="2484"/>
    <x v="2"/>
    <x v="0"/>
    <s v="USD"/>
    <n v="1293082524"/>
    <x v="3225"/>
    <b v="0"/>
    <n v="2"/>
    <b v="0"/>
    <s v="music/jazz"/>
    <x v="7"/>
    <x v="33"/>
    <x v="2387"/>
    <x v="3225"/>
    <d v="2010-12-23T05:35:24"/>
    <x v="0"/>
  </r>
  <r>
    <n v="997"/>
    <s v="iPhanny"/>
    <s v="The iPhanny keeps your iPhone 6 safe from bending in those dangerous pants pockets."/>
    <x v="1"/>
    <x v="2484"/>
    <x v="2"/>
    <x v="0"/>
    <s v="USD"/>
    <n v="1417145297"/>
    <x v="3226"/>
    <b v="0"/>
    <n v="8"/>
    <b v="0"/>
    <s v="technology/wearables"/>
    <x v="0"/>
    <x v="1"/>
    <x v="2657"/>
    <x v="3226"/>
    <d v="2014-11-28T03:28:17"/>
    <x v="0"/>
  </r>
  <r>
    <n v="996"/>
    <s v="Social behavior in technical communities"/>
    <s v="Study the behaviour of technical communities by tracking their movement  through wearables"/>
    <x v="38"/>
    <x v="2484"/>
    <x v="2"/>
    <x v="0"/>
    <s v="USD"/>
    <n v="1406474820"/>
    <x v="3227"/>
    <b v="0"/>
    <n v="5"/>
    <b v="0"/>
    <s v="technology/wearables"/>
    <x v="0"/>
    <x v="1"/>
    <x v="2446"/>
    <x v="3227"/>
    <d v="2014-07-27T15:27:00"/>
    <x v="0"/>
  </r>
  <r>
    <n v="3908"/>
    <s v="Unconscious Subconscious"/>
    <s v="Death splits apart twin brothers in a questionable car accident. They shared dreams, and now they must share trials in the unknown."/>
    <x v="150"/>
    <x v="2484"/>
    <x v="2"/>
    <x v="0"/>
    <s v="USD"/>
    <n v="1406603696"/>
    <x v="3228"/>
    <b v="0"/>
    <n v="4"/>
    <b v="0"/>
    <s v="theater/plays"/>
    <x v="6"/>
    <x v="11"/>
    <x v="2565"/>
    <x v="3228"/>
    <d v="2014-07-29T03:14:56"/>
    <x v="0"/>
  </r>
  <r>
    <n v="3840"/>
    <s v="Tonight I'll be April"/>
    <s v="A gritty play looking at a modern day relationship, highlighting issues of mental health and abuse suffered by men."/>
    <x v="103"/>
    <x v="2484"/>
    <x v="0"/>
    <x v="1"/>
    <s v="GBP"/>
    <n v="1459180229"/>
    <x v="3229"/>
    <b v="0"/>
    <n v="3"/>
    <b v="1"/>
    <s v="theater/plays"/>
    <x v="6"/>
    <x v="11"/>
    <x v="2525"/>
    <x v="3229"/>
    <d v="2016-03-28T15:50:29"/>
    <x v="0"/>
  </r>
  <r>
    <n v="732"/>
    <s v="Chess puzzles in your pocket: a new eBook"/>
    <s v="A great collection of puzzles to take and enjoy anywhere in the world - have fun, challenge yourself, and become a better chess player!"/>
    <x v="369"/>
    <x v="2485"/>
    <x v="0"/>
    <x v="1"/>
    <s v="GBP"/>
    <n v="1380449461"/>
    <x v="3230"/>
    <b v="0"/>
    <n v="13"/>
    <b v="1"/>
    <s v="publishing/nonfiction"/>
    <x v="1"/>
    <x v="17"/>
    <x v="2658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x v="121"/>
    <x v="2486"/>
    <x v="2"/>
    <x v="1"/>
    <s v="GBP"/>
    <n v="1435934795"/>
    <x v="3231"/>
    <b v="0"/>
    <n v="4"/>
    <b v="0"/>
    <s v="theater/plays"/>
    <x v="6"/>
    <x v="11"/>
    <x v="2659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x v="16"/>
    <x v="2487"/>
    <x v="2"/>
    <x v="1"/>
    <s v="GBP"/>
    <n v="1377995523"/>
    <x v="3232"/>
    <b v="0"/>
    <n v="5"/>
    <b v="0"/>
    <s v="music/jazz"/>
    <x v="7"/>
    <x v="33"/>
    <x v="2660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x v="4"/>
    <x v="2488"/>
    <x v="2"/>
    <x v="0"/>
    <s v="USD"/>
    <n v="1437570130"/>
    <x v="3233"/>
    <b v="0"/>
    <n v="2"/>
    <b v="0"/>
    <s v="technology/web"/>
    <x v="0"/>
    <x v="26"/>
    <x v="2661"/>
    <x v="3233"/>
    <d v="2015-07-22T13:02:10"/>
    <x v="0"/>
  </r>
  <r>
    <n v="709"/>
    <s v="lumiglove"/>
    <s v="A &quot;handheld&quot; light, which eases the way you illuminate objects and/or paths."/>
    <x v="51"/>
    <x v="2488"/>
    <x v="2"/>
    <x v="0"/>
    <s v="USD"/>
    <n v="1417741159"/>
    <x v="3234"/>
    <b v="0"/>
    <n v="2"/>
    <b v="0"/>
    <s v="technology/wearables"/>
    <x v="0"/>
    <x v="1"/>
    <x v="2661"/>
    <x v="3234"/>
    <d v="2014-12-05T00:59:19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x v="2488"/>
    <x v="2"/>
    <x v="0"/>
    <s v="USD"/>
    <n v="1382414340"/>
    <x v="3235"/>
    <b v="0"/>
    <n v="3"/>
    <b v="0"/>
    <s v="film &amp; video/animation"/>
    <x v="5"/>
    <x v="23"/>
    <x v="2662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x v="150"/>
    <x v="2488"/>
    <x v="2"/>
    <x v="0"/>
    <s v="USD"/>
    <n v="1425337200"/>
    <x v="3236"/>
    <b v="0"/>
    <n v="6"/>
    <b v="0"/>
    <s v="theater/plays"/>
    <x v="6"/>
    <x v="11"/>
    <x v="2663"/>
    <x v="3236"/>
    <d v="2015-03-02T23:00:00"/>
    <x v="0"/>
  </r>
  <r>
    <n v="230"/>
    <s v="In Love There's War"/>
    <s v="In Love There's War is a spicy web series that will have viewers at the edge of their seats as deception and hidden secrecies unravel."/>
    <x v="51"/>
    <x v="2489"/>
    <x v="2"/>
    <x v="0"/>
    <s v="USD"/>
    <n v="1433443151"/>
    <x v="3237"/>
    <b v="0"/>
    <n v="2"/>
    <b v="0"/>
    <s v="film &amp; video/drama"/>
    <x v="5"/>
    <x v="10"/>
    <x v="2421"/>
    <x v="3237"/>
    <d v="2015-06-04T18:39:11"/>
    <x v="0"/>
  </r>
  <r>
    <n v="3864"/>
    <s v="Grammar Land Performances"/>
    <s v="I want to create a theatrical performance of the book Grammar Land and present it at schools to help children learn proper grammar."/>
    <x v="1"/>
    <x v="2489"/>
    <x v="2"/>
    <x v="0"/>
    <s v="USD"/>
    <n v="1447799054"/>
    <x v="3238"/>
    <b v="0"/>
    <n v="3"/>
    <b v="0"/>
    <s v="theater/plays"/>
    <x v="6"/>
    <x v="11"/>
    <x v="2478"/>
    <x v="3238"/>
    <d v="2015-11-17T22:24:14"/>
    <x v="0"/>
  </r>
  <r>
    <n v="4093"/>
    <s v="The Grouch Who Couldn't Steal Christmas"/>
    <s v="'The Grouch' is the perfect way to brighten up your Christmas. Full of love, laughs and some sheer calculated silliness, don't miss it!"/>
    <x v="60"/>
    <x v="2489"/>
    <x v="2"/>
    <x v="1"/>
    <s v="GBP"/>
    <n v="1440272093"/>
    <x v="3239"/>
    <b v="0"/>
    <n v="4"/>
    <b v="0"/>
    <s v="theater/plays"/>
    <x v="6"/>
    <x v="11"/>
    <x v="2383"/>
    <x v="3239"/>
    <d v="2015-08-22T19:34:53"/>
    <x v="0"/>
  </r>
  <r>
    <n v="617"/>
    <s v="Get Affordable Website with Premium Hosting and Domain"/>
    <s v="At beSpider you can create and publish you websites within minutes. 100s of pre-build templates, free domain, free cloud base hosting."/>
    <x v="151"/>
    <x v="2489"/>
    <x v="1"/>
    <x v="1"/>
    <s v="GBP"/>
    <n v="1431072843"/>
    <x v="3240"/>
    <b v="0"/>
    <n v="3"/>
    <b v="0"/>
    <s v="technology/web"/>
    <x v="0"/>
    <x v="26"/>
    <x v="2478"/>
    <x v="3240"/>
    <d v="2015-05-08T08:14:03"/>
    <x v="0"/>
  </r>
  <r>
    <n v="4008"/>
    <s v="Lovers and Other Strangers at The Cockpit"/>
    <s v="Lovers and Other Strangers by RenÃ©e Taylor and Joseph Bologna, showing at The Cockpit theatre in Marylebone, 10th - 14th August 2015"/>
    <x v="114"/>
    <x v="2489"/>
    <x v="2"/>
    <x v="1"/>
    <s v="GBP"/>
    <n v="1437606507"/>
    <x v="3241"/>
    <b v="0"/>
    <n v="4"/>
    <b v="0"/>
    <s v="theater/plays"/>
    <x v="6"/>
    <x v="11"/>
    <x v="2383"/>
    <x v="3241"/>
    <d v="2015-07-22T23:08:27"/>
    <x v="0"/>
  </r>
  <r>
    <n v="1548"/>
    <s v="Change the World through Color"/>
    <s v="Beauty is in the eye of the beholder and I want to inspire conservation through color."/>
    <x v="251"/>
    <x v="2489"/>
    <x v="2"/>
    <x v="0"/>
    <s v="USD"/>
    <n v="1447020620"/>
    <x v="3242"/>
    <b v="0"/>
    <n v="1"/>
    <b v="0"/>
    <s v="photography/nature"/>
    <x v="2"/>
    <x v="38"/>
    <x v="1338"/>
    <x v="3242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x v="2489"/>
    <x v="2"/>
    <x v="0"/>
    <s v="USD"/>
    <n v="1414814340"/>
    <x v="3243"/>
    <b v="0"/>
    <n v="2"/>
    <b v="0"/>
    <s v="technology/gadgets"/>
    <x v="0"/>
    <x v="6"/>
    <x v="2421"/>
    <x v="3243"/>
    <d v="2014-11-01T03:59:00"/>
    <x v="0"/>
  </r>
  <r>
    <n v="2570"/>
    <s v="Mathias Pizzeria - A Mobile Wood Fired Pizza Oven (Canceled)"/>
    <s v="A family run mobile wood fired pizza oven serving up unique artisan pizzas created by award winning Chef Brandon Mathias!"/>
    <x v="40"/>
    <x v="2490"/>
    <x v="1"/>
    <x v="0"/>
    <s v="USD"/>
    <n v="1486590035"/>
    <x v="3244"/>
    <b v="0"/>
    <n v="2"/>
    <b v="0"/>
    <s v="food/food trucks"/>
    <x v="4"/>
    <x v="29"/>
    <x v="2664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x v="121"/>
    <x v="2490"/>
    <x v="2"/>
    <x v="0"/>
    <s v="USD"/>
    <n v="1488517200"/>
    <x v="3245"/>
    <b v="0"/>
    <n v="1"/>
    <b v="0"/>
    <s v="theater/plays"/>
    <x v="6"/>
    <x v="11"/>
    <x v="2439"/>
    <x v="3245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x v="121"/>
    <x v="2491"/>
    <x v="2"/>
    <x v="0"/>
    <s v="USD"/>
    <n v="1409787378"/>
    <x v="3246"/>
    <b v="0"/>
    <n v="3"/>
    <b v="0"/>
    <s v="publishing/fiction"/>
    <x v="1"/>
    <x v="35"/>
    <x v="2652"/>
    <x v="3246"/>
    <d v="2014-09-03T23:36:18"/>
    <x v="0"/>
  </r>
  <r>
    <n v="3083"/>
    <s v="Crystal City Haunted Undergound"/>
    <s v="Crystal City Underground is a New &amp; Unique_x000a_indoor recreational facility, using an old silica sand mine,_x000a_we are the Haunted Maze"/>
    <x v="16"/>
    <x v="2492"/>
    <x v="2"/>
    <x v="0"/>
    <s v="USD"/>
    <n v="1409547600"/>
    <x v="3247"/>
    <b v="0"/>
    <n v="3"/>
    <b v="0"/>
    <s v="theater/spaces"/>
    <x v="6"/>
    <x v="9"/>
    <x v="2665"/>
    <x v="3247"/>
    <d v="2014-09-01T05:00:00"/>
    <x v="0"/>
  </r>
  <r>
    <n v="586"/>
    <s v="Employ College 2K"/>
    <s v="Employ College is a movement for companies to hire college graduates from their respected institutions."/>
    <x v="26"/>
    <x v="2492"/>
    <x v="2"/>
    <x v="0"/>
    <s v="USD"/>
    <n v="1424032207"/>
    <x v="3248"/>
    <b v="0"/>
    <n v="4"/>
    <b v="0"/>
    <s v="technology/web"/>
    <x v="0"/>
    <x v="26"/>
    <x v="2666"/>
    <x v="3248"/>
    <d v="2015-02-15T20:30:07"/>
    <x v="0"/>
  </r>
  <r>
    <n v="1082"/>
    <s v="T-Fighter: Code Name M - Mobile Edition"/>
    <s v="Challenge your trivia skills in this action oriented game against several opponents across time."/>
    <x v="26"/>
    <x v="2492"/>
    <x v="2"/>
    <x v="0"/>
    <s v="USD"/>
    <n v="1344635088"/>
    <x v="3249"/>
    <b v="0"/>
    <n v="3"/>
    <b v="0"/>
    <s v="games/video games"/>
    <x v="3"/>
    <x v="18"/>
    <x v="2665"/>
    <x v="3249"/>
    <d v="2012-08-10T21:44:48"/>
    <x v="0"/>
  </r>
  <r>
    <n v="561"/>
    <s v="CheckMate Careers"/>
    <s v="A marketplace for talent and employers to match. Using intuitive technology we match &amp; place talent with the best career position."/>
    <x v="51"/>
    <x v="2493"/>
    <x v="2"/>
    <x v="0"/>
    <s v="USD"/>
    <n v="1445874513"/>
    <x v="3250"/>
    <b v="0"/>
    <n v="2"/>
    <b v="0"/>
    <s v="technology/web"/>
    <x v="0"/>
    <x v="26"/>
    <x v="2283"/>
    <x v="3250"/>
    <d v="2015-10-26T15:48:33"/>
    <x v="0"/>
  </r>
  <r>
    <n v="2380"/>
    <s v="Finit - Hashtag Chatting (Canceled)"/>
    <s v="Tired of waiting for likes? Here is a brand new social network centered on real-time hashtag chatting. Just chat and enjoy!"/>
    <x v="51"/>
    <x v="2493"/>
    <x v="1"/>
    <x v="0"/>
    <s v="USD"/>
    <n v="1443726142"/>
    <x v="3251"/>
    <b v="0"/>
    <n v="3"/>
    <b v="0"/>
    <s v="technology/web"/>
    <x v="0"/>
    <x v="26"/>
    <x v="2619"/>
    <x v="3251"/>
    <d v="2015-10-01T19:02:22"/>
    <x v="0"/>
  </r>
  <r>
    <n v="2862"/>
    <s v="Get Your Life Back"/>
    <s v="&quot;Get Your Life Back&quot; is a dynamic stage play that deals with true issues of life that reign in the lives of many people everyday."/>
    <x v="372"/>
    <x v="2493"/>
    <x v="2"/>
    <x v="0"/>
    <s v="USD"/>
    <n v="1403636229"/>
    <x v="3252"/>
    <b v="0"/>
    <n v="3"/>
    <b v="0"/>
    <s v="theater/plays"/>
    <x v="6"/>
    <x v="11"/>
    <x v="2619"/>
    <x v="3252"/>
    <d v="2014-06-24T18:57:09"/>
    <x v="0"/>
  </r>
  <r>
    <n v="1577"/>
    <s v="Abstract Image Photography Coffee Table Book (Canceled)"/>
    <s v="I've been putting together a portfolio of fine abstract photography of the highest quality, color, and design. A vision of beauty!"/>
    <x v="26"/>
    <x v="2493"/>
    <x v="1"/>
    <x v="0"/>
    <s v="USD"/>
    <n v="1343161248"/>
    <x v="3253"/>
    <b v="0"/>
    <n v="2"/>
    <b v="0"/>
    <s v="publishing/art books"/>
    <x v="1"/>
    <x v="32"/>
    <x v="2283"/>
    <x v="3253"/>
    <d v="2012-07-24T20:20:48"/>
    <x v="0"/>
  </r>
  <r>
    <n v="2355"/>
    <s v="PriceItUpPlease (Canceled)"/>
    <s v="PriceItUpPlease will be an easy to use website that estimates the amount of your startup costs for that great idea you have!"/>
    <x v="36"/>
    <x v="2493"/>
    <x v="1"/>
    <x v="8"/>
    <s v="AUD"/>
    <n v="1430604136"/>
    <x v="3254"/>
    <b v="0"/>
    <n v="2"/>
    <b v="0"/>
    <s v="technology/web"/>
    <x v="0"/>
    <x v="26"/>
    <x v="2283"/>
    <x v="3254"/>
    <d v="2015-05-02T22:02:16"/>
    <x v="0"/>
  </r>
  <r>
    <n v="2681"/>
    <s v="Jolly's Hot Dogs An All-Beef Coney Dog"/>
    <s v="Jolly's Hot Dogs: A beef hot dog topped with deliciously seasoned ground beef, mustard and minced onions."/>
    <x v="36"/>
    <x v="2493"/>
    <x v="2"/>
    <x v="0"/>
    <s v="USD"/>
    <n v="1405027750"/>
    <x v="3255"/>
    <b v="0"/>
    <n v="2"/>
    <b v="0"/>
    <s v="food/food trucks"/>
    <x v="4"/>
    <x v="29"/>
    <x v="2283"/>
    <x v="3255"/>
    <d v="2014-07-10T21:29:10"/>
    <x v="0"/>
  </r>
  <r>
    <n v="1417"/>
    <s v="Digitizing 8 Rare Siddha Yoga Books"/>
    <s v="Digitization of 8 rare Siddha Yoga books written by a Yogi - coming in the lineage of Sri Sri Sri Sadhasiva Brahmendra himself!"/>
    <x v="169"/>
    <x v="2493"/>
    <x v="2"/>
    <x v="0"/>
    <s v="USD"/>
    <n v="1442315460"/>
    <x v="3256"/>
    <b v="0"/>
    <n v="2"/>
    <b v="0"/>
    <s v="publishing/translations"/>
    <x v="1"/>
    <x v="31"/>
    <x v="2283"/>
    <x v="3256"/>
    <d v="2015-09-15T11:11:00"/>
    <x v="0"/>
  </r>
  <r>
    <n v="3640"/>
    <s v="Spring Awakening Presented by Catoctin Mountain Players"/>
    <s v="Help us bring the SPRING AWAKENING to Frederick, MD! _x000a__x000a_We're producing a project for young adults and could use your help."/>
    <x v="114"/>
    <x v="2493"/>
    <x v="2"/>
    <x v="0"/>
    <s v="USD"/>
    <n v="1431283530"/>
    <x v="3257"/>
    <b v="0"/>
    <n v="3"/>
    <b v="0"/>
    <s v="theater/musical"/>
    <x v="6"/>
    <x v="19"/>
    <x v="2619"/>
    <x v="3257"/>
    <d v="2015-05-10T18:45:30"/>
    <x v="0"/>
  </r>
  <r>
    <n v="682"/>
    <s v="Deception Belt"/>
    <s v="The Deception Belt is an innovative belt with app capability, designed to assist any user gain control over their appetite."/>
    <x v="6"/>
    <x v="2494"/>
    <x v="2"/>
    <x v="0"/>
    <s v="USD"/>
    <n v="1489512122"/>
    <x v="3258"/>
    <b v="0"/>
    <n v="4"/>
    <b v="0"/>
    <s v="technology/wearables"/>
    <x v="0"/>
    <x v="1"/>
    <x v="2667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x v="13"/>
    <x v="2494"/>
    <x v="2"/>
    <x v="0"/>
    <s v="USD"/>
    <n v="1459352495"/>
    <x v="3259"/>
    <b v="0"/>
    <n v="4"/>
    <b v="0"/>
    <s v="games/video games"/>
    <x v="3"/>
    <x v="18"/>
    <x v="2667"/>
    <x v="3259"/>
    <d v="2016-03-30T15:41:35"/>
    <x v="0"/>
  </r>
  <r>
    <n v="2748"/>
    <s v="Native American Language Book for Children"/>
    <s v="Interactive Book with Audio to learn the Ojibwe Language for Children.  Website, Ebook and more!"/>
    <x v="1"/>
    <x v="2494"/>
    <x v="2"/>
    <x v="0"/>
    <s v="USD"/>
    <n v="1472835802"/>
    <x v="3260"/>
    <b v="0"/>
    <n v="4"/>
    <b v="0"/>
    <s v="publishing/children's books"/>
    <x v="1"/>
    <x v="39"/>
    <x v="2667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x v="60"/>
    <x v="2494"/>
    <x v="2"/>
    <x v="0"/>
    <s v="USD"/>
    <n v="1448204621"/>
    <x v="3261"/>
    <b v="0"/>
    <n v="1"/>
    <b v="0"/>
    <s v="publishing/children's books"/>
    <x v="1"/>
    <x v="39"/>
    <x v="2547"/>
    <x v="3261"/>
    <d v="2015-11-22T15:03:41"/>
    <x v="0"/>
  </r>
  <r>
    <n v="546"/>
    <s v="Lift Up Missions a Global Christian Online Platform"/>
    <s v="Build a Christian Network Platform to connect and collaborate projects, events, missions and support online to fulfill the call."/>
    <x v="24"/>
    <x v="2495"/>
    <x v="2"/>
    <x v="0"/>
    <s v="USD"/>
    <n v="1445097715"/>
    <x v="3262"/>
    <b v="0"/>
    <n v="2"/>
    <b v="0"/>
    <s v="technology/web"/>
    <x v="0"/>
    <x v="26"/>
    <x v="2523"/>
    <x v="3262"/>
    <d v="2015-10-17T16:01:55"/>
    <x v="0"/>
  </r>
  <r>
    <n v="505"/>
    <s v="MY4FACES THE ANIMATED MOVIE"/>
    <s v="This wonderful movie will tells the story of two adorable aliens who crash land into a familyâ€™s backyard, and travel the Earth."/>
    <x v="32"/>
    <x v="2495"/>
    <x v="2"/>
    <x v="0"/>
    <s v="USD"/>
    <n v="1451010086"/>
    <x v="3263"/>
    <b v="0"/>
    <n v="14"/>
    <b v="0"/>
    <s v="film &amp; video/animation"/>
    <x v="5"/>
    <x v="23"/>
    <x v="2668"/>
    <x v="3263"/>
    <d v="2015-12-25T02:21:26"/>
    <x v="0"/>
  </r>
  <r>
    <n v="2402"/>
    <s v="Cupcake Truck Unite"/>
    <s v="Small town, delicious treats, and a mobile truck"/>
    <x v="32"/>
    <x v="2495"/>
    <x v="2"/>
    <x v="0"/>
    <s v="USD"/>
    <n v="1431533931"/>
    <x v="3264"/>
    <b v="0"/>
    <n v="1"/>
    <b v="0"/>
    <s v="food/food trucks"/>
    <x v="4"/>
    <x v="29"/>
    <x v="2025"/>
    <x v="3264"/>
    <d v="2015-05-13T16:18:51"/>
    <x v="0"/>
  </r>
  <r>
    <n v="2654"/>
    <s v="Moon Rocket Projo - Finally know the TRUTH about E.T."/>
    <s v="I want to launch a rocket to the moon, I plan on having this lunar rocket carry a small payload of solar internet connected cameras"/>
    <x v="4"/>
    <x v="2496"/>
    <x v="1"/>
    <x v="0"/>
    <s v="USD"/>
    <n v="1429622726"/>
    <x v="3265"/>
    <b v="0"/>
    <n v="6"/>
    <b v="0"/>
    <s v="technology/space exploration"/>
    <x v="0"/>
    <x v="4"/>
    <x v="2656"/>
    <x v="3265"/>
    <d v="2015-04-21T13:25:26"/>
    <x v="0"/>
  </r>
  <r>
    <n v="1072"/>
    <s v="World Defense : Tower Defense"/>
    <s v="A tower defense game that is played anywhere on the earth's surface!  This project is to expand it to be multiplayer and mod support."/>
    <x v="35"/>
    <x v="2496"/>
    <x v="2"/>
    <x v="0"/>
    <s v="USD"/>
    <n v="1391630297"/>
    <x v="3266"/>
    <b v="0"/>
    <n v="4"/>
    <b v="0"/>
    <s v="games/video games"/>
    <x v="3"/>
    <x v="18"/>
    <x v="2631"/>
    <x v="3266"/>
    <d v="2014-02-05T19:58:17"/>
    <x v="0"/>
  </r>
  <r>
    <n v="1875"/>
    <s v="Claws &amp; Fins"/>
    <s v="Sea opposition of Crab's family and angry fishes. Who is going to win, and who is going to loose ?!"/>
    <x v="26"/>
    <x v="2496"/>
    <x v="2"/>
    <x v="0"/>
    <s v="USD"/>
    <n v="1470519308"/>
    <x v="3267"/>
    <b v="0"/>
    <n v="3"/>
    <b v="0"/>
    <s v="games/mobile games"/>
    <x v="3"/>
    <x v="28"/>
    <x v="2630"/>
    <x v="3267"/>
    <d v="2016-08-06T21:35:08"/>
    <x v="0"/>
  </r>
  <r>
    <n v="2580"/>
    <s v="Build Phatboyz Food Truck (Canceled)"/>
    <s v="Planning to build this truck into a full rolling fold out cook shack,providing clean cold drinking water to all festival goers"/>
    <x v="141"/>
    <x v="2496"/>
    <x v="1"/>
    <x v="0"/>
    <s v="USD"/>
    <n v="1431745200"/>
    <x v="3268"/>
    <b v="0"/>
    <n v="2"/>
    <b v="0"/>
    <s v="food/food trucks"/>
    <x v="4"/>
    <x v="29"/>
    <x v="2556"/>
    <x v="3268"/>
    <d v="2015-05-16T03:00:00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"/>
    <x v="2496"/>
    <x v="2"/>
    <x v="0"/>
    <s v="USD"/>
    <n v="1389844800"/>
    <x v="3269"/>
    <b v="0"/>
    <n v="2"/>
    <b v="0"/>
    <s v="film &amp; video/animation"/>
    <x v="5"/>
    <x v="23"/>
    <x v="2556"/>
    <x v="3269"/>
    <d v="2014-01-16T04:00:00"/>
    <x v="0"/>
  </r>
  <r>
    <n v="1703"/>
    <s v="Joy Full Noise!"/>
    <s v="I would love for you to be a part of helping me raise money for music and video production to launch my first Worship album!"/>
    <x v="1"/>
    <x v="2496"/>
    <x v="2"/>
    <x v="0"/>
    <s v="USD"/>
    <n v="1441003537"/>
    <x v="3270"/>
    <b v="0"/>
    <n v="2"/>
    <b v="0"/>
    <s v="music/faith"/>
    <x v="7"/>
    <x v="14"/>
    <x v="2556"/>
    <x v="3270"/>
    <d v="2015-08-31T06:45:37"/>
    <x v="0"/>
  </r>
  <r>
    <n v="1985"/>
    <s v="Metrospective - photography project"/>
    <s v="A personal journey to document people on the worlds 10 largest metro systems. The end result being one truly epic photographic essay!"/>
    <x v="250"/>
    <x v="2496"/>
    <x v="2"/>
    <x v="1"/>
    <s v="GBP"/>
    <n v="1470178800"/>
    <x v="3271"/>
    <b v="0"/>
    <n v="4"/>
    <b v="0"/>
    <s v="photography/people"/>
    <x v="2"/>
    <x v="36"/>
    <x v="2631"/>
    <x v="3271"/>
    <d v="2016-08-02T23:00:00"/>
    <x v="0"/>
  </r>
  <r>
    <n v="184"/>
    <s v="Lana - Short film"/>
    <s v="&quot;Lana&quot; is an horror/dramatic short film, written by myself, about a young woman fighting the darkness in her, but it might be too late."/>
    <x v="186"/>
    <x v="2496"/>
    <x v="2"/>
    <x v="11"/>
    <s v="CAD"/>
    <n v="1409543940"/>
    <x v="3272"/>
    <b v="0"/>
    <n v="2"/>
    <b v="0"/>
    <s v="film &amp; video/drama"/>
    <x v="5"/>
    <x v="10"/>
    <x v="2556"/>
    <x v="3272"/>
    <d v="2014-09-01T03:59:00"/>
    <x v="0"/>
  </r>
  <r>
    <n v="2919"/>
    <s v="While the Stars Fall"/>
    <s v="A full staged reading of a new play about a boy who learns how to be happy from the most unexpected person."/>
    <x v="260"/>
    <x v="2496"/>
    <x v="2"/>
    <x v="0"/>
    <s v="USD"/>
    <n v="1407250329"/>
    <x v="3273"/>
    <b v="0"/>
    <n v="6"/>
    <b v="0"/>
    <s v="theater/plays"/>
    <x v="6"/>
    <x v="11"/>
    <x v="2656"/>
    <x v="3273"/>
    <d v="2014-08-05T14:52:09"/>
    <x v="0"/>
  </r>
  <r>
    <n v="2373"/>
    <s v="Cykelauktion.com (Canceled)"/>
    <s v="We want to create a safe marketplace for buying and selling bicycles."/>
    <x v="373"/>
    <x v="2497"/>
    <x v="1"/>
    <x v="10"/>
    <s v="SEK"/>
    <n v="1440863624"/>
    <x v="3274"/>
    <b v="0"/>
    <n v="1"/>
    <b v="0"/>
    <s v="technology/web"/>
    <x v="0"/>
    <x v="26"/>
    <x v="1626"/>
    <x v="3274"/>
    <d v="2015-08-29T15:53:4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374"/>
    <x v="2497"/>
    <x v="2"/>
    <x v="8"/>
    <s v="AUD"/>
    <n v="1401662239"/>
    <x v="3275"/>
    <b v="0"/>
    <n v="1"/>
    <b v="0"/>
    <s v="film &amp; video/animation"/>
    <x v="5"/>
    <x v="23"/>
    <x v="1626"/>
    <x v="3275"/>
    <d v="2014-06-01T22:37:1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375"/>
    <x v="2497"/>
    <x v="2"/>
    <x v="0"/>
    <s v="USD"/>
    <n v="1449989260"/>
    <x v="3276"/>
    <b v="0"/>
    <n v="1"/>
    <b v="0"/>
    <s v="technology/web"/>
    <x v="0"/>
    <x v="26"/>
    <x v="1626"/>
    <x v="3276"/>
    <d v="2015-12-13T06:47:40"/>
    <x v="0"/>
  </r>
  <r>
    <n v="2393"/>
    <s v="Game Swapper (Canceled)"/>
    <s v="Imagine a world where you can swap a video game you're tired of playing for a video game you actually want to play for just $1.50!"/>
    <x v="4"/>
    <x v="2497"/>
    <x v="1"/>
    <x v="0"/>
    <s v="USD"/>
    <n v="1439048017"/>
    <x v="3277"/>
    <b v="0"/>
    <n v="1"/>
    <b v="0"/>
    <s v="technology/web"/>
    <x v="0"/>
    <x v="26"/>
    <x v="1626"/>
    <x v="3277"/>
    <d v="2015-08-08T15:33:37"/>
    <x v="0"/>
  </r>
  <r>
    <n v="1904"/>
    <s v="Small Animal Deterrent Latch (S.A.D.L.)"/>
    <s v="Animals knocking over your waste wheeler making a mess on trash day? The S.A.D.L. will help prevent that from happening!"/>
    <x v="6"/>
    <x v="2497"/>
    <x v="2"/>
    <x v="0"/>
    <s v="USD"/>
    <n v="1451752021"/>
    <x v="3278"/>
    <b v="0"/>
    <n v="2"/>
    <b v="0"/>
    <s v="technology/gadgets"/>
    <x v="0"/>
    <x v="6"/>
    <x v="1647"/>
    <x v="3278"/>
    <d v="2016-01-02T16:27:01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x v="2497"/>
    <x v="2"/>
    <x v="0"/>
    <s v="USD"/>
    <n v="1389055198"/>
    <x v="3279"/>
    <b v="0"/>
    <n v="1"/>
    <b v="0"/>
    <s v="music/jazz"/>
    <x v="7"/>
    <x v="33"/>
    <x v="1626"/>
    <x v="3279"/>
    <d v="2014-01-07T00:39:58"/>
    <x v="0"/>
  </r>
  <r>
    <n v="2152"/>
    <s v="Space Shooter RPG+"/>
    <s v="Our game is going to be a space shooter that has RPG elements with New Game+! It will be unlike any space shooter ever played."/>
    <x v="0"/>
    <x v="2497"/>
    <x v="2"/>
    <x v="0"/>
    <s v="USD"/>
    <n v="1394909909"/>
    <x v="3280"/>
    <b v="0"/>
    <n v="4"/>
    <b v="0"/>
    <s v="games/video games"/>
    <x v="3"/>
    <x v="18"/>
    <x v="2669"/>
    <x v="3280"/>
    <d v="2014-03-15T18:58:29"/>
    <x v="0"/>
  </r>
  <r>
    <n v="2585"/>
    <s v="Evie's Eats and Natural Treats Food Truck"/>
    <s v="Evie's Eats uses local ingredients to create sweet treats, healthy snacks and on the go meals, all with the family budget in mind!"/>
    <x v="0"/>
    <x v="2497"/>
    <x v="2"/>
    <x v="0"/>
    <s v="USD"/>
    <n v="1404601632"/>
    <x v="3281"/>
    <b v="0"/>
    <n v="1"/>
    <b v="0"/>
    <s v="food/food trucks"/>
    <x v="4"/>
    <x v="29"/>
    <x v="1626"/>
    <x v="3281"/>
    <d v="2014-07-05T23:07:12"/>
    <x v="0"/>
  </r>
  <r>
    <n v="2592"/>
    <s v="El Carte 303"/>
    <s v="El Carte is revolutionizing the food truck industry. Meet the new food trike. #oneandonly  we going to spread the awesomeness all over!"/>
    <x v="0"/>
    <x v="2497"/>
    <x v="2"/>
    <x v="0"/>
    <s v="USD"/>
    <n v="1412536421"/>
    <x v="3282"/>
    <b v="0"/>
    <n v="1"/>
    <b v="0"/>
    <s v="food/food trucks"/>
    <x v="4"/>
    <x v="29"/>
    <x v="1626"/>
    <x v="3282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16"/>
    <x v="2497"/>
    <x v="2"/>
    <x v="6"/>
    <s v="EUR"/>
    <n v="1439827559"/>
    <x v="3283"/>
    <b v="0"/>
    <n v="3"/>
    <b v="0"/>
    <s v="theater/spaces"/>
    <x v="6"/>
    <x v="9"/>
    <x v="2635"/>
    <x v="3283"/>
    <d v="2015-08-17T16:05:59"/>
    <x v="0"/>
  </r>
  <r>
    <n v="237"/>
    <s v="Making The Choice"/>
    <s v="Making The Choice is a christian short film series."/>
    <x v="51"/>
    <x v="2497"/>
    <x v="2"/>
    <x v="0"/>
    <s v="USD"/>
    <n v="1457445069"/>
    <x v="3284"/>
    <b v="0"/>
    <n v="1"/>
    <b v="0"/>
    <s v="film &amp; video/drama"/>
    <x v="5"/>
    <x v="10"/>
    <x v="1626"/>
    <x v="3284"/>
    <d v="2016-03-08T13:51:09"/>
    <x v="0"/>
  </r>
  <r>
    <n v="1559"/>
    <s v="North Cascades Bigfoot Photo Expedition"/>
    <s v="The goal of this project is to provide scientific evidence of bigfoot in the North Cascades."/>
    <x v="51"/>
    <x v="2497"/>
    <x v="2"/>
    <x v="0"/>
    <s v="USD"/>
    <n v="1430270199"/>
    <x v="3285"/>
    <b v="0"/>
    <n v="1"/>
    <b v="0"/>
    <s v="photography/nature"/>
    <x v="2"/>
    <x v="38"/>
    <x v="1626"/>
    <x v="3285"/>
    <d v="2015-04-29T01:16:39"/>
    <x v="0"/>
  </r>
  <r>
    <n v="2438"/>
    <s v="FOOD|Art"/>
    <s v="I'm starting a catering and food truck business of southern comfort food. My FOOD is my Art!  _x000a_Thanks for you help!"/>
    <x v="51"/>
    <x v="2497"/>
    <x v="2"/>
    <x v="0"/>
    <s v="USD"/>
    <n v="1449529062"/>
    <x v="3286"/>
    <b v="0"/>
    <n v="1"/>
    <b v="0"/>
    <s v="food/food trucks"/>
    <x v="4"/>
    <x v="29"/>
    <x v="1626"/>
    <x v="3286"/>
    <d v="2015-12-07T22:57:42"/>
    <x v="0"/>
  </r>
  <r>
    <n v="3095"/>
    <s v="The Old Howard Theatre Company"/>
    <s v="We are a small theatre company looking to provide world class theatre to the working class in the Greater New York area."/>
    <x v="376"/>
    <x v="2497"/>
    <x v="2"/>
    <x v="0"/>
    <s v="USD"/>
    <n v="1470011780"/>
    <x v="3287"/>
    <b v="0"/>
    <n v="1"/>
    <b v="0"/>
    <s v="theater/spaces"/>
    <x v="6"/>
    <x v="9"/>
    <x v="1626"/>
    <x v="3287"/>
    <d v="2016-08-01T00:36:20"/>
    <x v="0"/>
  </r>
  <r>
    <n v="190"/>
    <s v="REGIONRAT, the movie"/>
    <s v="Because hope can be a 4 letter word"/>
    <x v="32"/>
    <x v="2497"/>
    <x v="2"/>
    <x v="0"/>
    <s v="USD"/>
    <n v="1466091446"/>
    <x v="3288"/>
    <b v="0"/>
    <n v="1"/>
    <b v="0"/>
    <s v="film &amp; video/drama"/>
    <x v="5"/>
    <x v="10"/>
    <x v="1626"/>
    <x v="3288"/>
    <d v="2016-06-16T15:37:26"/>
    <x v="0"/>
  </r>
  <r>
    <n v="2568"/>
    <s v="Barney's, deliciously New York - Vintage 1972 Chevy P10"/>
    <s v="Barney's is seriously delicious New York food. Cooking everything from scratch on our American food truck. London here we come..."/>
    <x v="26"/>
    <x v="2497"/>
    <x v="1"/>
    <x v="1"/>
    <s v="GBP"/>
    <n v="1472745594"/>
    <x v="3289"/>
    <b v="0"/>
    <n v="1"/>
    <b v="0"/>
    <s v="food/food trucks"/>
    <x v="4"/>
    <x v="29"/>
    <x v="1626"/>
    <x v="3289"/>
    <d v="2016-09-01T15:59:54"/>
    <x v="0"/>
  </r>
  <r>
    <n v="1153"/>
    <s v="The Cold Spot Mobile Trailer"/>
    <s v="A mobile concession trailer for snow cones, ice cream, smoothies and more"/>
    <x v="36"/>
    <x v="2497"/>
    <x v="2"/>
    <x v="0"/>
    <s v="USD"/>
    <n v="1434647305"/>
    <x v="3290"/>
    <b v="0"/>
    <n v="1"/>
    <b v="0"/>
    <s v="food/food trucks"/>
    <x v="4"/>
    <x v="29"/>
    <x v="1626"/>
    <x v="3290"/>
    <d v="2015-06-18T17:08:25"/>
    <x v="0"/>
  </r>
  <r>
    <n v="1483"/>
    <s v="The Book Club Rebellion"/>
    <s v="When three social outcasts discover that Fictional characters are invading their world, they must form a team to stop this evil force."/>
    <x v="40"/>
    <x v="2497"/>
    <x v="2"/>
    <x v="0"/>
    <s v="USD"/>
    <n v="1469162275"/>
    <x v="3291"/>
    <b v="0"/>
    <n v="2"/>
    <b v="0"/>
    <s v="publishing/fiction"/>
    <x v="1"/>
    <x v="35"/>
    <x v="1647"/>
    <x v="3291"/>
    <d v="2016-07-22T04:37:55"/>
    <x v="0"/>
  </r>
  <r>
    <n v="3941"/>
    <s v="TWO for the PRICE OF ONE THEATRE"/>
    <s v="Help produce &quot;Boseman and Lena&quot; by Athol Fugard._x000a_Celebrate 18 years of Service to Arts and Community, 2nd Show of a 7th Season in NOLA!"/>
    <x v="120"/>
    <x v="2497"/>
    <x v="2"/>
    <x v="0"/>
    <s v="USD"/>
    <n v="1416877200"/>
    <x v="3292"/>
    <b v="0"/>
    <n v="2"/>
    <b v="0"/>
    <s v="theater/plays"/>
    <x v="6"/>
    <x v="11"/>
    <x v="1647"/>
    <x v="3292"/>
    <d v="2014-11-25T01:00:00"/>
    <x v="0"/>
  </r>
  <r>
    <n v="1060"/>
    <s v="Reality  Check (Canceled)"/>
    <s v="Reality Check is a weekly Internet Radio Show. Along with my co-host and engineer we discuss the issues of the day relevant to you!."/>
    <x v="1"/>
    <x v="2497"/>
    <x v="1"/>
    <x v="0"/>
    <s v="USD"/>
    <n v="1429134893"/>
    <x v="3293"/>
    <b v="0"/>
    <n v="1"/>
    <b v="0"/>
    <s v="journalism/audio"/>
    <x v="8"/>
    <x v="30"/>
    <x v="1626"/>
    <x v="3293"/>
    <d v="2015-04-15T21:54:53"/>
    <x v="0"/>
  </r>
  <r>
    <n v="1989"/>
    <s v="Shutters of Hope: The Real Faces of Infertility"/>
    <s v="Creating an awareness for infertility through photographing families and showcasing the real faces of infertility."/>
    <x v="1"/>
    <x v="2497"/>
    <x v="2"/>
    <x v="0"/>
    <s v="USD"/>
    <n v="1481473208"/>
    <x v="3294"/>
    <b v="0"/>
    <n v="1"/>
    <b v="0"/>
    <s v="photography/people"/>
    <x v="2"/>
    <x v="36"/>
    <x v="1626"/>
    <x v="3294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x v="1"/>
    <x v="2497"/>
    <x v="2"/>
    <x v="1"/>
    <s v="GBP"/>
    <n v="1433685354"/>
    <x v="3295"/>
    <b v="0"/>
    <n v="1"/>
    <b v="0"/>
    <s v="theater/musical"/>
    <x v="6"/>
    <x v="19"/>
    <x v="1626"/>
    <x v="3295"/>
    <d v="2015-06-07T13:55:54"/>
    <x v="1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x v="2497"/>
    <x v="2"/>
    <x v="0"/>
    <s v="USD"/>
    <n v="1472847873"/>
    <x v="3296"/>
    <b v="0"/>
    <n v="1"/>
    <b v="0"/>
    <s v="theater/plays"/>
    <x v="6"/>
    <x v="11"/>
    <x v="1626"/>
    <x v="3296"/>
    <d v="2016-09-02T20:24:33"/>
    <x v="0"/>
  </r>
  <r>
    <n v="935"/>
    <s v="The Art of You Too"/>
    <s v="This vocal music and spoken word project uses the  gift of life,love,hope &amp; peace to enable people to see themselves as a masterpiece!"/>
    <x v="113"/>
    <x v="2497"/>
    <x v="2"/>
    <x v="0"/>
    <s v="USD"/>
    <n v="1454054429"/>
    <x v="3297"/>
    <b v="0"/>
    <n v="2"/>
    <b v="0"/>
    <s v="music/jazz"/>
    <x v="7"/>
    <x v="33"/>
    <x v="1647"/>
    <x v="3297"/>
    <d v="2016-01-29T08:00:29"/>
    <x v="0"/>
  </r>
  <r>
    <n v="1713"/>
    <s v="&quot;UNCOVERED ME&quot;"/>
    <s v="This music project is a compilation to my up-coming book UNCOVERED ME, I need your support to help me go to New York and complete it."/>
    <x v="121"/>
    <x v="2497"/>
    <x v="2"/>
    <x v="0"/>
    <s v="USD"/>
    <n v="1412536412"/>
    <x v="3298"/>
    <b v="0"/>
    <n v="1"/>
    <b v="0"/>
    <s v="music/faith"/>
    <x v="7"/>
    <x v="14"/>
    <x v="1626"/>
    <x v="3298"/>
    <d v="2014-10-05T19:13:32"/>
    <x v="0"/>
  </r>
  <r>
    <n v="514"/>
    <s v="I'm Sticking With You."/>
    <s v="A film created entirely out of paper, visual effects and found objects depicts how one man created a new life for himself."/>
    <x v="186"/>
    <x v="2497"/>
    <x v="2"/>
    <x v="11"/>
    <s v="CAD"/>
    <n v="1407595447"/>
    <x v="3299"/>
    <b v="0"/>
    <n v="3"/>
    <b v="0"/>
    <s v="film &amp; video/animation"/>
    <x v="5"/>
    <x v="23"/>
    <x v="2635"/>
    <x v="3299"/>
    <d v="2014-08-09T14:44:0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x v="2497"/>
    <x v="2"/>
    <x v="0"/>
    <s v="USD"/>
    <n v="1257047940"/>
    <x v="3300"/>
    <b v="0"/>
    <n v="1"/>
    <b v="0"/>
    <s v="publishing/fiction"/>
    <x v="1"/>
    <x v="35"/>
    <x v="1626"/>
    <x v="3300"/>
    <d v="2009-11-01T03:59:00"/>
    <x v="0"/>
  </r>
  <r>
    <n v="3137"/>
    <s v="Richard III - Presented by REBATEnsemble/Theatre Off Jackson"/>
    <s v="Set in 1930s Chinatown, evocative of old world South Jackson Street during the Jazz era."/>
    <x v="186"/>
    <x v="2497"/>
    <x v="3"/>
    <x v="0"/>
    <s v="USD"/>
    <n v="1493838720"/>
    <x v="3301"/>
    <b v="0"/>
    <n v="1"/>
    <b v="0"/>
    <s v="theater/plays"/>
    <x v="6"/>
    <x v="11"/>
    <x v="1626"/>
    <x v="3301"/>
    <d v="2017-05-03T19:12:00"/>
    <x v="0"/>
  </r>
  <r>
    <n v="444"/>
    <s v="Discovering the Other Woman"/>
    <s v="An upcoming animated web sitcom series centered around dealing with life, love, and relationships."/>
    <x v="114"/>
    <x v="2497"/>
    <x v="2"/>
    <x v="0"/>
    <s v="USD"/>
    <n v="1329342361"/>
    <x v="3302"/>
    <b v="0"/>
    <n v="1"/>
    <b v="0"/>
    <s v="film &amp; video/animation"/>
    <x v="5"/>
    <x v="23"/>
    <x v="1626"/>
    <x v="3302"/>
    <d v="2012-02-15T21:46:01"/>
    <x v="0"/>
  </r>
  <r>
    <n v="1135"/>
    <s v="Trumperama"/>
    <s v="&quot;Trumperama&quot; ist ein Jump 'n' Run Spiel im 8-Bit Stil fÃ¼r Android._x000a_Donald Trump gewinnt die Wahlen und muss gestoppt werden!"/>
    <x v="114"/>
    <x v="2497"/>
    <x v="2"/>
    <x v="4"/>
    <s v="EUR"/>
    <n v="1470527094"/>
    <x v="3303"/>
    <b v="0"/>
    <n v="1"/>
    <b v="0"/>
    <s v="games/mobile games"/>
    <x v="3"/>
    <x v="28"/>
    <x v="1626"/>
    <x v="3303"/>
    <d v="2016-08-06T23:44:54"/>
    <x v="0"/>
  </r>
  <r>
    <n v="3895"/>
    <s v="Vestige"/>
    <s v="A Transgender makeup artist calls into question the loyalty of her best friend in a 1980's circus while dealing with her dying mother."/>
    <x v="114"/>
    <x v="2497"/>
    <x v="2"/>
    <x v="0"/>
    <s v="USD"/>
    <n v="1425103218"/>
    <x v="3304"/>
    <b v="0"/>
    <n v="1"/>
    <b v="0"/>
    <s v="theater/plays"/>
    <x v="6"/>
    <x v="11"/>
    <x v="1626"/>
    <x v="3304"/>
    <d v="2015-02-28T06:00:1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x v="2497"/>
    <x v="2"/>
    <x v="0"/>
    <s v="USD"/>
    <n v="1268636340"/>
    <x v="3305"/>
    <b v="0"/>
    <n v="5"/>
    <b v="0"/>
    <s v="games/video games"/>
    <x v="3"/>
    <x v="18"/>
    <x v="2634"/>
    <x v="3305"/>
    <d v="2010-03-15T06:59:00"/>
    <x v="0"/>
  </r>
  <r>
    <n v="1486"/>
    <s v="I Died. Yesterday by Pamela Norton Docken"/>
    <s v="Follow the intimate and intense journey of a young woman's last moments of her unexpected death and journey to the continuance of life."/>
    <x v="16"/>
    <x v="2498"/>
    <x v="2"/>
    <x v="0"/>
    <s v="USD"/>
    <n v="1425009761"/>
    <x v="3306"/>
    <b v="0"/>
    <n v="3"/>
    <b v="0"/>
    <s v="publishing/fiction"/>
    <x v="1"/>
    <x v="35"/>
    <x v="2670"/>
    <x v="3306"/>
    <d v="2015-02-27T04:02:41"/>
    <x v="0"/>
  </r>
  <r>
    <n v="2136"/>
    <s v="Dark Paradise"/>
    <s v="A dark and twisted game with physiological madness and corruption as a man becomes the ultimate bio weapon."/>
    <x v="28"/>
    <x v="2499"/>
    <x v="2"/>
    <x v="0"/>
    <s v="USD"/>
    <n v="1382184786"/>
    <x v="3307"/>
    <b v="0"/>
    <n v="4"/>
    <b v="0"/>
    <s v="games/video games"/>
    <x v="3"/>
    <x v="18"/>
    <x v="2671"/>
    <x v="3307"/>
    <d v="2013-10-19T12:13:06"/>
    <x v="0"/>
  </r>
  <r>
    <n v="1097"/>
    <s v="Rabbly"/>
    <s v="Rabbly is action-adventure game. Is about a scientist going on an adventure, to find rare materials in another galaxy."/>
    <x v="4"/>
    <x v="2500"/>
    <x v="2"/>
    <x v="0"/>
    <s v="USD"/>
    <n v="1393786877"/>
    <x v="3308"/>
    <b v="0"/>
    <n v="7"/>
    <b v="0"/>
    <s v="games/video games"/>
    <x v="3"/>
    <x v="18"/>
    <x v="2672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x v="114"/>
    <x v="2500"/>
    <x v="2"/>
    <x v="0"/>
    <s v="USD"/>
    <n v="1448078400"/>
    <x v="3309"/>
    <b v="0"/>
    <n v="5"/>
    <b v="0"/>
    <s v="theater/plays"/>
    <x v="6"/>
    <x v="11"/>
    <x v="2673"/>
    <x v="3309"/>
    <d v="2015-11-21T04:00:00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77"/>
    <x v="2501"/>
    <x v="2"/>
    <x v="11"/>
    <s v="CAD"/>
    <n v="1454078770"/>
    <x v="3310"/>
    <b v="0"/>
    <n v="2"/>
    <b v="0"/>
    <s v="food/food trucks"/>
    <x v="4"/>
    <x v="29"/>
    <x v="2573"/>
    <x v="3310"/>
    <d v="2016-01-29T14:46:10"/>
    <x v="0"/>
  </r>
  <r>
    <n v="455"/>
    <s v="The FunBunch Cartoon!!!"/>
    <s v="Goal The FunBunch characters animated on TV: Fun entertainment for kids just like other authors before us (ex.Arthur,Clifford,Dr Seuss)"/>
    <x v="43"/>
    <x v="2501"/>
    <x v="2"/>
    <x v="0"/>
    <s v="USD"/>
    <n v="1334622660"/>
    <x v="3311"/>
    <b v="0"/>
    <n v="2"/>
    <b v="0"/>
    <s v="film &amp; video/animation"/>
    <x v="5"/>
    <x v="23"/>
    <x v="2573"/>
    <x v="3311"/>
    <d v="2012-04-17T00:31:00"/>
    <x v="0"/>
  </r>
  <r>
    <n v="1068"/>
    <s v="The Quest To Save Hip Hop"/>
    <s v="THE QUEST TO SAVE HIP HOP is an old school beat em up st game that has a focus on old school hip hop and new age hip hop coming to pc."/>
    <x v="0"/>
    <x v="2501"/>
    <x v="2"/>
    <x v="0"/>
    <s v="USD"/>
    <n v="1460274864"/>
    <x v="3312"/>
    <b v="0"/>
    <n v="4"/>
    <b v="0"/>
    <s v="games/video games"/>
    <x v="3"/>
    <x v="18"/>
    <x v="2674"/>
    <x v="3312"/>
    <d v="2016-04-10T07:54:24"/>
    <x v="0"/>
  </r>
  <r>
    <n v="1109"/>
    <s v="1985 Video Game Museum/Arcade/Game Lounge/Event Center"/>
    <s v="Our goal is to open a video game museum, art gallery, free play arcade, game lounge, cosplay and event center here in Flint Michigan!"/>
    <x v="26"/>
    <x v="2501"/>
    <x v="2"/>
    <x v="0"/>
    <s v="USD"/>
    <n v="1479495790"/>
    <x v="3313"/>
    <b v="0"/>
    <n v="3"/>
    <b v="0"/>
    <s v="games/video games"/>
    <x v="3"/>
    <x v="18"/>
    <x v="2383"/>
    <x v="3313"/>
    <d v="2016-11-18T19:03:10"/>
    <x v="0"/>
  </r>
  <r>
    <n v="3966"/>
    <s v="Moroccan National Debate Team"/>
    <s v="MNDT will be the first Moroccan Team in history to participate in the WSDC. the worldâ€™s biggest high school debate tournament."/>
    <x v="82"/>
    <x v="2501"/>
    <x v="2"/>
    <x v="0"/>
    <s v="USD"/>
    <n v="1406170740"/>
    <x v="3314"/>
    <b v="0"/>
    <n v="2"/>
    <b v="0"/>
    <s v="theater/plays"/>
    <x v="6"/>
    <x v="11"/>
    <x v="2573"/>
    <x v="3314"/>
    <d v="2014-07-24T02:59:00"/>
    <x v="0"/>
  </r>
  <r>
    <n v="2866"/>
    <s v="Church Folk Can Be Dangerous People"/>
    <s v="The reality is dark, sinister. The milieu is not as friendly as it claims. What is this place? Where is it? Is it your local church?"/>
    <x v="1"/>
    <x v="2501"/>
    <x v="2"/>
    <x v="0"/>
    <s v="USD"/>
    <n v="1476482400"/>
    <x v="3315"/>
    <b v="0"/>
    <n v="2"/>
    <b v="0"/>
    <s v="theater/plays"/>
    <x v="6"/>
    <x v="11"/>
    <x v="2573"/>
    <x v="3315"/>
    <d v="2016-10-14T22:00:00"/>
    <x v="0"/>
  </r>
  <r>
    <n v="2764"/>
    <s v="A Growing Adventure"/>
    <s v="My Budding Bears are four teddy bears living in an enchanted garden sharing friendship, tea parties and delightful adventures."/>
    <x v="38"/>
    <x v="2501"/>
    <x v="2"/>
    <x v="0"/>
    <s v="USD"/>
    <n v="1338404400"/>
    <x v="3316"/>
    <b v="0"/>
    <n v="4"/>
    <b v="0"/>
    <s v="publishing/children's books"/>
    <x v="1"/>
    <x v="39"/>
    <x v="2674"/>
    <x v="3316"/>
    <d v="2012-05-30T19:00:00"/>
    <x v="0"/>
  </r>
  <r>
    <n v="873"/>
    <s v="The Dreamer-An Original Jazz CD"/>
    <s v="Fall in love with &quot;The Dreamer&quot;, new original music from trumpeter Freddie Dunn!"/>
    <x v="113"/>
    <x v="2501"/>
    <x v="2"/>
    <x v="0"/>
    <s v="USD"/>
    <n v="1352610040"/>
    <x v="3317"/>
    <b v="0"/>
    <n v="5"/>
    <b v="0"/>
    <s v="music/jazz"/>
    <x v="7"/>
    <x v="33"/>
    <x v="2675"/>
    <x v="3317"/>
    <d v="2012-11-11T05:00:40"/>
    <x v="0"/>
  </r>
  <r>
    <n v="3960"/>
    <s v="In The Time of New York"/>
    <s v="You are closer to your dreams than what you expect, your demons will always wait for you to realize them, theyâ€™ll torture you Manny."/>
    <x v="121"/>
    <x v="2501"/>
    <x v="2"/>
    <x v="0"/>
    <s v="USD"/>
    <n v="1451852256"/>
    <x v="3318"/>
    <b v="0"/>
    <n v="4"/>
    <b v="0"/>
    <s v="theater/plays"/>
    <x v="6"/>
    <x v="11"/>
    <x v="2674"/>
    <x v="3318"/>
    <d v="2016-01-03T20:17:36"/>
    <x v="0"/>
  </r>
  <r>
    <n v="3142"/>
    <s v="The Pendulum Swings UK Theatre Tour/EdFringe"/>
    <s v="Our aim is to deliver a powerful piece of theatre to audiences across the UK, including Edinburgh Fringe (2017)."/>
    <x v="231"/>
    <x v="2501"/>
    <x v="3"/>
    <x v="1"/>
    <s v="GBP"/>
    <n v="1489922339"/>
    <x v="3319"/>
    <b v="0"/>
    <n v="3"/>
    <b v="0"/>
    <s v="theater/plays"/>
    <x v="6"/>
    <x v="11"/>
    <x v="2383"/>
    <x v="3319"/>
    <d v="2017-03-19T11:18:5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x v="2501"/>
    <x v="2"/>
    <x v="0"/>
    <s v="USD"/>
    <n v="1358361197"/>
    <x v="3320"/>
    <b v="0"/>
    <n v="2"/>
    <b v="0"/>
    <s v="music/jazz"/>
    <x v="7"/>
    <x v="33"/>
    <x v="2573"/>
    <x v="3320"/>
    <d v="2013-01-16T18:33:17"/>
    <x v="0"/>
  </r>
  <r>
    <n v="449"/>
    <s v="Shell &amp; Paddy"/>
    <s v="Shell &amp; Paddy is a 2D animation cartoon with 4 minutes of slapstick surreal humour staring two animal characters in weird, wacky world."/>
    <x v="151"/>
    <x v="2501"/>
    <x v="2"/>
    <x v="1"/>
    <s v="GBP"/>
    <n v="1382017085"/>
    <x v="3321"/>
    <b v="0"/>
    <n v="5"/>
    <b v="0"/>
    <s v="film &amp; video/animation"/>
    <x v="5"/>
    <x v="23"/>
    <x v="2675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273"/>
    <x v="2501"/>
    <x v="2"/>
    <x v="1"/>
    <s v="GBP"/>
    <n v="1448722494"/>
    <x v="3322"/>
    <b v="0"/>
    <n v="3"/>
    <b v="0"/>
    <s v="theater/plays"/>
    <x v="6"/>
    <x v="11"/>
    <x v="2383"/>
    <x v="3322"/>
    <d v="2015-11-28T14:54:54"/>
    <x v="0"/>
  </r>
  <r>
    <n v="1075"/>
    <s v="Towers Of The Apocalypse"/>
    <s v="Fully 3D, post Apocalyptic themed tower defense video game. New take on the genre."/>
    <x v="114"/>
    <x v="2501"/>
    <x v="2"/>
    <x v="0"/>
    <s v="USD"/>
    <n v="1336340516"/>
    <x v="3323"/>
    <b v="0"/>
    <n v="3"/>
    <b v="0"/>
    <s v="games/video games"/>
    <x v="3"/>
    <x v="18"/>
    <x v="2383"/>
    <x v="3323"/>
    <d v="2012-05-06T21:41:56"/>
    <x v="0"/>
  </r>
  <r>
    <n v="1428"/>
    <s v="Translation of the book &quot;He sees me with his Heart&quot;"/>
    <s v="My father wrote a book about raising a blind child. I, as a professional translator, am going to write it in English for everyone."/>
    <x v="114"/>
    <x v="2501"/>
    <x v="2"/>
    <x v="5"/>
    <s v="EUR"/>
    <n v="1459584417"/>
    <x v="3324"/>
    <b v="0"/>
    <n v="3"/>
    <b v="0"/>
    <s v="publishing/translations"/>
    <x v="1"/>
    <x v="31"/>
    <x v="2383"/>
    <x v="3324"/>
    <d v="2016-04-02T08:06:57"/>
    <x v="0"/>
  </r>
  <r>
    <n v="1078"/>
    <s v="New iPad/iPhone game development software needed"/>
    <s v="I am looking to create more games for the iPad/iPhone and want to add leaderboards, which requires new game development software"/>
    <x v="260"/>
    <x v="2501"/>
    <x v="2"/>
    <x v="0"/>
    <s v="USD"/>
    <n v="1311309721"/>
    <x v="3325"/>
    <b v="0"/>
    <n v="5"/>
    <b v="0"/>
    <s v="games/video games"/>
    <x v="3"/>
    <x v="18"/>
    <x v="2675"/>
    <x v="3325"/>
    <d v="2011-07-22T04:42:01"/>
    <x v="0"/>
  </r>
  <r>
    <n v="1093"/>
    <s v="Help get &quot;Don't Look&quot; on Steam Greenlight!"/>
    <s v="A little girl living isolated in the Canadian Rockies, you find your self  being lured into the hills in the middle of the night."/>
    <x v="284"/>
    <x v="2502"/>
    <x v="2"/>
    <x v="11"/>
    <s v="CAD"/>
    <n v="1455232937"/>
    <x v="3326"/>
    <b v="0"/>
    <n v="4"/>
    <b v="0"/>
    <s v="games/video games"/>
    <x v="3"/>
    <x v="18"/>
    <x v="2636"/>
    <x v="3326"/>
    <d v="2016-02-11T23:22:17"/>
    <x v="0"/>
  </r>
  <r>
    <n v="1905"/>
    <s v="Dad, we will get your AxleCrutch idea to the next level!"/>
    <s v="Before Dick Armstrong passed away unexpectedly in 2003, he invented an AxleCrutch device to help his customers-his idea lives on today."/>
    <x v="17"/>
    <x v="2503"/>
    <x v="2"/>
    <x v="0"/>
    <s v="USD"/>
    <n v="1410127994"/>
    <x v="3327"/>
    <b v="0"/>
    <n v="4"/>
    <b v="0"/>
    <s v="technology/gadgets"/>
    <x v="0"/>
    <x v="6"/>
    <x v="2676"/>
    <x v="3327"/>
    <d v="2014-09-07T22:13:14"/>
    <x v="0"/>
  </r>
  <r>
    <n v="1182"/>
    <s v="J &amp; D Rolling Smoke BBQ expansion"/>
    <s v="Two  years ago this business was started to help a local non-profit.  We have since expanded and provide jobs in our small community."/>
    <x v="114"/>
    <x v="2503"/>
    <x v="2"/>
    <x v="0"/>
    <s v="USD"/>
    <n v="1484239320"/>
    <x v="3328"/>
    <b v="0"/>
    <n v="4"/>
    <b v="0"/>
    <s v="food/food trucks"/>
    <x v="4"/>
    <x v="29"/>
    <x v="2676"/>
    <x v="3328"/>
    <d v="2017-01-12T16:42:00"/>
    <x v="0"/>
  </r>
  <r>
    <n v="1101"/>
    <s v="Strain Wars"/>
    <s v="Different strains of marijuana leafs battling to the death to see which one is the top strain."/>
    <x v="4"/>
    <x v="2504"/>
    <x v="2"/>
    <x v="0"/>
    <s v="USD"/>
    <n v="1468519920"/>
    <x v="3329"/>
    <b v="0"/>
    <n v="6"/>
    <b v="0"/>
    <s v="games/video games"/>
    <x v="3"/>
    <x v="18"/>
    <x v="2677"/>
    <x v="3329"/>
    <d v="2016-07-14T18:12:00"/>
    <x v="0"/>
  </r>
  <r>
    <n v="4107"/>
    <s v="Sacrifice"/>
    <s v="A new dramatic comedy dealing with a father's unwillingness to let go of his past causes major problems for the future of his daughter."/>
    <x v="151"/>
    <x v="2504"/>
    <x v="2"/>
    <x v="0"/>
    <s v="USD"/>
    <n v="1411596001"/>
    <x v="3330"/>
    <b v="0"/>
    <n v="4"/>
    <b v="0"/>
    <s v="theater/plays"/>
    <x v="6"/>
    <x v="11"/>
    <x v="2678"/>
    <x v="3330"/>
    <d v="2014-09-24T22:00:01"/>
    <x v="0"/>
  </r>
  <r>
    <n v="3106"/>
    <s v="Wild Men at the Bristol Cathedral"/>
    <s v="Help fund the exciting first collaboration between Hotel Echo and Bristol Cathedral: WILD MEN, a show commemorating those lost in WW1."/>
    <x v="114"/>
    <x v="2504"/>
    <x v="2"/>
    <x v="1"/>
    <s v="GBP"/>
    <n v="1442440800"/>
    <x v="3331"/>
    <b v="0"/>
    <n v="4"/>
    <b v="0"/>
    <s v="theater/spaces"/>
    <x v="6"/>
    <x v="9"/>
    <x v="2678"/>
    <x v="3331"/>
    <d v="2015-09-16T22:00:00"/>
    <x v="0"/>
  </r>
  <r>
    <n v="1811"/>
    <s v="The Year of Sunsets"/>
    <s v="A collection of 365 color photographs of sunsets in 2014, beautifully presented in a hardcover book."/>
    <x v="221"/>
    <x v="2505"/>
    <x v="2"/>
    <x v="0"/>
    <s v="USD"/>
    <n v="1414123200"/>
    <x v="3332"/>
    <b v="0"/>
    <n v="26"/>
    <b v="0"/>
    <s v="photography/photobooks"/>
    <x v="2"/>
    <x v="3"/>
    <x v="2679"/>
    <x v="3332"/>
    <d v="2014-10-24T04:00:00"/>
    <x v="0"/>
  </r>
  <r>
    <n v="148"/>
    <s v="Space Gangstars (Canceled)"/>
    <s v="An aspiring pilot decides to take his Dad's ship for a joyride, and learns it was the biggest mistake of his life in this Sci-Fi comedy"/>
    <x v="6"/>
    <x v="2505"/>
    <x v="1"/>
    <x v="0"/>
    <s v="USD"/>
    <n v="1456555536"/>
    <x v="3333"/>
    <b v="0"/>
    <n v="2"/>
    <b v="0"/>
    <s v="film &amp; video/science fiction"/>
    <x v="5"/>
    <x v="21"/>
    <x v="2478"/>
    <x v="3333"/>
    <d v="2016-02-27T06:45:36"/>
    <x v="0"/>
  </r>
  <r>
    <n v="3053"/>
    <s v="Showroom"/>
    <s v="Showroom is a multi-disciplinary space providing unorthodox concerts, events &amp; a platform creatives can express their creative vision"/>
    <x v="26"/>
    <x v="2505"/>
    <x v="2"/>
    <x v="0"/>
    <s v="USD"/>
    <n v="1412222340"/>
    <x v="3334"/>
    <b v="0"/>
    <n v="3"/>
    <b v="0"/>
    <s v="theater/spaces"/>
    <x v="6"/>
    <x v="9"/>
    <x v="2680"/>
    <x v="3334"/>
    <d v="2014-10-02T03:59:00"/>
    <x v="0"/>
  </r>
  <r>
    <n v="1789"/>
    <s v="Paintball: Beyond The Paint"/>
    <s v="I want to create a portfolio to show all the aspects of the adrenaline filled game of paintball. Focusing on tournament players"/>
    <x v="36"/>
    <x v="2505"/>
    <x v="2"/>
    <x v="0"/>
    <s v="USD"/>
    <n v="1421042403"/>
    <x v="3335"/>
    <b v="1"/>
    <n v="4"/>
    <b v="0"/>
    <s v="photography/photobooks"/>
    <x v="2"/>
    <x v="3"/>
    <x v="2634"/>
    <x v="3335"/>
    <d v="2015-01-12T06:00:0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x v="2505"/>
    <x v="1"/>
    <x v="0"/>
    <s v="USD"/>
    <n v="1381090870"/>
    <x v="3336"/>
    <b v="0"/>
    <n v="1"/>
    <b v="0"/>
    <s v="music/world music"/>
    <x v="7"/>
    <x v="37"/>
    <x v="2408"/>
    <x v="3336"/>
    <d v="2013-10-06T20:21:10"/>
    <x v="0"/>
  </r>
  <r>
    <n v="2693"/>
    <s v="Chili dog"/>
    <s v="I want to start a food truck that specializes in chili cheese dogs, using new kinds of meats, cheeses and toppings you wouldn't imagine"/>
    <x v="1"/>
    <x v="2505"/>
    <x v="2"/>
    <x v="0"/>
    <s v="USD"/>
    <n v="1407899966"/>
    <x v="3337"/>
    <b v="0"/>
    <n v="3"/>
    <b v="0"/>
    <s v="food/food trucks"/>
    <x v="4"/>
    <x v="29"/>
    <x v="2680"/>
    <x v="3337"/>
    <d v="2014-08-13T03:19:26"/>
    <x v="0"/>
  </r>
  <r>
    <n v="937"/>
    <s v="&quot;Antoine Roney Trio&quot; at Cuba's Havana Jazz Festival 2013"/>
    <s v="We've been invited to perform at Jazz Festival 2013. We must request funding to successfully manage this special invitation"/>
    <x v="113"/>
    <x v="2505"/>
    <x v="2"/>
    <x v="0"/>
    <s v="USD"/>
    <n v="1383509357"/>
    <x v="3338"/>
    <b v="0"/>
    <n v="2"/>
    <b v="0"/>
    <s v="music/jazz"/>
    <x v="7"/>
    <x v="33"/>
    <x v="2478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x v="121"/>
    <x v="2505"/>
    <x v="2"/>
    <x v="8"/>
    <s v="AUD"/>
    <n v="1417127040"/>
    <x v="3339"/>
    <b v="1"/>
    <n v="2"/>
    <b v="0"/>
    <s v="photography/photobooks"/>
    <x v="2"/>
    <x v="3"/>
    <x v="2478"/>
    <x v="3339"/>
    <d v="2014-11-27T22:24:00"/>
    <x v="0"/>
  </r>
  <r>
    <n v="4005"/>
    <s v="Bringing more Art to the Community"/>
    <s v="Help us bring more Art to the Community. It's our second production, Fences by August Wilson. Help us make it a success!"/>
    <x v="121"/>
    <x v="2505"/>
    <x v="2"/>
    <x v="0"/>
    <s v="USD"/>
    <n v="1413832985"/>
    <x v="3340"/>
    <b v="0"/>
    <n v="2"/>
    <b v="0"/>
    <s v="theater/plays"/>
    <x v="6"/>
    <x v="11"/>
    <x v="2478"/>
    <x v="3340"/>
    <d v="2014-10-20T19:23:05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231"/>
    <x v="2505"/>
    <x v="2"/>
    <x v="0"/>
    <s v="USD"/>
    <n v="1372622280"/>
    <x v="3341"/>
    <b v="0"/>
    <n v="2"/>
    <b v="0"/>
    <s v="music/jazz"/>
    <x v="7"/>
    <x v="33"/>
    <x v="2478"/>
    <x v="3341"/>
    <d v="2013-06-30T19:58:00"/>
    <x v="0"/>
  </r>
  <r>
    <n v="2864"/>
    <s v="'Haunting Julia' by Alan Ayckbourn"/>
    <s v="Accessible, original theatre for all!"/>
    <x v="60"/>
    <x v="2505"/>
    <x v="2"/>
    <x v="1"/>
    <s v="GBP"/>
    <n v="1437139080"/>
    <x v="3342"/>
    <b v="0"/>
    <n v="3"/>
    <b v="0"/>
    <s v="theater/plays"/>
    <x v="6"/>
    <x v="11"/>
    <x v="2680"/>
    <x v="3342"/>
    <d v="2015-07-17T13:18:00"/>
    <x v="0"/>
  </r>
  <r>
    <n v="154"/>
    <s v="Quantum Alterations: Sci-fi, Stop Motion &amp; Fantasy Fan Film"/>
    <s v="Fiction Becomes Reality in this non-profit science fiction, stop motion, and fantasy fan film."/>
    <x v="186"/>
    <x v="2505"/>
    <x v="1"/>
    <x v="0"/>
    <s v="USD"/>
    <n v="1433336895"/>
    <x v="3343"/>
    <b v="0"/>
    <n v="3"/>
    <b v="0"/>
    <s v="film &amp; video/science fiction"/>
    <x v="5"/>
    <x v="21"/>
    <x v="2680"/>
    <x v="3343"/>
    <d v="2015-06-03T13:08:15"/>
    <x v="0"/>
  </r>
  <r>
    <n v="3871"/>
    <s v="Pocket Monsters: A Musical Parody (Canceled)"/>
    <s v="Our musical is finally ready to come to life, and we're raising funds to help make that happen!"/>
    <x v="186"/>
    <x v="2505"/>
    <x v="1"/>
    <x v="0"/>
    <s v="USD"/>
    <n v="1490809450"/>
    <x v="3344"/>
    <b v="0"/>
    <n v="3"/>
    <b v="0"/>
    <s v="theater/musical"/>
    <x v="6"/>
    <x v="19"/>
    <x v="2680"/>
    <x v="3344"/>
    <d v="2017-03-29T17:44:10"/>
    <x v="0"/>
  </r>
  <r>
    <n v="2346"/>
    <s v="Ez 2c 3D Viewers (Canceled)"/>
    <s v="Watch and Make FREE 3D Videos &amp; Pics - No Viewer needed. To Help Learn we have Training and Instant 3D viewers."/>
    <x v="24"/>
    <x v="2506"/>
    <x v="1"/>
    <x v="0"/>
    <s v="USD"/>
    <n v="1476731431"/>
    <x v="3345"/>
    <b v="0"/>
    <n v="3"/>
    <b v="0"/>
    <s v="technology/web"/>
    <x v="0"/>
    <x v="26"/>
    <x v="2446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x v="1"/>
    <x v="2506"/>
    <x v="2"/>
    <x v="0"/>
    <s v="USD"/>
    <n v="1441771218"/>
    <x v="3346"/>
    <b v="0"/>
    <n v="4"/>
    <b v="0"/>
    <s v="theater/plays"/>
    <x v="6"/>
    <x v="11"/>
    <x v="2681"/>
    <x v="3346"/>
    <d v="2015-09-09T04:00:18"/>
    <x v="0"/>
  </r>
  <r>
    <n v="3850"/>
    <s v="The Vagina Monologues 2015"/>
    <s v="V-Day is a global activist movement to end violence against women and girls."/>
    <x v="114"/>
    <x v="2507"/>
    <x v="2"/>
    <x v="0"/>
    <s v="USD"/>
    <n v="1420081143"/>
    <x v="3347"/>
    <b v="1"/>
    <n v="4"/>
    <b v="0"/>
    <s v="theater/plays"/>
    <x v="6"/>
    <x v="11"/>
    <x v="2639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x v="113"/>
    <x v="2508"/>
    <x v="2"/>
    <x v="0"/>
    <s v="USD"/>
    <n v="1431144000"/>
    <x v="3348"/>
    <b v="0"/>
    <n v="2"/>
    <b v="0"/>
    <s v="theater/plays"/>
    <x v="6"/>
    <x v="11"/>
    <x v="2682"/>
    <x v="3348"/>
    <d v="2015-05-09T04:00:00"/>
    <x v="0"/>
  </r>
  <r>
    <n v="2683"/>
    <s v="Just Cereal - Mobile Cereal Bar"/>
    <s v="Cereal isn't only for breakfast! Help me bring cereal to the 92% of Americans who eat cereal everyday. Out of the home and to you!"/>
    <x v="51"/>
    <x v="2509"/>
    <x v="2"/>
    <x v="0"/>
    <s v="USD"/>
    <n v="1425233240"/>
    <x v="3349"/>
    <b v="0"/>
    <n v="3"/>
    <b v="0"/>
    <s v="food/food trucks"/>
    <x v="4"/>
    <x v="29"/>
    <x v="2574"/>
    <x v="3349"/>
    <d v="2015-03-01T18:07:20"/>
    <x v="0"/>
  </r>
  <r>
    <n v="1873"/>
    <s v="The Red Card Blue Card Game"/>
    <s v="It's time for The Red Card Blue Card Game to be available everywhere! Help save the sanity of ALL parent's! Help make it an App!!"/>
    <x v="36"/>
    <x v="2509"/>
    <x v="2"/>
    <x v="11"/>
    <s v="CAD"/>
    <n v="1436373900"/>
    <x v="3350"/>
    <b v="0"/>
    <n v="2"/>
    <b v="0"/>
    <s v="games/mobile games"/>
    <x v="3"/>
    <x v="28"/>
    <x v="2367"/>
    <x v="3350"/>
    <d v="2015-07-08T16:45:00"/>
    <x v="0"/>
  </r>
  <r>
    <n v="2761"/>
    <s v="Learn U.S. Geography: Dreaming my way across The U.S."/>
    <s v="Help me give away 500 copies of my picture book so more kids will know US geography!"/>
    <x v="1"/>
    <x v="2509"/>
    <x v="2"/>
    <x v="0"/>
    <s v="USD"/>
    <n v="1357176693"/>
    <x v="3351"/>
    <b v="0"/>
    <n v="4"/>
    <b v="0"/>
    <s v="publishing/children's books"/>
    <x v="1"/>
    <x v="39"/>
    <x v="2675"/>
    <x v="3351"/>
    <d v="2013-01-03T01:31:33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x v="2509"/>
    <x v="1"/>
    <x v="11"/>
    <s v="CAD"/>
    <n v="1439533019"/>
    <x v="3352"/>
    <b v="0"/>
    <n v="3"/>
    <b v="0"/>
    <s v="technology/space exploration"/>
    <x v="0"/>
    <x v="4"/>
    <x v="2574"/>
    <x v="3352"/>
    <d v="2015-08-14T06:16:59"/>
    <x v="0"/>
  </r>
  <r>
    <n v="2691"/>
    <s v="Cook"/>
    <s v="A Great New local Food Truck serving up ethnic fusion inspired eats in Ottawa."/>
    <x v="43"/>
    <x v="2510"/>
    <x v="2"/>
    <x v="11"/>
    <s v="CAD"/>
    <n v="1431278557"/>
    <x v="3353"/>
    <b v="0"/>
    <n v="2"/>
    <b v="0"/>
    <s v="food/food trucks"/>
    <x v="4"/>
    <x v="29"/>
    <x v="2628"/>
    <x v="3353"/>
    <d v="2015-05-10T17:22:37"/>
    <x v="0"/>
  </r>
  <r>
    <n v="1162"/>
    <s v="Super Natural Kooking"/>
    <s v="Solar Powered, Recycled Fryer Oil for Truck Fuel, Locally Grown Organic &amp; Hormone Free Foods, Pop-up Bands, Private Party and Functions"/>
    <x v="24"/>
    <x v="2510"/>
    <x v="2"/>
    <x v="0"/>
    <s v="USD"/>
    <n v="1411662264"/>
    <x v="3354"/>
    <b v="0"/>
    <n v="2"/>
    <b v="0"/>
    <s v="food/food trucks"/>
    <x v="4"/>
    <x v="29"/>
    <x v="2628"/>
    <x v="3354"/>
    <d v="2014-09-25T16:24:24"/>
    <x v="0"/>
  </r>
  <r>
    <n v="3792"/>
    <s v="BorikÃ©n: The Show"/>
    <s v="A cultural and historic journey through Puerto Rico's music and dance!"/>
    <x v="66"/>
    <x v="2510"/>
    <x v="2"/>
    <x v="0"/>
    <s v="USD"/>
    <n v="1436957022"/>
    <x v="3355"/>
    <b v="0"/>
    <n v="2"/>
    <b v="0"/>
    <s v="theater/musical"/>
    <x v="6"/>
    <x v="19"/>
    <x v="2628"/>
    <x v="3355"/>
    <d v="2015-07-15T10:43:42"/>
    <x v="0"/>
  </r>
  <r>
    <n v="2741"/>
    <s v="Mrs. Brown and Her Lost Puppy."/>
    <s v="Help me publish my 1st children's book as an aspiring author!"/>
    <x v="36"/>
    <x v="2510"/>
    <x v="2"/>
    <x v="0"/>
    <s v="USD"/>
    <n v="1413770820"/>
    <x v="3356"/>
    <b v="0"/>
    <n v="4"/>
    <b v="0"/>
    <s v="publishing/children's books"/>
    <x v="1"/>
    <x v="39"/>
    <x v="2683"/>
    <x v="3356"/>
    <d v="2014-10-20T02:07:00"/>
    <x v="0"/>
  </r>
  <r>
    <n v="1158"/>
    <s v="Help me build my Tiny House Cupcake Bakery - Phase 1"/>
    <s v="It's been my dream to start my own cupcake bakery and it's now or never. Help me take the first steps toward building my dream."/>
    <x v="82"/>
    <x v="2510"/>
    <x v="2"/>
    <x v="0"/>
    <s v="USD"/>
    <n v="1418091128"/>
    <x v="3357"/>
    <b v="0"/>
    <n v="3"/>
    <b v="0"/>
    <s v="food/food trucks"/>
    <x v="4"/>
    <x v="29"/>
    <x v="1673"/>
    <x v="3357"/>
    <d v="2014-12-09T02:12:08"/>
    <x v="0"/>
  </r>
  <r>
    <n v="1724"/>
    <s v="Die Another Day 1st CD (Christian Rock)"/>
    <s v="We are just some guys who Love the Lord and want to share our personal experiences of what GOD has done for us through our music."/>
    <x v="70"/>
    <x v="2510"/>
    <x v="2"/>
    <x v="0"/>
    <s v="USD"/>
    <n v="1414707762"/>
    <x v="3358"/>
    <b v="0"/>
    <n v="4"/>
    <b v="0"/>
    <s v="music/faith"/>
    <x v="7"/>
    <x v="14"/>
    <x v="2683"/>
    <x v="3358"/>
    <d v="2014-10-30T22:22:42"/>
    <x v="0"/>
  </r>
  <r>
    <n v="550"/>
    <s v="Business &amp; Event Directory in Kingston, Ontario"/>
    <s v="Help us shine the spotlight on our local businesses and contractors by providing a cost-effective ecommerce &amp; marketing platform"/>
    <x v="1"/>
    <x v="2510"/>
    <x v="2"/>
    <x v="11"/>
    <s v="CAD"/>
    <n v="1485838800"/>
    <x v="3359"/>
    <b v="0"/>
    <n v="4"/>
    <b v="0"/>
    <s v="technology/web"/>
    <x v="0"/>
    <x v="26"/>
    <x v="2683"/>
    <x v="3359"/>
    <d v="2017-01-31T05:00:00"/>
    <x v="0"/>
  </r>
  <r>
    <n v="1719"/>
    <s v="Messiah's Call &quot;He'll Do It Today&quot; 2014"/>
    <s v="Building the foundation for a great work! Join us on our journey to bring a fresh approach to ministry through song and testimony!"/>
    <x v="38"/>
    <x v="2510"/>
    <x v="2"/>
    <x v="0"/>
    <s v="USD"/>
    <n v="1410958191"/>
    <x v="3360"/>
    <b v="0"/>
    <n v="3"/>
    <b v="0"/>
    <s v="music/faith"/>
    <x v="7"/>
    <x v="14"/>
    <x v="1673"/>
    <x v="3360"/>
    <d v="2014-09-17T12:49:51"/>
    <x v="0"/>
  </r>
  <r>
    <n v="2859"/>
    <s v="Grover Theatre Company (GTC)"/>
    <s v="A theatre company that will create works to inspire young people and get everyone involved."/>
    <x v="151"/>
    <x v="2510"/>
    <x v="2"/>
    <x v="8"/>
    <s v="AUD"/>
    <n v="1444984904"/>
    <x v="3361"/>
    <b v="0"/>
    <n v="1"/>
    <b v="0"/>
    <s v="theater/plays"/>
    <x v="6"/>
    <x v="11"/>
    <x v="2239"/>
    <x v="3361"/>
    <d v="2015-10-16T08:41:4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x v="2510"/>
    <x v="1"/>
    <x v="0"/>
    <s v="USD"/>
    <n v="1430517600"/>
    <x v="3362"/>
    <b v="0"/>
    <n v="2"/>
    <b v="0"/>
    <s v="theater/musical"/>
    <x v="6"/>
    <x v="19"/>
    <x v="2628"/>
    <x v="3362"/>
    <d v="2015-05-01T22:00:00"/>
    <x v="0"/>
  </r>
  <r>
    <n v="1558"/>
    <s v="Lucy Wood's Calendar - English Countryside 2016"/>
    <s v="A large 2016 wall-calendar (A3 when open) featuring 12 stunning photographs by Lucy Wood."/>
    <x v="150"/>
    <x v="2510"/>
    <x v="2"/>
    <x v="1"/>
    <s v="GBP"/>
    <n v="1440763920"/>
    <x v="3363"/>
    <b v="0"/>
    <n v="3"/>
    <b v="0"/>
    <s v="photography/nature"/>
    <x v="2"/>
    <x v="38"/>
    <x v="1673"/>
    <x v="3363"/>
    <d v="2015-08-28T12:12:00"/>
    <x v="0"/>
  </r>
  <r>
    <n v="4068"/>
    <s v="Produce BELLE DAME SANS MERCI a stage play"/>
    <s v="Be a PRODUCER of the Original stage play BELLE DAME SANS MERCI by Michael Fenlason! :-) :-( !"/>
    <x v="378"/>
    <x v="2511"/>
    <x v="2"/>
    <x v="0"/>
    <s v="USD"/>
    <n v="1484348700"/>
    <x v="3364"/>
    <b v="0"/>
    <n v="1"/>
    <b v="0"/>
    <s v="theater/plays"/>
    <x v="6"/>
    <x v="11"/>
    <x v="2684"/>
    <x v="3364"/>
    <d v="2017-01-13T23:05:00"/>
    <x v="0"/>
  </r>
  <r>
    <n v="2153"/>
    <s v="It's The GOD Complex"/>
    <s v="Crowdfunding the Gamers Way. An online game with real world consequences.Do you dare to play? Can you turn the world around?"/>
    <x v="379"/>
    <x v="2512"/>
    <x v="2"/>
    <x v="0"/>
    <s v="USD"/>
    <n v="1420876740"/>
    <x v="3365"/>
    <b v="0"/>
    <n v="4"/>
    <b v="0"/>
    <s v="games/video games"/>
    <x v="3"/>
    <x v="18"/>
    <x v="2656"/>
    <x v="3365"/>
    <d v="2015-01-10T07:59:00"/>
    <x v="0"/>
  </r>
  <r>
    <n v="1710"/>
    <s v="Producing a live album of our upcoming Europe tour"/>
    <s v="We want to create a gospel live album which has never been produced before."/>
    <x v="1"/>
    <x v="2512"/>
    <x v="2"/>
    <x v="4"/>
    <s v="EUR"/>
    <n v="1453122000"/>
    <x v="3366"/>
    <b v="0"/>
    <n v="1"/>
    <b v="0"/>
    <s v="music/faith"/>
    <x v="7"/>
    <x v="14"/>
    <x v="2223"/>
    <x v="3366"/>
    <d v="2016-01-18T13:00:00"/>
    <x v="0"/>
  </r>
  <r>
    <n v="2767"/>
    <s v="the Giant Turnip"/>
    <s v="An animated bedtime story with Dedka, Babka and the rest of the family working together on a BIG problem"/>
    <x v="38"/>
    <x v="2512"/>
    <x v="2"/>
    <x v="11"/>
    <s v="CAD"/>
    <n v="1439766050"/>
    <x v="3367"/>
    <b v="0"/>
    <n v="3"/>
    <b v="0"/>
    <s v="publishing/children's books"/>
    <x v="1"/>
    <x v="39"/>
    <x v="2685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x v="380"/>
    <x v="2513"/>
    <x v="2"/>
    <x v="1"/>
    <s v="GBP"/>
    <n v="1431298860"/>
    <x v="3368"/>
    <b v="0"/>
    <n v="2"/>
    <b v="0"/>
    <s v="publishing/fiction"/>
    <x v="1"/>
    <x v="35"/>
    <x v="2670"/>
    <x v="3368"/>
    <d v="2015-05-10T23:01:00"/>
    <x v="0"/>
  </r>
  <r>
    <n v="3988"/>
    <s v="Folk-Tales: What Stories Do Your Folks Tell?"/>
    <s v="An evening of of stories based both in myth and truth."/>
    <x v="186"/>
    <x v="2513"/>
    <x v="2"/>
    <x v="0"/>
    <s v="USD"/>
    <n v="1440813413"/>
    <x v="3369"/>
    <b v="0"/>
    <n v="4"/>
    <b v="0"/>
    <s v="theater/plays"/>
    <x v="6"/>
    <x v="11"/>
    <x v="2686"/>
    <x v="3369"/>
    <d v="2015-08-29T01:56:53"/>
    <x v="0"/>
  </r>
  <r>
    <n v="4090"/>
    <s v="&quot; Sweet O'l Mama &quot; Theater Production"/>
    <s v="A gripping re-enactment of a true breast cancer survival story, highlighted with inspiration and laughter!"/>
    <x v="114"/>
    <x v="2513"/>
    <x v="2"/>
    <x v="0"/>
    <s v="USD"/>
    <n v="1438959600"/>
    <x v="3370"/>
    <b v="0"/>
    <n v="3"/>
    <b v="0"/>
    <s v="theater/plays"/>
    <x v="6"/>
    <x v="11"/>
    <x v="2607"/>
    <x v="3370"/>
    <d v="2015-08-07T15:00:00"/>
    <x v="0"/>
  </r>
  <r>
    <n v="599"/>
    <s v="Mail 4 Jail"/>
    <s v="We send care packages to incarcerated individuals throughout the country that include specific items hand picked by the sender."/>
    <x v="6"/>
    <x v="2514"/>
    <x v="2"/>
    <x v="0"/>
    <s v="USD"/>
    <n v="1425827760"/>
    <x v="3371"/>
    <b v="0"/>
    <n v="2"/>
    <b v="0"/>
    <s v="technology/web"/>
    <x v="0"/>
    <x v="26"/>
    <x v="2687"/>
    <x v="3371"/>
    <d v="2015-03-08T15:16:00"/>
    <x v="0"/>
  </r>
  <r>
    <n v="494"/>
    <s v="The Grigori"/>
    <s v="Angels come to Earth in human disguise to deceive mankind, rule the Earth as gods, create a hybrid army &amp; destroy all who oppose them."/>
    <x v="16"/>
    <x v="2514"/>
    <x v="2"/>
    <x v="0"/>
    <s v="USD"/>
    <n v="1404356400"/>
    <x v="3372"/>
    <b v="0"/>
    <n v="3"/>
    <b v="0"/>
    <s v="film &amp; video/animation"/>
    <x v="5"/>
    <x v="23"/>
    <x v="2688"/>
    <x v="3372"/>
    <d v="2014-07-03T03:00:00"/>
    <x v="0"/>
  </r>
  <r>
    <n v="152"/>
    <s v="The Great Dark (Canceled)"/>
    <s v="The Great Dark is a journey through the unimaginable...and un foreseeable..."/>
    <x v="381"/>
    <x v="2515"/>
    <x v="1"/>
    <x v="0"/>
    <s v="USD"/>
    <n v="1411437100"/>
    <x v="3373"/>
    <b v="0"/>
    <n v="2"/>
    <b v="0"/>
    <s v="film &amp; video/science fiction"/>
    <x v="5"/>
    <x v="21"/>
    <x v="2383"/>
    <x v="3373"/>
    <d v="2014-09-23T01:51:4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x v="2515"/>
    <x v="2"/>
    <x v="0"/>
    <s v="USD"/>
    <n v="1438576057"/>
    <x v="3374"/>
    <b v="0"/>
    <n v="1"/>
    <b v="0"/>
    <s v="food/food trucks"/>
    <x v="4"/>
    <x v="29"/>
    <x v="2421"/>
    <x v="3374"/>
    <d v="2015-08-03T04:27:37"/>
    <x v="0"/>
  </r>
  <r>
    <n v="2389"/>
    <s v="Et si Kiwwi vous trouvait un job ? (Canceled)"/>
    <s v="Kiwwi va dÃ©poussiÃ©rer le marchÃ© de l'emploi, avec peu de moyens mais de trÃ¨s bonnes idÃ©es, cependant, nous avons besoin de vous !"/>
    <x v="76"/>
    <x v="2515"/>
    <x v="1"/>
    <x v="16"/>
    <s v="EUR"/>
    <n v="1437861540"/>
    <x v="3375"/>
    <b v="0"/>
    <n v="1"/>
    <b v="0"/>
    <s v="technology/web"/>
    <x v="0"/>
    <x v="26"/>
    <x v="2421"/>
    <x v="3375"/>
    <d v="2015-07-25T21:59:00"/>
    <x v="0"/>
  </r>
  <r>
    <n v="2408"/>
    <s v="Sabroso On Wheels"/>
    <s v="A US Army Vet trying to get a Peruvian food truck going! Really good Peruvian food now mobile!"/>
    <x v="51"/>
    <x v="2515"/>
    <x v="2"/>
    <x v="0"/>
    <s v="USD"/>
    <n v="1415247757"/>
    <x v="3376"/>
    <b v="0"/>
    <n v="2"/>
    <b v="0"/>
    <s v="food/food trucks"/>
    <x v="4"/>
    <x v="29"/>
    <x v="2383"/>
    <x v="3376"/>
    <d v="2014-11-06T04:22:3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x v="2515"/>
    <x v="2"/>
    <x v="0"/>
    <s v="USD"/>
    <n v="1405305000"/>
    <x v="3377"/>
    <b v="0"/>
    <n v="1"/>
    <b v="0"/>
    <s v="music/jazz"/>
    <x v="7"/>
    <x v="33"/>
    <x v="2421"/>
    <x v="3377"/>
    <d v="2014-07-14T02:30:00"/>
    <x v="0"/>
  </r>
  <r>
    <n v="2506"/>
    <s v="Bowlz Cafe, Hull"/>
    <s v="Love cereal as much as we do? Then we need your help! We are opening a worldwide cereal cafe, serving the best in imported cereals!"/>
    <x v="1"/>
    <x v="2515"/>
    <x v="2"/>
    <x v="1"/>
    <s v="GBP"/>
    <n v="1443906000"/>
    <x v="3378"/>
    <b v="0"/>
    <n v="2"/>
    <b v="0"/>
    <s v="food/restaurants"/>
    <x v="4"/>
    <x v="40"/>
    <x v="2383"/>
    <x v="3378"/>
    <d v="2015-10-03T21:00:00"/>
    <x v="0"/>
  </r>
  <r>
    <n v="497"/>
    <s v="Galaxy Probe Kids"/>
    <s v="live-action/animated series pilot."/>
    <x v="382"/>
    <x v="2515"/>
    <x v="2"/>
    <x v="0"/>
    <s v="USD"/>
    <n v="1419483600"/>
    <x v="3379"/>
    <b v="0"/>
    <n v="3"/>
    <b v="0"/>
    <s v="film &amp; video/animation"/>
    <x v="5"/>
    <x v="23"/>
    <x v="2634"/>
    <x v="3379"/>
    <d v="2014-12-25T05:00:00"/>
    <x v="0"/>
  </r>
  <r>
    <n v="1492"/>
    <s v="The Grym Brothers Series"/>
    <s v="The Grym Brothers is a series about two brothers who are grim reapers, hunting down souls that canâ€™t or wonâ€™t move on the afterlife."/>
    <x v="38"/>
    <x v="2515"/>
    <x v="2"/>
    <x v="0"/>
    <s v="USD"/>
    <n v="1308431646"/>
    <x v="3380"/>
    <b v="0"/>
    <n v="2"/>
    <b v="0"/>
    <s v="publishing/fiction"/>
    <x v="1"/>
    <x v="35"/>
    <x v="2383"/>
    <x v="3380"/>
    <d v="2011-06-18T21:14:06"/>
    <x v="0"/>
  </r>
  <r>
    <n v="881"/>
    <s v="Funding the new album by Chris Reed and the Anime Raiders"/>
    <s v="To raise funds to finish the latest album by Chris Reed and the Anime Raiders, called &quot;Deep City Diving&quot;"/>
    <x v="212"/>
    <x v="2515"/>
    <x v="2"/>
    <x v="0"/>
    <s v="USD"/>
    <n v="1326520886"/>
    <x v="3381"/>
    <b v="0"/>
    <n v="1"/>
    <b v="0"/>
    <s v="music/indie rock"/>
    <x v="7"/>
    <x v="12"/>
    <x v="2421"/>
    <x v="3381"/>
    <d v="2012-01-14T06:01:26"/>
    <x v="0"/>
  </r>
  <r>
    <n v="912"/>
    <s v="Triad a new album by James Murrell"/>
    <s v="My new album will be called Triad, an album of original music performed by me &amp; guest musical artists."/>
    <x v="113"/>
    <x v="2515"/>
    <x v="2"/>
    <x v="0"/>
    <s v="USD"/>
    <n v="1355197047"/>
    <x v="3382"/>
    <b v="0"/>
    <n v="2"/>
    <b v="0"/>
    <s v="music/jazz"/>
    <x v="7"/>
    <x v="33"/>
    <x v="2383"/>
    <x v="3382"/>
    <d v="2012-12-11T03:37:27"/>
    <x v="0"/>
  </r>
  <r>
    <n v="2844"/>
    <s v="KabarettstÃ¼ck &quot;Dicht in da Nochtschicht&quot;"/>
    <s v="Zwei ausgebildete Schauspieler, ein Musiker - gemeinsam bringt man ein waschechtes KabarettstÃ¼ck auf die BÃ¼hne."/>
    <x v="302"/>
    <x v="2515"/>
    <x v="2"/>
    <x v="3"/>
    <s v="EUR"/>
    <n v="1483535180"/>
    <x v="3383"/>
    <b v="0"/>
    <n v="1"/>
    <b v="0"/>
    <s v="theater/plays"/>
    <x v="6"/>
    <x v="11"/>
    <x v="2421"/>
    <x v="3383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x v="207"/>
    <x v="2515"/>
    <x v="2"/>
    <x v="1"/>
    <s v="GBP"/>
    <n v="1475258327"/>
    <x v="3384"/>
    <b v="0"/>
    <n v="2"/>
    <b v="0"/>
    <s v="theater/musical"/>
    <x v="6"/>
    <x v="19"/>
    <x v="2383"/>
    <x v="3384"/>
    <d v="2016-09-30T17:58:47"/>
    <x v="2"/>
  </r>
  <r>
    <n v="1755"/>
    <s v="Just One Block: The Extraordinary Journey Around The Block"/>
    <s v="For about a year I've been taking pictures while walking around the block with my dog. Want to publish a ebook of what I captured."/>
    <x v="360"/>
    <x v="2515"/>
    <x v="0"/>
    <x v="0"/>
    <s v="USD"/>
    <n v="1444071361"/>
    <x v="3385"/>
    <b v="0"/>
    <n v="4"/>
    <b v="1"/>
    <s v="photography/photobooks"/>
    <x v="2"/>
    <x v="3"/>
    <x v="2689"/>
    <x v="3385"/>
    <d v="2015-10-05T18:56:01"/>
    <x v="0"/>
  </r>
  <r>
    <n v="1121"/>
    <s v="Pwincess"/>
    <s v="An action packed, side scrolling, platform jumping, laser shooting ADVENTURE that will be fun for everyone."/>
    <x v="12"/>
    <x v="2516"/>
    <x v="2"/>
    <x v="0"/>
    <s v="USD"/>
    <n v="1457904316"/>
    <x v="3386"/>
    <b v="0"/>
    <n v="5"/>
    <b v="0"/>
    <s v="games/video games"/>
    <x v="3"/>
    <x v="18"/>
    <x v="2690"/>
    <x v="3386"/>
    <d v="2016-03-13T21:25:16"/>
    <x v="0"/>
  </r>
  <r>
    <n v="2879"/>
    <s v="Girls, Ladies and Women - A Gospel Drama"/>
    <s v="She that fines a husband? Wait, is that right? Girl... you better check yourself, before you wreck yourself!"/>
    <x v="383"/>
    <x v="2516"/>
    <x v="2"/>
    <x v="0"/>
    <s v="USD"/>
    <n v="1453310661"/>
    <x v="3387"/>
    <b v="0"/>
    <n v="1"/>
    <b v="0"/>
    <s v="theater/plays"/>
    <x v="6"/>
    <x v="11"/>
    <x v="2254"/>
    <x v="3387"/>
    <d v="2016-01-20T17:24:21"/>
    <x v="0"/>
  </r>
  <r>
    <n v="4019"/>
    <s v="We Don't Play Fight"/>
    <s v="Finally a crossover of the arts takes place! Theater &amp; LIVE Pro Wrestling. A unique story featuring TV Pro Wrestling without the TV."/>
    <x v="113"/>
    <x v="2516"/>
    <x v="2"/>
    <x v="0"/>
    <s v="USD"/>
    <n v="1460737680"/>
    <x v="3388"/>
    <b v="0"/>
    <n v="4"/>
    <b v="0"/>
    <s v="theater/plays"/>
    <x v="6"/>
    <x v="11"/>
    <x v="2691"/>
    <x v="3388"/>
    <d v="2016-04-15T16:28:00"/>
    <x v="0"/>
  </r>
  <r>
    <n v="2536"/>
    <s v="Become the subject of my next composition!"/>
    <s v="I create my solo piano Vignettes by encrypting someone's name in the melody. Next up is the fourth Vignette, and I need a subject!"/>
    <x v="360"/>
    <x v="2516"/>
    <x v="0"/>
    <x v="0"/>
    <s v="USD"/>
    <n v="1375151566"/>
    <x v="3389"/>
    <b v="0"/>
    <n v="4"/>
    <b v="1"/>
    <s v="music/classical music"/>
    <x v="7"/>
    <x v="25"/>
    <x v="2691"/>
    <x v="3389"/>
    <d v="2013-07-30T02:32:46"/>
    <x v="0"/>
  </r>
  <r>
    <n v="1312"/>
    <s v="GoSolo Hat for GoPro (Canceled)"/>
    <s v="People loved the original Black and Gray GoSolo hats and asked for more. So we received sample for 3 more colors!"/>
    <x v="189"/>
    <x v="2517"/>
    <x v="1"/>
    <x v="0"/>
    <s v="USD"/>
    <n v="1429375922"/>
    <x v="3390"/>
    <b v="0"/>
    <n v="1"/>
    <b v="0"/>
    <s v="technology/wearables"/>
    <x v="0"/>
    <x v="1"/>
    <x v="2135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x v="384"/>
    <x v="2517"/>
    <x v="1"/>
    <x v="0"/>
    <s v="USD"/>
    <n v="1377734091"/>
    <x v="3391"/>
    <b v="0"/>
    <n v="2"/>
    <b v="0"/>
    <s v="publishing/art books"/>
    <x v="1"/>
    <x v="32"/>
    <x v="2666"/>
    <x v="3391"/>
    <d v="2013-08-28T23:54:51"/>
    <x v="0"/>
  </r>
  <r>
    <n v="4065"/>
    <s v="A Midsummer's Night's Dream"/>
    <s v="A classical/ fantasy version of midsummers done by professionally trained actors in Tulsa!"/>
    <x v="38"/>
    <x v="2518"/>
    <x v="2"/>
    <x v="0"/>
    <s v="USD"/>
    <n v="1407883811"/>
    <x v="3392"/>
    <b v="0"/>
    <n v="4"/>
    <b v="0"/>
    <s v="theater/plays"/>
    <x v="6"/>
    <x v="11"/>
    <x v="2692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x v="36"/>
    <x v="2519"/>
    <x v="2"/>
    <x v="0"/>
    <s v="USD"/>
    <n v="1403904808"/>
    <x v="3393"/>
    <b v="0"/>
    <n v="2"/>
    <b v="0"/>
    <s v="food/food trucks"/>
    <x v="4"/>
    <x v="29"/>
    <x v="2693"/>
    <x v="3393"/>
    <d v="2014-06-27T21:33:28"/>
    <x v="0"/>
  </r>
  <r>
    <n v="3124"/>
    <s v="Theater &amp; Arts &amp; Day Care (Canceled)"/>
    <s v="A place where kids/ teens' dreams come true, and one finds there home without sparkly red shoes!"/>
    <x v="385"/>
    <x v="2520"/>
    <x v="1"/>
    <x v="0"/>
    <s v="USD"/>
    <n v="1422902601"/>
    <x v="3394"/>
    <b v="0"/>
    <n v="4"/>
    <b v="0"/>
    <s v="theater/spaces"/>
    <x v="6"/>
    <x v="9"/>
    <x v="2020"/>
    <x v="3394"/>
    <d v="2015-02-02T18:43:21"/>
    <x v="0"/>
  </r>
  <r>
    <n v="1874"/>
    <s v="PATH to Reading Brain Training"/>
    <s v="PATH to Reading (PATH) is a patented break-through technology  that dramatically and permanently improves attention, reading, memory"/>
    <x v="5"/>
    <x v="2520"/>
    <x v="2"/>
    <x v="0"/>
    <s v="USD"/>
    <n v="1467155733"/>
    <x v="3395"/>
    <b v="0"/>
    <n v="2"/>
    <b v="0"/>
    <s v="games/mobile games"/>
    <x v="3"/>
    <x v="28"/>
    <x v="2446"/>
    <x v="3395"/>
    <d v="2016-06-28T23:15:33"/>
    <x v="0"/>
  </r>
  <r>
    <n v="3853"/>
    <s v="The Original Laughter Therapist"/>
    <s v="A dose of One-woman &quot;Dramedy&quot; to cure those daily blues is just what the doctor ordered!"/>
    <x v="4"/>
    <x v="2520"/>
    <x v="2"/>
    <x v="0"/>
    <s v="USD"/>
    <n v="1409602178"/>
    <x v="3396"/>
    <b v="0"/>
    <n v="2"/>
    <b v="0"/>
    <s v="theater/plays"/>
    <x v="6"/>
    <x v="11"/>
    <x v="2446"/>
    <x v="3396"/>
    <d v="2014-09-01T20:09:38"/>
    <x v="0"/>
  </r>
  <r>
    <n v="453"/>
    <s v="Jamboni Brothers Pizza Pilot"/>
    <s v="A 7 minute broadcast-quality web pilot (in 3D animation) of Jamboni Brothers Pizza {the ultimate goal being a cartoon TV series}."/>
    <x v="386"/>
    <x v="2520"/>
    <x v="2"/>
    <x v="0"/>
    <s v="USD"/>
    <n v="1424375279"/>
    <x v="3397"/>
    <b v="0"/>
    <n v="2"/>
    <b v="0"/>
    <s v="film &amp; video/animation"/>
    <x v="5"/>
    <x v="23"/>
    <x v="2446"/>
    <x v="3397"/>
    <d v="2015-02-19T19:47:59"/>
    <x v="0"/>
  </r>
  <r>
    <n v="3108"/>
    <s v="Funding a home for our Children's Theater"/>
    <s v="We need a permanent home for the theater!"/>
    <x v="6"/>
    <x v="2520"/>
    <x v="2"/>
    <x v="0"/>
    <s v="USD"/>
    <n v="1430234394"/>
    <x v="3398"/>
    <b v="0"/>
    <n v="2"/>
    <b v="0"/>
    <s v="theater/spaces"/>
    <x v="6"/>
    <x v="9"/>
    <x v="2446"/>
    <x v="3398"/>
    <d v="2015-04-28T15:19:54"/>
    <x v="0"/>
  </r>
  <r>
    <n v="594"/>
    <s v="Unleashed Fitness"/>
    <s v="Creating a fitness site that will change the fitness game forever!"/>
    <x v="17"/>
    <x v="2520"/>
    <x v="2"/>
    <x v="0"/>
    <s v="USD"/>
    <n v="1460832206"/>
    <x v="3399"/>
    <b v="0"/>
    <n v="2"/>
    <b v="0"/>
    <s v="technology/web"/>
    <x v="0"/>
    <x v="26"/>
    <x v="2446"/>
    <x v="3399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x v="17"/>
    <x v="2520"/>
    <x v="2"/>
    <x v="0"/>
    <s v="USD"/>
    <n v="1409770164"/>
    <x v="3400"/>
    <b v="0"/>
    <n v="2"/>
    <b v="0"/>
    <s v="technology/wearables"/>
    <x v="0"/>
    <x v="1"/>
    <x v="2446"/>
    <x v="3400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x v="2520"/>
    <x v="2"/>
    <x v="15"/>
    <s v="NZD"/>
    <n v="1474436704"/>
    <x v="3401"/>
    <b v="0"/>
    <n v="2"/>
    <b v="0"/>
    <s v="publishing/translations"/>
    <x v="1"/>
    <x v="31"/>
    <x v="2446"/>
    <x v="3401"/>
    <d v="2016-09-21T05:45:04"/>
    <x v="0"/>
  </r>
  <r>
    <n v="2434"/>
    <s v="Fresh fruit and veggies for the hood!"/>
    <s v="Mobile food truck loaded with locally grown fresh fruits and veggies. Caters to the inner-city and zip codes known as food deserts."/>
    <x v="16"/>
    <x v="2520"/>
    <x v="2"/>
    <x v="0"/>
    <s v="USD"/>
    <n v="1438662474"/>
    <x v="3402"/>
    <b v="0"/>
    <n v="2"/>
    <b v="0"/>
    <s v="food/food trucks"/>
    <x v="4"/>
    <x v="29"/>
    <x v="2446"/>
    <x v="3402"/>
    <d v="2015-08-04T04:27:54"/>
    <x v="0"/>
  </r>
  <r>
    <n v="2159"/>
    <s v="DeadRealm RPG Series for Android and iOS"/>
    <s v="The world is dead, humans are nearly extinct._x000a_Vampires and Werewolves hunt the survivors. Zombies hunt us all._x000a_How will you survive?"/>
    <x v="145"/>
    <x v="2520"/>
    <x v="2"/>
    <x v="0"/>
    <s v="USD"/>
    <n v="1310837574"/>
    <x v="3403"/>
    <b v="0"/>
    <n v="2"/>
    <b v="0"/>
    <s v="games/video games"/>
    <x v="3"/>
    <x v="18"/>
    <x v="2446"/>
    <x v="3403"/>
    <d v="2011-07-16T17:32:54"/>
    <x v="0"/>
  </r>
  <r>
    <n v="4013"/>
    <s v="Harriet Tubman Woman Of Faith"/>
    <s v="Harriet Tubman Woman of Faith is a remarkable narrative about the life and faith of Harriet Tubman, told through a dream of a teenager."/>
    <x v="151"/>
    <x v="2520"/>
    <x v="2"/>
    <x v="0"/>
    <s v="USD"/>
    <n v="1424070823"/>
    <x v="3404"/>
    <b v="0"/>
    <n v="2"/>
    <b v="0"/>
    <s v="theater/plays"/>
    <x v="6"/>
    <x v="11"/>
    <x v="2446"/>
    <x v="3404"/>
    <d v="2015-02-16T07:13:43"/>
    <x v="0"/>
  </r>
  <r>
    <n v="2591"/>
    <s v="patent pending"/>
    <s v="Hi everyone I am a 26 year old single mom trying to start her own food business! I need to first afford the patent to reveal more!"/>
    <x v="186"/>
    <x v="2520"/>
    <x v="2"/>
    <x v="0"/>
    <s v="USD"/>
    <n v="1457901924"/>
    <x v="3405"/>
    <b v="0"/>
    <n v="2"/>
    <b v="0"/>
    <s v="food/food trucks"/>
    <x v="4"/>
    <x v="29"/>
    <x v="2446"/>
    <x v="3405"/>
    <d v="2016-03-13T20:45:24"/>
    <x v="0"/>
  </r>
  <r>
    <n v="2902"/>
    <s v="Bring the iconic story of Leontyne Price to the stage."/>
    <s v="Help me honor and bring &quot;The American Soprano&quot; Leontyne Price back to the stage one more time."/>
    <x v="25"/>
    <x v="2521"/>
    <x v="2"/>
    <x v="0"/>
    <s v="USD"/>
    <n v="1440412396"/>
    <x v="3406"/>
    <b v="0"/>
    <n v="1"/>
    <b v="0"/>
    <s v="theater/plays"/>
    <x v="6"/>
    <x v="11"/>
    <x v="1647"/>
    <x v="3406"/>
    <d v="2015-08-24T10:33:16"/>
    <x v="0"/>
  </r>
  <r>
    <n v="3094"/>
    <s v="Nothing Up My Sleeves Tour: Summer 2016"/>
    <s v="This is a Kickstarter to help with the start up costs for Illusionist, Chris Lengyel's Summer 2016 Tour!"/>
    <x v="4"/>
    <x v="2521"/>
    <x v="2"/>
    <x v="0"/>
    <s v="USD"/>
    <n v="1442775956"/>
    <x v="3407"/>
    <b v="0"/>
    <n v="1"/>
    <b v="0"/>
    <s v="theater/spaces"/>
    <x v="6"/>
    <x v="9"/>
    <x v="1647"/>
    <x v="3407"/>
    <d v="2015-09-20T19:05:56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351"/>
    <x v="2521"/>
    <x v="2"/>
    <x v="0"/>
    <s v="USD"/>
    <n v="1321201327"/>
    <x v="3408"/>
    <b v="0"/>
    <n v="1"/>
    <b v="0"/>
    <s v="film &amp; video/animation"/>
    <x v="5"/>
    <x v="23"/>
    <x v="1647"/>
    <x v="3408"/>
    <d v="2011-11-13T16:22:07"/>
    <x v="0"/>
  </r>
  <r>
    <n v="2354"/>
    <s v="Dissertation (Canceled)"/>
    <s v="Almost done with doctorate degree but need funding of $35,000 to complete research of project."/>
    <x v="23"/>
    <x v="2521"/>
    <x v="1"/>
    <x v="0"/>
    <s v="USD"/>
    <n v="1420910460"/>
    <x v="3409"/>
    <b v="0"/>
    <n v="1"/>
    <b v="0"/>
    <s v="technology/web"/>
    <x v="0"/>
    <x v="26"/>
    <x v="1647"/>
    <x v="3409"/>
    <d v="2015-01-10T17:21:00"/>
    <x v="0"/>
  </r>
  <r>
    <n v="3952"/>
    <s v="ThÃ©Ã¢tre Polichinelle Show &quot;Clown-Ballet&quot;"/>
    <s v="This is the story about dreams of the kindly clown who indulge in reverie to be a ballet dancer! Every act is a funny sentimental story"/>
    <x v="93"/>
    <x v="2521"/>
    <x v="2"/>
    <x v="0"/>
    <s v="USD"/>
    <n v="1445885890"/>
    <x v="3410"/>
    <b v="0"/>
    <n v="1"/>
    <b v="0"/>
    <s v="theater/plays"/>
    <x v="6"/>
    <x v="11"/>
    <x v="1647"/>
    <x v="3410"/>
    <d v="2015-10-26T18:58:10"/>
    <x v="0"/>
  </r>
  <r>
    <n v="1171"/>
    <s v="The Mean Green Purple Machine"/>
    <s v="Tulsa's first true biodiesel, alternative energy powered food truck! Oh yeah, and delicious food!"/>
    <x v="17"/>
    <x v="2521"/>
    <x v="2"/>
    <x v="0"/>
    <s v="USD"/>
    <n v="1415909927"/>
    <x v="3411"/>
    <b v="0"/>
    <n v="1"/>
    <b v="0"/>
    <s v="food/food trucks"/>
    <x v="4"/>
    <x v="29"/>
    <x v="1647"/>
    <x v="3411"/>
    <d v="2014-11-13T20:18:47"/>
    <x v="0"/>
  </r>
  <r>
    <n v="2391"/>
    <s v="oToBOTS.com - Freedom from high cost auto repairs (Canceled)"/>
    <s v="Using the power of internet to help people save hundreds in car repair."/>
    <x v="16"/>
    <x v="2521"/>
    <x v="1"/>
    <x v="0"/>
    <s v="USD"/>
    <n v="1427825044"/>
    <x v="3412"/>
    <b v="0"/>
    <n v="1"/>
    <b v="0"/>
    <s v="technology/web"/>
    <x v="0"/>
    <x v="26"/>
    <x v="1647"/>
    <x v="3412"/>
    <d v="2015-03-31T18:04:04"/>
    <x v="0"/>
  </r>
  <r>
    <n v="2128"/>
    <s v="Makayla's Quest"/>
    <s v="The Royal Snail has misdelivered all the invitations to the Royal Ball.  It's up to Makayla to set things right in the Fairy Forest"/>
    <x v="51"/>
    <x v="2521"/>
    <x v="2"/>
    <x v="11"/>
    <s v="CAD"/>
    <n v="1411324369"/>
    <x v="3413"/>
    <b v="0"/>
    <n v="1"/>
    <b v="0"/>
    <s v="games/video games"/>
    <x v="3"/>
    <x v="18"/>
    <x v="1647"/>
    <x v="3413"/>
    <d v="2014-09-21T18:32:49"/>
    <x v="0"/>
  </r>
  <r>
    <n v="4066"/>
    <s v="Divine Connection Performing Arts Leadership Program"/>
    <s v="We have created an outstanding mobile Performing Arts Program that has great impact on the social development in multiple communities."/>
    <x v="51"/>
    <x v="2521"/>
    <x v="2"/>
    <x v="0"/>
    <s v="USD"/>
    <n v="1463619388"/>
    <x v="3414"/>
    <b v="0"/>
    <n v="1"/>
    <b v="0"/>
    <s v="theater/plays"/>
    <x v="6"/>
    <x v="11"/>
    <x v="1647"/>
    <x v="3414"/>
    <d v="2016-05-19T00:56:28"/>
    <x v="0"/>
  </r>
  <r>
    <n v="460"/>
    <s v="Darwin's Kiss"/>
    <s v="An animated web series about biological evolution gone haywire."/>
    <x v="141"/>
    <x v="2521"/>
    <x v="2"/>
    <x v="0"/>
    <s v="USD"/>
    <n v="1401595200"/>
    <x v="3415"/>
    <b v="0"/>
    <n v="2"/>
    <b v="0"/>
    <s v="film &amp; video/animation"/>
    <x v="5"/>
    <x v="23"/>
    <x v="2669"/>
    <x v="3415"/>
    <d v="2014-06-01T04:00:00"/>
    <x v="0"/>
  </r>
  <r>
    <n v="938"/>
    <s v="Celebrating American Jazz &amp; Soul Music"/>
    <s v="Creating new avenues of exposure for young Jazz &amp; Soul artists_x000a_to express their Art of Music."/>
    <x v="40"/>
    <x v="2521"/>
    <x v="2"/>
    <x v="0"/>
    <s v="USD"/>
    <n v="1346585448"/>
    <x v="3416"/>
    <b v="0"/>
    <n v="1"/>
    <b v="0"/>
    <s v="music/jazz"/>
    <x v="7"/>
    <x v="33"/>
    <x v="1647"/>
    <x v="3416"/>
    <d v="2012-09-02T11:30:48"/>
    <x v="0"/>
  </r>
  <r>
    <n v="1988"/>
    <s v="Phillip Michael Photography"/>
    <s v="Expressing art in an image!"/>
    <x v="70"/>
    <x v="2521"/>
    <x v="2"/>
    <x v="0"/>
    <s v="USD"/>
    <n v="1440094742"/>
    <x v="3417"/>
    <b v="0"/>
    <n v="1"/>
    <b v="0"/>
    <s v="photography/people"/>
    <x v="2"/>
    <x v="36"/>
    <x v="1647"/>
    <x v="3417"/>
    <d v="2015-08-20T18:19:02"/>
    <x v="0"/>
  </r>
  <r>
    <n v="1099"/>
    <s v="Xeno - A Sci-Fi FPS"/>
    <s v="Xeno is an FPS which combines all the best elements of old school and modern games to create a fresh and unique gameplay experience."/>
    <x v="1"/>
    <x v="2521"/>
    <x v="2"/>
    <x v="1"/>
    <s v="GBP"/>
    <n v="1431547468"/>
    <x v="3418"/>
    <b v="0"/>
    <n v="1"/>
    <b v="0"/>
    <s v="games/video games"/>
    <x v="3"/>
    <x v="18"/>
    <x v="1647"/>
    <x v="3418"/>
    <d v="2015-05-13T20:04:28"/>
    <x v="0"/>
  </r>
  <r>
    <n v="2893"/>
    <s v="REDISCOVERING KIA THE PLAY"/>
    <s v="Fundraising for REDISCOVERING KIA THE PLAY"/>
    <x v="1"/>
    <x v="2521"/>
    <x v="2"/>
    <x v="0"/>
    <s v="USD"/>
    <n v="1420768800"/>
    <x v="3419"/>
    <b v="0"/>
    <n v="2"/>
    <b v="0"/>
    <s v="theater/plays"/>
    <x v="6"/>
    <x v="11"/>
    <x v="2669"/>
    <x v="3419"/>
    <d v="2015-01-09T02:00:00"/>
    <x v="0"/>
  </r>
  <r>
    <n v="541"/>
    <s v="Deviations"/>
    <s v="A website dedicated to local Kink Communities; to find others with matching interests and bring them together."/>
    <x v="169"/>
    <x v="2521"/>
    <x v="2"/>
    <x v="0"/>
    <s v="USD"/>
    <n v="1446080834"/>
    <x v="3420"/>
    <b v="0"/>
    <n v="1"/>
    <b v="0"/>
    <s v="technology/web"/>
    <x v="0"/>
    <x v="26"/>
    <x v="1647"/>
    <x v="3420"/>
    <d v="2015-10-29T01:07:14"/>
    <x v="0"/>
  </r>
  <r>
    <n v="3950"/>
    <s v="The Great Elephant Repertory Company"/>
    <s v="With the Great Elephant Repertory we can reach those children who are perceived unreachable, educating them through performance art."/>
    <x v="38"/>
    <x v="2521"/>
    <x v="2"/>
    <x v="0"/>
    <s v="USD"/>
    <n v="1460140500"/>
    <x v="3421"/>
    <b v="0"/>
    <n v="1"/>
    <b v="0"/>
    <s v="theater/plays"/>
    <x v="6"/>
    <x v="11"/>
    <x v="1647"/>
    <x v="3421"/>
    <d v="2016-04-08T18:35:00"/>
    <x v="0"/>
  </r>
  <r>
    <n v="2692"/>
    <s v="&quot;Sami j's Food Truck&quot;"/>
    <s v="Our food truck will bring you -_x000a_                       Fast, Fresh, Food -_x000a_                            Throughout the Omaha area"/>
    <x v="113"/>
    <x v="2521"/>
    <x v="2"/>
    <x v="0"/>
    <s v="USD"/>
    <n v="1427266860"/>
    <x v="3422"/>
    <b v="0"/>
    <n v="1"/>
    <b v="0"/>
    <s v="food/food trucks"/>
    <x v="4"/>
    <x v="29"/>
    <x v="1647"/>
    <x v="3422"/>
    <d v="2015-03-25T07:01:00"/>
    <x v="0"/>
  </r>
  <r>
    <n v="2762"/>
    <s v="How to Create Your Own Magic World. Toy-making guide."/>
    <s v="How-to book of toys and games constructed from materials found in nature, recyclable and easily available."/>
    <x v="222"/>
    <x v="2521"/>
    <x v="2"/>
    <x v="0"/>
    <s v="USD"/>
    <n v="1332114795"/>
    <x v="3423"/>
    <b v="0"/>
    <n v="1"/>
    <b v="0"/>
    <s v="publishing/children's books"/>
    <x v="1"/>
    <x v="39"/>
    <x v="1647"/>
    <x v="3423"/>
    <d v="2012-03-18T23:53:15"/>
    <x v="0"/>
  </r>
  <r>
    <n v="2413"/>
    <s v="Lone Pine Coffee Brewery"/>
    <s v="Lone Pine Coffee Brewery will be a portable third-wave coffee shop available for wedding receptions and other events!"/>
    <x v="121"/>
    <x v="2521"/>
    <x v="2"/>
    <x v="0"/>
    <s v="USD"/>
    <n v="1401579000"/>
    <x v="3424"/>
    <b v="0"/>
    <n v="3"/>
    <b v="0"/>
    <s v="food/food trucks"/>
    <x v="4"/>
    <x v="29"/>
    <x v="2694"/>
    <x v="3424"/>
    <d v="2014-05-31T23:30:00"/>
    <x v="0"/>
  </r>
  <r>
    <n v="3901"/>
    <s v="De Lewe: A Youth Movement(Traveling Show)"/>
    <s v="&quot;De Lewe&quot; deals with the critical issues within today's youth. It reminds us that standing together is stronger than falling apart."/>
    <x v="121"/>
    <x v="2521"/>
    <x v="2"/>
    <x v="0"/>
    <s v="USD"/>
    <n v="1450554599"/>
    <x v="3425"/>
    <b v="0"/>
    <n v="1"/>
    <b v="0"/>
    <s v="theater/plays"/>
    <x v="6"/>
    <x v="11"/>
    <x v="1647"/>
    <x v="3425"/>
    <d v="2015-12-19T19:49:59"/>
    <x v="0"/>
  </r>
  <r>
    <n v="1229"/>
    <s v="Agni Varsha - opera by Vanraj Bhatia - world premiere"/>
    <s v="Bollywood composer Vanraj Bhatia, age 86, has written an opera based on a myth from the epic Mahabhatata. Presented in Queens May 11&amp;12"/>
    <x v="231"/>
    <x v="2521"/>
    <x v="1"/>
    <x v="0"/>
    <s v="USD"/>
    <n v="1334592000"/>
    <x v="3426"/>
    <b v="0"/>
    <n v="1"/>
    <b v="0"/>
    <s v="music/world music"/>
    <x v="7"/>
    <x v="37"/>
    <x v="1647"/>
    <x v="3426"/>
    <d v="2012-04-16T16:00:00"/>
    <x v="0"/>
  </r>
  <r>
    <n v="3747"/>
    <s v="Counting Stars"/>
    <s v="The world premiere of an astonishing new play by acclaimed writer Atiha Sen Gupta."/>
    <x v="60"/>
    <x v="2521"/>
    <x v="2"/>
    <x v="1"/>
    <s v="GBP"/>
    <n v="1436137140"/>
    <x v="3427"/>
    <b v="0"/>
    <n v="1"/>
    <b v="0"/>
    <s v="theater/plays"/>
    <x v="6"/>
    <x v="11"/>
    <x v="1647"/>
    <x v="3427"/>
    <d v="2015-07-05T22:59:00"/>
    <x v="0"/>
  </r>
  <r>
    <n v="3927"/>
    <s v="'Journey's End' Tour of Dorset commemorating WW1"/>
    <s v="Brand new graduate theater company 'FMP Theatre' proudly presents the definitive WW1 play, Journey's End, with a little help from you."/>
    <x v="60"/>
    <x v="2521"/>
    <x v="2"/>
    <x v="1"/>
    <s v="GBP"/>
    <n v="1407565504"/>
    <x v="3428"/>
    <b v="0"/>
    <n v="2"/>
    <b v="0"/>
    <s v="theater/plays"/>
    <x v="6"/>
    <x v="11"/>
    <x v="2669"/>
    <x v="3428"/>
    <d v="2014-08-09T06:25:04"/>
    <x v="0"/>
  </r>
  <r>
    <n v="3201"/>
    <s v="Nothing Changes"/>
    <s v="Nothing Changes is a modern musical version of the Ragged Trousered Philanthropists exploring the inequalities of &quot;austerity Britain&quot;"/>
    <x v="151"/>
    <x v="2521"/>
    <x v="2"/>
    <x v="1"/>
    <s v="GBP"/>
    <n v="1409509477"/>
    <x v="3429"/>
    <b v="0"/>
    <n v="2"/>
    <b v="0"/>
    <s v="theater/musical"/>
    <x v="6"/>
    <x v="19"/>
    <x v="2669"/>
    <x v="3429"/>
    <d v="2014-08-31T18:24:37"/>
    <x v="3"/>
  </r>
  <r>
    <n v="1819"/>
    <s v="Claim Your Glacier: What's your legacy? Denali, AK"/>
    <s v="Reach the ends of the earth! Claim a piece of alaskan wilderness- your name in a glacier and receive photo book our Denali Expedition"/>
    <x v="181"/>
    <x v="2521"/>
    <x v="2"/>
    <x v="0"/>
    <s v="USD"/>
    <n v="1406743396"/>
    <x v="3430"/>
    <b v="0"/>
    <n v="4"/>
    <b v="0"/>
    <s v="photography/photobooks"/>
    <x v="2"/>
    <x v="3"/>
    <x v="2695"/>
    <x v="3430"/>
    <d v="2014-07-30T18:03:16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114"/>
    <x v="2521"/>
    <x v="2"/>
    <x v="0"/>
    <s v="USD"/>
    <n v="1447965917"/>
    <x v="3431"/>
    <b v="0"/>
    <n v="2"/>
    <b v="0"/>
    <s v="theater/spaces"/>
    <x v="6"/>
    <x v="9"/>
    <x v="2669"/>
    <x v="3431"/>
    <d v="2015-11-19T20:45:17"/>
    <x v="0"/>
  </r>
  <r>
    <n v="3855"/>
    <s v="The Happy Family and Devoted Dreams new theater plays NYC"/>
    <s v="TWO NEW DARK COMEDIES OPENING IN NYC THIS APRIL AND MAY BY CHRISTOPHER B. LATRO _x000a_ABOUT FAMILY, AMBITION, LOVE AND GREED"/>
    <x v="114"/>
    <x v="2521"/>
    <x v="2"/>
    <x v="0"/>
    <s v="USD"/>
    <n v="1427408271"/>
    <x v="3432"/>
    <b v="0"/>
    <n v="1"/>
    <b v="0"/>
    <s v="theater/plays"/>
    <x v="6"/>
    <x v="11"/>
    <x v="1647"/>
    <x v="3432"/>
    <d v="2015-03-26T22:17:51"/>
    <x v="0"/>
  </r>
  <r>
    <n v="2131"/>
    <s v="Scout's Honor"/>
    <s v="From frightened girl to empowered woman, Scout's Honor is a tale about facing your fears and overcoming odds."/>
    <x v="207"/>
    <x v="2521"/>
    <x v="2"/>
    <x v="0"/>
    <s v="USD"/>
    <n v="1436677091"/>
    <x v="3433"/>
    <b v="0"/>
    <n v="3"/>
    <b v="0"/>
    <s v="games/video games"/>
    <x v="3"/>
    <x v="18"/>
    <x v="2694"/>
    <x v="3433"/>
    <d v="2015-07-12T04:58:11"/>
    <x v="0"/>
  </r>
  <r>
    <n v="3881"/>
    <s v="My Real Mother's Name is... (Canceled)"/>
    <s v="A musical journey coming to the Blue Venue at the 2017 Orlando Fringe Festival!"/>
    <x v="207"/>
    <x v="2521"/>
    <x v="1"/>
    <x v="0"/>
    <s v="USD"/>
    <n v="1487550399"/>
    <x v="3434"/>
    <b v="0"/>
    <n v="1"/>
    <b v="0"/>
    <s v="theater/musical"/>
    <x v="6"/>
    <x v="19"/>
    <x v="1647"/>
    <x v="3434"/>
    <d v="2017-02-20T00:26:39"/>
    <x v="0"/>
  </r>
  <r>
    <n v="1091"/>
    <s v="London Revolution - Open World RPG Minecraft Server"/>
    <s v="London Revolution is a Minecraft server in development. This is an open world RPG FPS server with questing and ruthless gangs."/>
    <x v="317"/>
    <x v="2521"/>
    <x v="2"/>
    <x v="1"/>
    <s v="GBP"/>
    <n v="1460313672"/>
    <x v="3435"/>
    <b v="0"/>
    <n v="2"/>
    <b v="0"/>
    <s v="games/video games"/>
    <x v="3"/>
    <x v="18"/>
    <x v="2669"/>
    <x v="3435"/>
    <d v="2016-04-10T18:41:12"/>
    <x v="0"/>
  </r>
  <r>
    <n v="2948"/>
    <s v="Xenu's Space Opera"/>
    <s v="The Space Opera is an action packed reenactment of Xenu's story, a sacred teaching thats considered a secret of the Scientology church"/>
    <x v="62"/>
    <x v="2522"/>
    <x v="2"/>
    <x v="0"/>
    <s v="USD"/>
    <n v="1433259293"/>
    <x v="3436"/>
    <b v="0"/>
    <n v="9"/>
    <b v="0"/>
    <s v="theater/spaces"/>
    <x v="6"/>
    <x v="9"/>
    <x v="2696"/>
    <x v="3436"/>
    <d v="2015-06-02T15:34:53"/>
    <x v="0"/>
  </r>
  <r>
    <n v="430"/>
    <s v="&quot;I'll Take You Back&quot; Animated Music Video"/>
    <s v="Freddy Flint is creating an animated music video to the new &quot;Buttonpusher&quot; single, &quot;I'll Take You Back&quot;"/>
    <x v="114"/>
    <x v="2522"/>
    <x v="2"/>
    <x v="0"/>
    <s v="USD"/>
    <n v="1378866867"/>
    <x v="3437"/>
    <b v="0"/>
    <n v="5"/>
    <b v="0"/>
    <s v="film &amp; video/animation"/>
    <x v="5"/>
    <x v="23"/>
    <x v="2697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x v="258"/>
    <x v="2523"/>
    <x v="2"/>
    <x v="0"/>
    <s v="USD"/>
    <n v="1411779761"/>
    <x v="3438"/>
    <b v="0"/>
    <n v="4"/>
    <b v="0"/>
    <s v="theater/plays"/>
    <x v="6"/>
    <x v="11"/>
    <x v="2698"/>
    <x v="3438"/>
    <d v="2014-09-27T01:02:41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07"/>
    <x v="2523"/>
    <x v="2"/>
    <x v="0"/>
    <s v="USD"/>
    <n v="1403470800"/>
    <x v="3439"/>
    <b v="0"/>
    <n v="4"/>
    <b v="0"/>
    <s v="theater/plays"/>
    <x v="6"/>
    <x v="11"/>
    <x v="2698"/>
    <x v="3439"/>
    <d v="2014-06-22T21:00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x v="2524"/>
    <x v="2"/>
    <x v="16"/>
    <s v="EUR"/>
    <n v="1457617359"/>
    <x v="3440"/>
    <b v="0"/>
    <n v="3"/>
    <b v="0"/>
    <s v="theater/spaces"/>
    <x v="6"/>
    <x v="9"/>
    <x v="2699"/>
    <x v="3440"/>
    <d v="2016-03-10T13:42:39"/>
    <x v="0"/>
  </r>
  <r>
    <n v="1736"/>
    <s v="In His Presence"/>
    <s v="A unique meditative album reflecting on the life of Christ, inviting Him into your presence"/>
    <x v="121"/>
    <x v="2524"/>
    <x v="2"/>
    <x v="0"/>
    <s v="USD"/>
    <n v="1447018833"/>
    <x v="3441"/>
    <b v="0"/>
    <n v="1"/>
    <b v="0"/>
    <s v="music/faith"/>
    <x v="7"/>
    <x v="14"/>
    <x v="2700"/>
    <x v="3441"/>
    <d v="2015-11-08T21:40:33"/>
    <x v="0"/>
  </r>
  <r>
    <n v="1129"/>
    <s v="Angry words with Friends"/>
    <s v="This app will provide you with the ability to use your most favorite profanities while playing a game with your friends."/>
    <x v="16"/>
    <x v="2525"/>
    <x v="2"/>
    <x v="0"/>
    <s v="USD"/>
    <n v="1465107693"/>
    <x v="3442"/>
    <b v="0"/>
    <n v="2"/>
    <b v="0"/>
    <s v="games/mobile games"/>
    <x v="3"/>
    <x v="28"/>
    <x v="2676"/>
    <x v="3442"/>
    <d v="2016-06-05T06:21:33"/>
    <x v="0"/>
  </r>
  <r>
    <n v="4042"/>
    <s v="Messages"/>
    <s v="Acting group and production for inner city youth, about inner city youth. The problems and stuation that they see everyday."/>
    <x v="26"/>
    <x v="2525"/>
    <x v="2"/>
    <x v="0"/>
    <s v="USD"/>
    <n v="1421781360"/>
    <x v="3443"/>
    <b v="0"/>
    <n v="3"/>
    <b v="0"/>
    <s v="theater/plays"/>
    <x v="6"/>
    <x v="11"/>
    <x v="2701"/>
    <x v="3443"/>
    <d v="2015-01-20T19:16:00"/>
    <x v="0"/>
  </r>
  <r>
    <n v="900"/>
    <s v="Project Revive: Protecting the Creative Impulse"/>
    <s v="With Project Revive, I aim to protect and nurture the creative impulse through music."/>
    <x v="1"/>
    <x v="2525"/>
    <x v="2"/>
    <x v="0"/>
    <s v="USD"/>
    <n v="1459365802"/>
    <x v="3444"/>
    <b v="0"/>
    <n v="2"/>
    <b v="0"/>
    <s v="music/jazz"/>
    <x v="7"/>
    <x v="33"/>
    <x v="2676"/>
    <x v="3444"/>
    <d v="2016-03-30T19:23:22"/>
    <x v="0"/>
  </r>
  <r>
    <n v="3961"/>
    <s v="New Edinburgh play"/>
    <s v="I've written a fun new play exploring the reality of gay stereotypes in 2014 - with accommodation and venue hire it needs some dough :)"/>
    <x v="1"/>
    <x v="2525"/>
    <x v="2"/>
    <x v="1"/>
    <s v="GBP"/>
    <n v="1399584210"/>
    <x v="3445"/>
    <b v="0"/>
    <n v="2"/>
    <b v="0"/>
    <s v="theater/plays"/>
    <x v="6"/>
    <x v="11"/>
    <x v="2676"/>
    <x v="3445"/>
    <d v="2014-05-08T21:23:30"/>
    <x v="0"/>
  </r>
  <r>
    <n v="4041"/>
    <s v="In the Land of Gold"/>
    <s v="A bold, colouful, vibrant play centred around the last remaining monarchy of Africa."/>
    <x v="1"/>
    <x v="2525"/>
    <x v="2"/>
    <x v="1"/>
    <s v="GBP"/>
    <n v="1473160954"/>
    <x v="3446"/>
    <b v="0"/>
    <n v="2"/>
    <b v="0"/>
    <s v="theater/plays"/>
    <x v="6"/>
    <x v="11"/>
    <x v="2676"/>
    <x v="3446"/>
    <d v="2016-09-06T11:22:34"/>
    <x v="0"/>
  </r>
  <r>
    <n v="777"/>
    <s v="One Minute Gone: Manhattan Noir: a novel and backstory book"/>
    <s v="One Minute Gone is a murder mystery drawn from real people and events. Read Chapter One at http://davidhansardblog.wordpress.com."/>
    <x v="121"/>
    <x v="2525"/>
    <x v="2"/>
    <x v="0"/>
    <s v="USD"/>
    <n v="1375313577"/>
    <x v="3447"/>
    <b v="0"/>
    <n v="3"/>
    <b v="0"/>
    <s v="publishing/fiction"/>
    <x v="1"/>
    <x v="35"/>
    <x v="2701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x v="121"/>
    <x v="2525"/>
    <x v="2"/>
    <x v="0"/>
    <s v="USD"/>
    <n v="1455246504"/>
    <x v="3448"/>
    <b v="0"/>
    <n v="2"/>
    <b v="0"/>
    <s v="food/food trucks"/>
    <x v="4"/>
    <x v="29"/>
    <x v="2676"/>
    <x v="3448"/>
    <d v="2016-02-12T03:08:24"/>
    <x v="0"/>
  </r>
  <r>
    <n v="1092"/>
    <s v="toggleme. - the next phenom in mobile gaming"/>
    <s v="toggleme. is the next breakout mobile game.Addictive gameplay, phenomenal design, real life rewards for achievements, and a great story"/>
    <x v="151"/>
    <x v="2525"/>
    <x v="2"/>
    <x v="0"/>
    <s v="USD"/>
    <n v="1357432638"/>
    <x v="3449"/>
    <b v="0"/>
    <n v="7"/>
    <b v="0"/>
    <s v="games/video games"/>
    <x v="3"/>
    <x v="18"/>
    <x v="2702"/>
    <x v="3449"/>
    <d v="2013-01-06T00:37:18"/>
    <x v="0"/>
  </r>
  <r>
    <n v="2890"/>
    <s v="the Savannah Disputation"/>
    <s v="This Theological Comedy tells a story of when seemingly similar beliefs are discovered to be worlds apart; Damnation-Southern Style."/>
    <x v="151"/>
    <x v="2525"/>
    <x v="2"/>
    <x v="0"/>
    <s v="USD"/>
    <n v="1407553200"/>
    <x v="3450"/>
    <b v="0"/>
    <n v="3"/>
    <b v="0"/>
    <s v="theater/plays"/>
    <x v="6"/>
    <x v="11"/>
    <x v="2701"/>
    <x v="3450"/>
    <d v="2014-08-09T03:00:00"/>
    <x v="0"/>
  </r>
  <r>
    <n v="2909"/>
    <s v="CONVERSATIONS WITH AN AVERAGE JOE"/>
    <s v="CONVERSATIONS WITH AN AVERAGE JOE tells our stories exposing those in charge of our lives and tells how to take control of country back"/>
    <x v="256"/>
    <x v="2526"/>
    <x v="2"/>
    <x v="0"/>
    <s v="USD"/>
    <n v="1416944760"/>
    <x v="3451"/>
    <b v="0"/>
    <n v="1"/>
    <b v="0"/>
    <s v="theater/plays"/>
    <x v="6"/>
    <x v="11"/>
    <x v="2478"/>
    <x v="3451"/>
    <d v="2014-11-25T19:46:00"/>
    <x v="0"/>
  </r>
  <r>
    <n v="4092"/>
    <s v="A CRY FOR HELP"/>
    <s v="&quot;A Cry for Help is Riveting, Inspiring, and Mesmerizing. You will laugh, cry, and be thinking about your own Cry for Help&quot;"/>
    <x v="50"/>
    <x v="2526"/>
    <x v="2"/>
    <x v="0"/>
    <s v="USD"/>
    <n v="1428205247"/>
    <x v="3452"/>
    <b v="0"/>
    <n v="1"/>
    <b v="0"/>
    <s v="theater/plays"/>
    <x v="6"/>
    <x v="11"/>
    <x v="2478"/>
    <x v="3452"/>
    <d v="2015-04-05T03:40:47"/>
    <x v="0"/>
  </r>
  <r>
    <n v="213"/>
    <s v="Hart Blvd. A feature film by Andrew Greve"/>
    <s v="A family dramedy about a grandfather  and grandson who are both on their path to redemption."/>
    <x v="6"/>
    <x v="2526"/>
    <x v="2"/>
    <x v="0"/>
    <s v="USD"/>
    <n v="1439734001"/>
    <x v="3453"/>
    <b v="0"/>
    <n v="1"/>
    <b v="0"/>
    <s v="film &amp; video/drama"/>
    <x v="5"/>
    <x v="10"/>
    <x v="2478"/>
    <x v="3453"/>
    <d v="2015-08-16T14:06:41"/>
    <x v="0"/>
  </r>
  <r>
    <n v="2863"/>
    <s v="Equality Theatre"/>
    <s v="I would like to start a Acting Company that supports and includes LGBTQ youth and young adults in very conservative North Texas"/>
    <x v="6"/>
    <x v="2526"/>
    <x v="2"/>
    <x v="0"/>
    <s v="USD"/>
    <n v="1410279123"/>
    <x v="3454"/>
    <b v="0"/>
    <n v="1"/>
    <b v="0"/>
    <s v="theater/plays"/>
    <x v="6"/>
    <x v="11"/>
    <x v="2478"/>
    <x v="3454"/>
    <d v="2014-09-09T16:12:03"/>
    <x v="0"/>
  </r>
  <r>
    <n v="3852"/>
    <s v="Rob Base Presents Unequally Yoked The Stage Play"/>
    <s v="Writer/Director Lynette J. Blackwell presents the hilarious entangled love story of when evil and good attempt to coexist."/>
    <x v="26"/>
    <x v="2526"/>
    <x v="2"/>
    <x v="0"/>
    <s v="USD"/>
    <n v="1427427276"/>
    <x v="3455"/>
    <b v="0"/>
    <n v="2"/>
    <b v="0"/>
    <s v="theater/plays"/>
    <x v="6"/>
    <x v="11"/>
    <x v="2634"/>
    <x v="3455"/>
    <d v="2015-03-27T03:34:36"/>
    <x v="0"/>
  </r>
  <r>
    <n v="597"/>
    <s v="Rolodex: One Contact List to Rule Them All"/>
    <s v="Rolodex is a web application that strives to nurture business to business relationships by connecting users via email."/>
    <x v="82"/>
    <x v="2526"/>
    <x v="2"/>
    <x v="0"/>
    <s v="USD"/>
    <n v="1469980800"/>
    <x v="3456"/>
    <b v="0"/>
    <n v="2"/>
    <b v="0"/>
    <s v="technology/web"/>
    <x v="0"/>
    <x v="26"/>
    <x v="2634"/>
    <x v="3456"/>
    <d v="2016-07-31T16:00:00"/>
    <x v="0"/>
  </r>
  <r>
    <n v="1738"/>
    <s v="The Flashing Lights"/>
    <s v="Music that inspires and gives hope for overcoming and change. And it is good music."/>
    <x v="1"/>
    <x v="2526"/>
    <x v="2"/>
    <x v="0"/>
    <s v="USD"/>
    <n v="1412283542"/>
    <x v="3457"/>
    <b v="0"/>
    <n v="1"/>
    <b v="0"/>
    <s v="music/faith"/>
    <x v="7"/>
    <x v="14"/>
    <x v="2478"/>
    <x v="3457"/>
    <d v="2014-10-02T20:59:02"/>
    <x v="0"/>
  </r>
  <r>
    <n v="1133"/>
    <s v="Ping"/>
    <s v="Ping is a simple game currently in the design process, where the player lives off of the power of their connection to the internet."/>
    <x v="121"/>
    <x v="2526"/>
    <x v="2"/>
    <x v="1"/>
    <s v="GBP"/>
    <n v="1406799981"/>
    <x v="3458"/>
    <b v="0"/>
    <n v="1"/>
    <b v="0"/>
    <s v="games/mobile games"/>
    <x v="3"/>
    <x v="28"/>
    <x v="2478"/>
    <x v="3458"/>
    <d v="2014-07-31T09:46:21"/>
    <x v="0"/>
  </r>
  <r>
    <n v="569"/>
    <s v="Mioti"/>
    <s v="Mioti is an indie game marketplace that doubles as a community for developers to join networks and discuss projects."/>
    <x v="60"/>
    <x v="2526"/>
    <x v="2"/>
    <x v="11"/>
    <s v="CAD"/>
    <n v="1451679612"/>
    <x v="3459"/>
    <b v="0"/>
    <n v="1"/>
    <b v="0"/>
    <s v="technology/web"/>
    <x v="0"/>
    <x v="26"/>
    <x v="2478"/>
    <x v="3459"/>
    <d v="2016-01-01T20:20:12"/>
    <x v="0"/>
  </r>
  <r>
    <n v="884"/>
    <s v="Angwish &quot;I Wanna Be Your Monkey&quot; Music Video"/>
    <s v="We need to hire an animal trainer to have a chimpanzee actor perform in our music video with us!"/>
    <x v="151"/>
    <x v="2526"/>
    <x v="2"/>
    <x v="0"/>
    <s v="USD"/>
    <n v="1336789860"/>
    <x v="3460"/>
    <b v="0"/>
    <n v="2"/>
    <b v="0"/>
    <s v="music/indie rock"/>
    <x v="7"/>
    <x v="12"/>
    <x v="2634"/>
    <x v="3460"/>
    <d v="2012-05-12T02:31:00"/>
    <x v="0"/>
  </r>
  <r>
    <n v="1542"/>
    <s v="From student to beekeeper"/>
    <s v="The photography project aims to show challenges &amp; successes of a  student attempting to continue his family beekeeping heritage."/>
    <x v="207"/>
    <x v="2526"/>
    <x v="2"/>
    <x v="11"/>
    <s v="CAD"/>
    <n v="1435708500"/>
    <x v="3461"/>
    <b v="0"/>
    <n v="1"/>
    <b v="0"/>
    <s v="photography/nature"/>
    <x v="2"/>
    <x v="38"/>
    <x v="2478"/>
    <x v="3461"/>
    <d v="2015-06-30T23:55:00"/>
    <x v="0"/>
  </r>
  <r>
    <n v="3735"/>
    <s v="Women Beware Women"/>
    <s v="Young Actor's taking on a Jacobean tragedy. Family, betrayal, love, lust, sex and death."/>
    <x v="277"/>
    <x v="2526"/>
    <x v="2"/>
    <x v="1"/>
    <s v="GBP"/>
    <n v="1432831089"/>
    <x v="3462"/>
    <b v="0"/>
    <n v="2"/>
    <b v="0"/>
    <s v="theater/plays"/>
    <x v="6"/>
    <x v="11"/>
    <x v="2634"/>
    <x v="3462"/>
    <d v="2015-05-28T16:38:09"/>
    <x v="0"/>
  </r>
  <r>
    <n v="2660"/>
    <s v="Central Ohio Astronomical Society Mobile Classroom"/>
    <s v="COAS is an organization that does community outreach programs to encourage and educate children and adults on Astronomy related subject"/>
    <x v="16"/>
    <x v="2527"/>
    <x v="1"/>
    <x v="0"/>
    <s v="USD"/>
    <n v="1448388418"/>
    <x v="3463"/>
    <b v="0"/>
    <n v="5"/>
    <b v="0"/>
    <s v="technology/space exploration"/>
    <x v="0"/>
    <x v="4"/>
    <x v="2703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x v="303"/>
    <x v="2527"/>
    <x v="2"/>
    <x v="1"/>
    <s v="GBP"/>
    <n v="1422450278"/>
    <x v="3464"/>
    <b v="0"/>
    <n v="4"/>
    <b v="0"/>
    <s v="theater/plays"/>
    <x v="6"/>
    <x v="11"/>
    <x v="2704"/>
    <x v="3464"/>
    <d v="2015-01-28T13:04:38"/>
    <x v="0"/>
  </r>
  <r>
    <n v="638"/>
    <s v="W (Canceled)"/>
    <s v="O0"/>
    <x v="19"/>
    <x v="2528"/>
    <x v="1"/>
    <x v="4"/>
    <s v="EUR"/>
    <n v="1490447662"/>
    <x v="3465"/>
    <b v="0"/>
    <n v="6"/>
    <b v="0"/>
    <s v="technology/web"/>
    <x v="0"/>
    <x v="26"/>
    <x v="2702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x v="1"/>
    <x v="2528"/>
    <x v="3"/>
    <x v="11"/>
    <s v="CAD"/>
    <n v="1493320519"/>
    <x v="3466"/>
    <b v="0"/>
    <n v="1"/>
    <b v="0"/>
    <s v="music/faith"/>
    <x v="7"/>
    <x v="14"/>
    <x v="2367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11"/>
    <x v="2529"/>
    <x v="2"/>
    <x v="0"/>
    <s v="USD"/>
    <n v="1413572432"/>
    <x v="3467"/>
    <b v="0"/>
    <n v="3"/>
    <b v="0"/>
    <s v="film &amp; video/drama"/>
    <x v="5"/>
    <x v="10"/>
    <x v="2705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x v="26"/>
    <x v="2529"/>
    <x v="2"/>
    <x v="0"/>
    <s v="USD"/>
    <n v="1424593763"/>
    <x v="3468"/>
    <b v="0"/>
    <n v="3"/>
    <b v="0"/>
    <s v="food/food trucks"/>
    <x v="4"/>
    <x v="29"/>
    <x v="2705"/>
    <x v="3468"/>
    <d v="2015-02-22T08:29:23"/>
    <x v="0"/>
  </r>
  <r>
    <n v="4049"/>
    <s v="The Hounds of Reservoir - A Shakesperian Heist film"/>
    <s v="A caravan heist goes horribly wrong. When the rogues meet up to discuss the matter, they suspect one of them is the King's guard."/>
    <x v="16"/>
    <x v="2530"/>
    <x v="2"/>
    <x v="0"/>
    <s v="USD"/>
    <n v="1436914815"/>
    <x v="3469"/>
    <b v="0"/>
    <n v="1"/>
    <b v="0"/>
    <s v="theater/plays"/>
    <x v="6"/>
    <x v="11"/>
    <x v="2670"/>
    <x v="3469"/>
    <d v="2015-07-14T23:00:15"/>
    <x v="0"/>
  </r>
  <r>
    <n v="2133"/>
    <s v="Waddle Slide - An App for iPhone and Android"/>
    <s v="Waddle Slide is an iPhone/Android application. The app is based around a penguin, who's objective is to find his way back to his igloo."/>
    <x v="114"/>
    <x v="2530"/>
    <x v="2"/>
    <x v="0"/>
    <s v="USD"/>
    <n v="1303628340"/>
    <x v="3470"/>
    <b v="0"/>
    <n v="3"/>
    <b v="0"/>
    <s v="games/video games"/>
    <x v="3"/>
    <x v="18"/>
    <x v="2706"/>
    <x v="3470"/>
    <d v="2011-04-24T06:59:00"/>
    <x v="0"/>
  </r>
  <r>
    <n v="674"/>
    <s v="Something To Wear For Hearing Sounds By Feeling Vibrations"/>
    <s v="Listen to sounds by feeling an array of vibrational patterns against your body."/>
    <x v="6"/>
    <x v="2531"/>
    <x v="2"/>
    <x v="0"/>
    <s v="USD"/>
    <n v="1407811627"/>
    <x v="3471"/>
    <b v="0"/>
    <n v="2"/>
    <b v="0"/>
    <s v="technology/wearables"/>
    <x v="0"/>
    <x v="1"/>
    <x v="2689"/>
    <x v="3471"/>
    <d v="2014-08-12T02:47:07"/>
    <x v="0"/>
  </r>
  <r>
    <n v="1583"/>
    <s v="Follow in footsteps an awesome book adventure"/>
    <s v="I am a photographer who is inspired by the original Jules Verne story. I will make a thousands of photo and video materials for You."/>
    <x v="16"/>
    <x v="2531"/>
    <x v="2"/>
    <x v="1"/>
    <s v="GBP"/>
    <n v="1411681391"/>
    <x v="3472"/>
    <b v="0"/>
    <n v="1"/>
    <b v="0"/>
    <s v="photography/places"/>
    <x v="2"/>
    <x v="34"/>
    <x v="2383"/>
    <x v="3472"/>
    <d v="2014-09-25T21:43:11"/>
    <x v="0"/>
  </r>
  <r>
    <n v="1086"/>
    <s v="Cyber Universe Online"/>
    <s v="Humanity's future in the Galaxy"/>
    <x v="53"/>
    <x v="2531"/>
    <x v="2"/>
    <x v="0"/>
    <s v="USD"/>
    <n v="1408913291"/>
    <x v="3473"/>
    <b v="0"/>
    <n v="2"/>
    <b v="0"/>
    <s v="games/video games"/>
    <x v="3"/>
    <x v="18"/>
    <x v="2689"/>
    <x v="3473"/>
    <d v="2014-08-24T20:48:11"/>
    <x v="0"/>
  </r>
  <r>
    <n v="1435"/>
    <s v="Trilogy of Crystals, book 1, translation"/>
    <s v="English translation of the first book from a sword and sorcery Fantasy trilogy, by Paolo Parente"/>
    <x v="51"/>
    <x v="2531"/>
    <x v="2"/>
    <x v="6"/>
    <s v="EUR"/>
    <n v="1444589020"/>
    <x v="3474"/>
    <b v="0"/>
    <n v="2"/>
    <b v="0"/>
    <s v="publishing/translations"/>
    <x v="1"/>
    <x v="31"/>
    <x v="2689"/>
    <x v="3474"/>
    <d v="2015-10-11T18:43:40"/>
    <x v="0"/>
  </r>
  <r>
    <n v="1406"/>
    <s v="Man Down! Translation project"/>
    <s v="The White coat and the battle dress uniform"/>
    <x v="32"/>
    <x v="2531"/>
    <x v="2"/>
    <x v="6"/>
    <s v="EUR"/>
    <n v="1449914400"/>
    <x v="3475"/>
    <b v="0"/>
    <n v="3"/>
    <b v="0"/>
    <s v="publishing/translations"/>
    <x v="1"/>
    <x v="31"/>
    <x v="2707"/>
    <x v="3475"/>
    <d v="2015-12-12T10:00:00"/>
    <x v="0"/>
  </r>
  <r>
    <n v="3926"/>
    <s v="Caryl Churchill's 'Top Girls' - NSW HSC Text"/>
    <s v="Producing syllabus-relevant theatre targeted to HSC students on the NSW Central Coast"/>
    <x v="1"/>
    <x v="2531"/>
    <x v="2"/>
    <x v="8"/>
    <s v="AUD"/>
    <n v="1419645748"/>
    <x v="3476"/>
    <b v="0"/>
    <n v="1"/>
    <b v="0"/>
    <s v="theater/plays"/>
    <x v="6"/>
    <x v="11"/>
    <x v="2383"/>
    <x v="3476"/>
    <d v="2014-12-27T02:02:28"/>
    <x v="0"/>
  </r>
  <r>
    <n v="1407"/>
    <s v="My life, My travel, My past - time to share"/>
    <s v="I traveled, I took pictures, I met people, I ate. Then I wrote a travel journal that needs editing, translation, and publishing."/>
    <x v="121"/>
    <x v="2531"/>
    <x v="2"/>
    <x v="0"/>
    <s v="USD"/>
    <n v="1407847978"/>
    <x v="3477"/>
    <b v="0"/>
    <n v="2"/>
    <b v="0"/>
    <s v="publishing/translations"/>
    <x v="1"/>
    <x v="31"/>
    <x v="2689"/>
    <x v="3477"/>
    <d v="2014-08-12T12:52:58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x v="2531"/>
    <x v="1"/>
    <x v="5"/>
    <s v="EUR"/>
    <n v="1461535140"/>
    <x v="3478"/>
    <b v="0"/>
    <n v="1"/>
    <b v="0"/>
    <s v="publishing/translations"/>
    <x v="1"/>
    <x v="31"/>
    <x v="2383"/>
    <x v="3478"/>
    <d v="2016-04-24T21:59:00"/>
    <x v="0"/>
  </r>
  <r>
    <n v="1053"/>
    <s v="A day in the life of...(podcast) (Canceled)"/>
    <s v="How well do you know the stranger walking past you or the neighbor up the street? Extraordinary stories told by everyday people."/>
    <x v="186"/>
    <x v="2531"/>
    <x v="1"/>
    <x v="0"/>
    <s v="USD"/>
    <n v="1488773332"/>
    <x v="3479"/>
    <b v="0"/>
    <n v="1"/>
    <b v="0"/>
    <s v="journalism/audio"/>
    <x v="8"/>
    <x v="30"/>
    <x v="2383"/>
    <x v="3479"/>
    <d v="2017-03-06T04:08:52"/>
    <x v="0"/>
  </r>
  <r>
    <n v="2641"/>
    <s v="Build Flying Saucer Artificial Intelligent from sea shell"/>
    <s v="Building a Flying saucer that has Artificial Intelligent made from sea shell."/>
    <x v="186"/>
    <x v="2531"/>
    <x v="2"/>
    <x v="0"/>
    <s v="USD"/>
    <n v="1410811740"/>
    <x v="3480"/>
    <b v="0"/>
    <n v="1"/>
    <b v="0"/>
    <s v="technology/space exploration"/>
    <x v="0"/>
    <x v="4"/>
    <x v="2383"/>
    <x v="3480"/>
    <d v="2014-09-15T20:09:00"/>
    <x v="0"/>
  </r>
  <r>
    <n v="2347"/>
    <s v="Course: Create Complete Web Apps without Coding (Canceled)"/>
    <s v="Back this project and get access to a course about building COMPLETE web applications without coding."/>
    <x v="114"/>
    <x v="2531"/>
    <x v="1"/>
    <x v="0"/>
    <s v="USD"/>
    <n v="1472135676"/>
    <x v="3481"/>
    <b v="0"/>
    <n v="1"/>
    <b v="0"/>
    <s v="technology/web"/>
    <x v="0"/>
    <x v="26"/>
    <x v="2383"/>
    <x v="3481"/>
    <d v="2016-08-25T14:34:36"/>
    <x v="0"/>
  </r>
  <r>
    <n v="3642"/>
    <s v="My own musical"/>
    <s v="All the world's a stage..._x000a_It is my biggest dream to perform my own, selfcreated musical with lots of kids as big as I am able to."/>
    <x v="251"/>
    <x v="2531"/>
    <x v="2"/>
    <x v="4"/>
    <s v="EUR"/>
    <n v="1448902800"/>
    <x v="3482"/>
    <b v="0"/>
    <n v="2"/>
    <b v="0"/>
    <s v="theater/musical"/>
    <x v="6"/>
    <x v="19"/>
    <x v="2689"/>
    <x v="3482"/>
    <d v="2015-11-30T17:00:00"/>
    <x v="0"/>
  </r>
  <r>
    <n v="1810"/>
    <s v="Film Speed"/>
    <s v="Film Speed is a series of Zines focusing on architecture shot completely on 35 and 120mm film."/>
    <x v="314"/>
    <x v="2531"/>
    <x v="2"/>
    <x v="0"/>
    <s v="USD"/>
    <n v="1408657826"/>
    <x v="3483"/>
    <b v="0"/>
    <n v="2"/>
    <b v="0"/>
    <s v="photography/photobooks"/>
    <x v="2"/>
    <x v="3"/>
    <x v="2689"/>
    <x v="3483"/>
    <d v="2014-08-21T21:50:26"/>
    <x v="0"/>
  </r>
  <r>
    <n v="3925"/>
    <s v="Help Save High School Theater"/>
    <s v="Help Save High School Theater Program_x000a_Your donations will be used to purchase props, build sets, and costumes."/>
    <x v="277"/>
    <x v="2531"/>
    <x v="2"/>
    <x v="0"/>
    <s v="USD"/>
    <n v="1406753639"/>
    <x v="3484"/>
    <b v="0"/>
    <n v="3"/>
    <b v="0"/>
    <s v="theater/plays"/>
    <x v="6"/>
    <x v="11"/>
    <x v="2707"/>
    <x v="3484"/>
    <d v="2014-07-30T20:53:5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x v="2532"/>
    <x v="2"/>
    <x v="0"/>
    <s v="USD"/>
    <n v="1394772031"/>
    <x v="3485"/>
    <b v="0"/>
    <n v="3"/>
    <b v="0"/>
    <s v="film &amp; video/animation"/>
    <x v="5"/>
    <x v="23"/>
    <x v="2708"/>
    <x v="3485"/>
    <d v="2014-03-14T04:40:31"/>
    <x v="0"/>
  </r>
  <r>
    <n v="578"/>
    <s v="weBuy Crowdsourced Shopping"/>
    <s v="weBuy trade built on technology and Crowd Sourced Power"/>
    <x v="10"/>
    <x v="2533"/>
    <x v="2"/>
    <x v="1"/>
    <s v="GBP"/>
    <n v="1441633993"/>
    <x v="3486"/>
    <b v="0"/>
    <n v="7"/>
    <b v="0"/>
    <s v="technology/web"/>
    <x v="0"/>
    <x v="26"/>
    <x v="2709"/>
    <x v="3486"/>
    <d v="2015-09-07T13:53:13"/>
    <x v="0"/>
  </r>
  <r>
    <n v="31"/>
    <s v="The Alan Katz Show"/>
    <s v="After a two-year hiatus, The Alan Katz Show is coming back! But it can't unless we can get a 16gb flash drive valued at $12.71!"/>
    <x v="387"/>
    <x v="2534"/>
    <x v="0"/>
    <x v="0"/>
    <s v="USD"/>
    <n v="1453748434"/>
    <x v="3487"/>
    <b v="0"/>
    <n v="1"/>
    <b v="1"/>
    <s v="film &amp; video/television"/>
    <x v="5"/>
    <x v="16"/>
    <x v="2446"/>
    <x v="3487"/>
    <d v="2016-01-25T19:00:34"/>
    <x v="0"/>
  </r>
  <r>
    <n v="3600"/>
    <s v="Pariah"/>
    <s v="The First Play From The Man Who Brought You The Black James Bond!"/>
    <x v="85"/>
    <x v="2534"/>
    <x v="0"/>
    <x v="0"/>
    <s v="USD"/>
    <n v="1476390164"/>
    <x v="3488"/>
    <b v="0"/>
    <n v="4"/>
    <b v="1"/>
    <s v="theater/plays"/>
    <x v="6"/>
    <x v="11"/>
    <x v="2710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x v="4"/>
    <x v="2535"/>
    <x v="2"/>
    <x v="11"/>
    <s v="CAD"/>
    <n v="1418841045"/>
    <x v="3489"/>
    <b v="0"/>
    <n v="3"/>
    <b v="0"/>
    <s v="technology/web"/>
    <x v="0"/>
    <x v="26"/>
    <x v="2711"/>
    <x v="3489"/>
    <d v="2014-12-17T18:30:45"/>
    <x v="0"/>
  </r>
  <r>
    <n v="1081"/>
    <s v="The Creature"/>
    <s v="Finishing your last job before you retire until a disaster strikes the cargo ship can you survive The Creature?"/>
    <x v="34"/>
    <x v="2535"/>
    <x v="2"/>
    <x v="0"/>
    <s v="USD"/>
    <n v="1422483292"/>
    <x v="3490"/>
    <b v="0"/>
    <n v="4"/>
    <b v="0"/>
    <s v="games/video games"/>
    <x v="3"/>
    <x v="18"/>
    <x v="2702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x v="114"/>
    <x v="2535"/>
    <x v="2"/>
    <x v="13"/>
    <s v="EUR"/>
    <n v="1425495447"/>
    <x v="3491"/>
    <b v="0"/>
    <n v="3"/>
    <b v="0"/>
    <s v="technology/gadgets"/>
    <x v="0"/>
    <x v="6"/>
    <x v="2711"/>
    <x v="3491"/>
    <d v="2015-03-04T18:57:27"/>
    <x v="0"/>
  </r>
  <r>
    <n v="167"/>
    <s v="Past"/>
    <s v="A young man experiences a tragedy and has the opportunity to go back and learn from his mistakes and find out his true self."/>
    <x v="50"/>
    <x v="2536"/>
    <x v="2"/>
    <x v="0"/>
    <s v="USD"/>
    <n v="1438726535"/>
    <x v="3492"/>
    <b v="0"/>
    <n v="2"/>
    <b v="0"/>
    <s v="film &amp; video/drama"/>
    <x v="5"/>
    <x v="10"/>
    <x v="2712"/>
    <x v="3492"/>
    <d v="2015-08-04T22:15:35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x v="2536"/>
    <x v="2"/>
    <x v="0"/>
    <s v="USD"/>
    <n v="1407624222"/>
    <x v="3493"/>
    <b v="0"/>
    <n v="4"/>
    <b v="0"/>
    <s v="technology/wearables"/>
    <x v="0"/>
    <x v="1"/>
    <x v="2713"/>
    <x v="3493"/>
    <d v="2014-08-09T22:43:42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x v="2536"/>
    <x v="2"/>
    <x v="0"/>
    <s v="USD"/>
    <n v="1460925811"/>
    <x v="3494"/>
    <b v="0"/>
    <n v="2"/>
    <b v="0"/>
    <s v="theater/plays"/>
    <x v="6"/>
    <x v="11"/>
    <x v="2712"/>
    <x v="3494"/>
    <d v="2016-04-17T20:43:31"/>
    <x v="0"/>
  </r>
  <r>
    <n v="512"/>
    <s v="Otherkin The Animated Series"/>
    <s v="We have a fully developed 2D animated series that requires more professional animation. Our first 2 home-animated eps are up online."/>
    <x v="36"/>
    <x v="2536"/>
    <x v="2"/>
    <x v="0"/>
    <s v="USD"/>
    <n v="1479667727"/>
    <x v="3495"/>
    <b v="0"/>
    <n v="2"/>
    <b v="0"/>
    <s v="film &amp; video/animation"/>
    <x v="5"/>
    <x v="23"/>
    <x v="2712"/>
    <x v="3495"/>
    <d v="2016-11-20T18:48:47"/>
    <x v="0"/>
  </r>
  <r>
    <n v="1123"/>
    <s v="Droplets"/>
    <s v="Fast paced mobile game where you control a rain drop by tilting your screen. Absorb other rain drops to go faster, but avoid clouds."/>
    <x v="1"/>
    <x v="2536"/>
    <x v="2"/>
    <x v="0"/>
    <s v="USD"/>
    <n v="1397910848"/>
    <x v="3496"/>
    <b v="0"/>
    <n v="3"/>
    <b v="0"/>
    <s v="games/video games"/>
    <x v="3"/>
    <x v="18"/>
    <x v="2714"/>
    <x v="3496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x v="1"/>
    <x v="2536"/>
    <x v="2"/>
    <x v="0"/>
    <s v="USD"/>
    <n v="1416963300"/>
    <x v="3497"/>
    <b v="0"/>
    <n v="3"/>
    <b v="0"/>
    <s v="games/mobile games"/>
    <x v="3"/>
    <x v="28"/>
    <x v="2714"/>
    <x v="3497"/>
    <d v="2014-11-26T00:55:00"/>
    <x v="0"/>
  </r>
  <r>
    <n v="1715"/>
    <s v="The Heart of a P.K."/>
    <s v="Kimberly Stokes the daughter of Elder Baby Stokes Jr, of Bibleway C.O.G.I.C, is currently working on a EP. She is sharing her heart"/>
    <x v="1"/>
    <x v="2536"/>
    <x v="2"/>
    <x v="0"/>
    <s v="USD"/>
    <n v="1427772120"/>
    <x v="3498"/>
    <b v="0"/>
    <n v="2"/>
    <b v="0"/>
    <s v="music/faith"/>
    <x v="7"/>
    <x v="14"/>
    <x v="2712"/>
    <x v="3498"/>
    <d v="2015-03-31T03:22:00"/>
    <x v="0"/>
  </r>
  <r>
    <n v="3940"/>
    <s v="Attraction"/>
    <s v="A Stage Play that will bring you to the edge of your seat , leave you thinkin and will also have you laughing while enjoyin the talent"/>
    <x v="1"/>
    <x v="2536"/>
    <x v="2"/>
    <x v="0"/>
    <s v="USD"/>
    <n v="1420199351"/>
    <x v="3499"/>
    <b v="0"/>
    <n v="2"/>
    <b v="0"/>
    <s v="theater/plays"/>
    <x v="6"/>
    <x v="11"/>
    <x v="2712"/>
    <x v="3499"/>
    <d v="2015-01-02T11:49:11"/>
    <x v="0"/>
  </r>
  <r>
    <n v="3103"/>
    <s v="Professional Venue for local artists!!"/>
    <s v="Creating a place for local artists to perform, at substantially less cost for them"/>
    <x v="311"/>
    <x v="2536"/>
    <x v="2"/>
    <x v="0"/>
    <s v="USD"/>
    <n v="1434080706"/>
    <x v="3500"/>
    <b v="0"/>
    <n v="2"/>
    <b v="0"/>
    <s v="theater/spaces"/>
    <x v="6"/>
    <x v="9"/>
    <x v="2712"/>
    <x v="3500"/>
    <d v="2015-06-12T03:45:06"/>
    <x v="0"/>
  </r>
  <r>
    <n v="3866"/>
    <s v="a feminine ending, brought to you by the East End Theatre Co"/>
    <s v="A funny, moving, witty piece about a girl, her oboe, and her dreams."/>
    <x v="151"/>
    <x v="2536"/>
    <x v="2"/>
    <x v="0"/>
    <s v="USD"/>
    <n v="1458703740"/>
    <x v="3501"/>
    <b v="0"/>
    <n v="2"/>
    <b v="0"/>
    <s v="theater/plays"/>
    <x v="6"/>
    <x v="11"/>
    <x v="2712"/>
    <x v="3501"/>
    <d v="2016-03-23T03:29:00"/>
    <x v="0"/>
  </r>
  <r>
    <n v="159"/>
    <s v="Rosette: Sci-Fi/Action Feature Film to Cast Hollywood Talent"/>
    <s v="Love, Robots... and Time Travel._x000a_Rosette: A Sci-Fi/Action/Adventure Feature Film, set to cast three A-list Hollywood actors."/>
    <x v="62"/>
    <x v="2537"/>
    <x v="1"/>
    <x v="0"/>
    <s v="USD"/>
    <n v="1467541545"/>
    <x v="3502"/>
    <b v="0"/>
    <n v="1"/>
    <b v="0"/>
    <s v="film &amp; video/science fiction"/>
    <x v="5"/>
    <x v="21"/>
    <x v="2634"/>
    <x v="3502"/>
    <d v="2016-07-03T10:25:45"/>
    <x v="0"/>
  </r>
  <r>
    <n v="1176"/>
    <s v="Mirlin's Sushi"/>
    <s v="Mirlins Sushi!_x000a_Find us on Facebook!_x000a_(Gives backers a voice, and a direct link to us! No kickstarter disappearing act here!)"/>
    <x v="388"/>
    <x v="2537"/>
    <x v="2"/>
    <x v="8"/>
    <s v="AUD"/>
    <n v="1488805200"/>
    <x v="3503"/>
    <b v="0"/>
    <n v="1"/>
    <b v="0"/>
    <s v="food/food trucks"/>
    <x v="4"/>
    <x v="29"/>
    <x v="2634"/>
    <x v="3503"/>
    <d v="2017-03-06T13:00:00"/>
    <x v="0"/>
  </r>
  <r>
    <n v="120"/>
    <s v="Time Live: A short film (Canceled)"/>
    <s v="Now, you can chat with people from the history, by our sport cam with the time machine. However, the girl had some trouble to use it."/>
    <x v="45"/>
    <x v="2537"/>
    <x v="1"/>
    <x v="7"/>
    <s v="HKD"/>
    <n v="1475457107"/>
    <x v="3504"/>
    <b v="0"/>
    <n v="1"/>
    <b v="0"/>
    <s v="film &amp; video/science fiction"/>
    <x v="5"/>
    <x v="21"/>
    <x v="2634"/>
    <x v="3504"/>
    <d v="2016-10-03T01:11:47"/>
    <x v="0"/>
  </r>
  <r>
    <n v="2685"/>
    <s v="Nana's Home Cooking on Wheels"/>
    <s v="Home cooked meals made by Nana. Indiana's famous tenderloin sandwiches, Nana's homemade cole slaw and so much more."/>
    <x v="6"/>
    <x v="2537"/>
    <x v="2"/>
    <x v="0"/>
    <s v="USD"/>
    <n v="1430149330"/>
    <x v="3505"/>
    <b v="0"/>
    <n v="1"/>
    <b v="0"/>
    <s v="food/food trucks"/>
    <x v="4"/>
    <x v="29"/>
    <x v="2634"/>
    <x v="3505"/>
    <d v="2015-04-27T15:42:10"/>
    <x v="0"/>
  </r>
  <r>
    <n v="1911"/>
    <s v="Charge Furniture"/>
    <s v="Charge furniture, making it simple and comfortable to charge your USB devices without leaving the comfort of your couch or armchair"/>
    <x v="389"/>
    <x v="2537"/>
    <x v="2"/>
    <x v="15"/>
    <s v="NZD"/>
    <n v="1407545334"/>
    <x v="3506"/>
    <b v="0"/>
    <n v="1"/>
    <b v="0"/>
    <s v="technology/gadgets"/>
    <x v="0"/>
    <x v="6"/>
    <x v="2634"/>
    <x v="3506"/>
    <d v="2014-08-09T00:48:54"/>
    <x v="0"/>
  </r>
  <r>
    <n v="771"/>
    <s v="Donald Trump Presidential Stress Cube"/>
    <s v="A satire gift, the stress cube has original artwork, comes on a custom mahogany stand and has a funny exercise booklet."/>
    <x v="46"/>
    <x v="2537"/>
    <x v="2"/>
    <x v="0"/>
    <s v="USD"/>
    <n v="1454183202"/>
    <x v="3507"/>
    <b v="0"/>
    <n v="1"/>
    <b v="0"/>
    <s v="publishing/fiction"/>
    <x v="1"/>
    <x v="35"/>
    <x v="2634"/>
    <x v="3507"/>
    <d v="2016-01-30T19:46:42"/>
    <x v="0"/>
  </r>
  <r>
    <n v="3132"/>
    <s v="A Bite of a Snake Play"/>
    <s v="Smells Like Money, Drips Like Honey, Taste Like Mocha, Better Run AWAY"/>
    <x v="0"/>
    <x v="2537"/>
    <x v="3"/>
    <x v="0"/>
    <s v="USD"/>
    <n v="1492759460"/>
    <x v="3508"/>
    <b v="0"/>
    <n v="1"/>
    <b v="0"/>
    <s v="theater/plays"/>
    <x v="6"/>
    <x v="11"/>
    <x v="2634"/>
    <x v="3508"/>
    <d v="2017-04-21T07:24:20"/>
    <x v="0"/>
  </r>
  <r>
    <n v="3065"/>
    <s v="The Castle Project"/>
    <s v="A castle themed events center with large and small spaces to support a variety of arts i.e. performing, visual, music, theater, dance"/>
    <x v="17"/>
    <x v="2537"/>
    <x v="2"/>
    <x v="0"/>
    <s v="USD"/>
    <n v="1406683172"/>
    <x v="3509"/>
    <b v="0"/>
    <n v="2"/>
    <b v="0"/>
    <s v="theater/spaces"/>
    <x v="6"/>
    <x v="9"/>
    <x v="2707"/>
    <x v="3509"/>
    <d v="2014-07-30T01:19:32"/>
    <x v="0"/>
  </r>
  <r>
    <n v="3110"/>
    <s v="Hip Justice Catmunity Center"/>
    <s v="Cat People Unite! It's time we get a space of our own to relax, socialize and learn! Join the Catmunity!"/>
    <x v="17"/>
    <x v="2537"/>
    <x v="2"/>
    <x v="0"/>
    <s v="USD"/>
    <n v="1487465119"/>
    <x v="3510"/>
    <b v="0"/>
    <n v="1"/>
    <b v="0"/>
    <s v="theater/spaces"/>
    <x v="6"/>
    <x v="9"/>
    <x v="2634"/>
    <x v="3510"/>
    <d v="2017-02-19T00:45:19"/>
    <x v="0"/>
  </r>
  <r>
    <n v="2374"/>
    <s v="Alcohol On Call (Canceled)"/>
    <s v="Next time you want a beer, put down your keys and pick up your phone. We prevent drunk driving by delivering alcohol to you at home."/>
    <x v="65"/>
    <x v="2537"/>
    <x v="1"/>
    <x v="0"/>
    <s v="USD"/>
    <n v="1423772060"/>
    <x v="3511"/>
    <b v="0"/>
    <n v="1"/>
    <b v="0"/>
    <s v="technology/web"/>
    <x v="0"/>
    <x v="26"/>
    <x v="2634"/>
    <x v="3511"/>
    <d v="2015-02-12T20:14:20"/>
    <x v="0"/>
  </r>
  <r>
    <n v="1867"/>
    <s v="Meme Wars - Dank Age"/>
    <s v="A mix of PokemonGo, Game of War- Fire Age, DragonSoul, &amp; Throwdown. Join a clan, collect meme, upgrade features, fight, &amp; compete."/>
    <x v="16"/>
    <x v="2537"/>
    <x v="2"/>
    <x v="0"/>
    <s v="USD"/>
    <n v="1478383912"/>
    <x v="3512"/>
    <b v="0"/>
    <n v="1"/>
    <b v="0"/>
    <s v="games/mobile games"/>
    <x v="3"/>
    <x v="28"/>
    <x v="2634"/>
    <x v="3512"/>
    <d v="2016-11-05T22:11:52"/>
    <x v="0"/>
  </r>
  <r>
    <n v="2126"/>
    <s v="DodgeBall Blitz"/>
    <s v="Lead your team to victory in this fast-paced, action, sports game! Use Power-ups and avoid attacks as you fight for victory!"/>
    <x v="16"/>
    <x v="2537"/>
    <x v="2"/>
    <x v="0"/>
    <s v="USD"/>
    <n v="1418080887"/>
    <x v="3513"/>
    <b v="0"/>
    <n v="2"/>
    <b v="0"/>
    <s v="games/video games"/>
    <x v="3"/>
    <x v="18"/>
    <x v="2707"/>
    <x v="3513"/>
    <d v="2014-12-08T23:21:27"/>
    <x v="0"/>
  </r>
  <r>
    <n v="3878"/>
    <s v="Boys In The Arts Scholarship Program (Canceled)"/>
    <s v="Encouraging young males to engage in vocational development in the art of musical theater and related dance classes."/>
    <x v="53"/>
    <x v="2537"/>
    <x v="1"/>
    <x v="0"/>
    <s v="USD"/>
    <n v="1435636740"/>
    <x v="3514"/>
    <b v="0"/>
    <n v="1"/>
    <b v="0"/>
    <s v="theater/musical"/>
    <x v="6"/>
    <x v="19"/>
    <x v="2634"/>
    <x v="3514"/>
    <d v="2015-06-30T03:59:00"/>
    <x v="0"/>
  </r>
  <r>
    <n v="630"/>
    <s v="Ecosteader (Canceled)"/>
    <s v="Land development network for an eco-conscious collective. Community portal features ideas on lean design, green building, urban ecology"/>
    <x v="390"/>
    <x v="2537"/>
    <x v="1"/>
    <x v="0"/>
    <s v="USD"/>
    <n v="1441516200"/>
    <x v="3515"/>
    <b v="0"/>
    <n v="1"/>
    <b v="0"/>
    <s v="technology/web"/>
    <x v="0"/>
    <x v="26"/>
    <x v="2634"/>
    <x v="3515"/>
    <d v="2015-09-06T05:10:00"/>
    <x v="0"/>
  </r>
  <r>
    <n v="443"/>
    <s v="Bad Teddy Studios"/>
    <s v="We love cartoons!! We want to make more but it costs money to so. Be apart of your daily dose of WTF!?! Pledge now!!"/>
    <x v="26"/>
    <x v="2537"/>
    <x v="2"/>
    <x v="11"/>
    <s v="CAD"/>
    <n v="1391991701"/>
    <x v="3516"/>
    <b v="0"/>
    <n v="2"/>
    <b v="0"/>
    <s v="film &amp; video/animation"/>
    <x v="5"/>
    <x v="23"/>
    <x v="2707"/>
    <x v="3516"/>
    <d v="2014-02-10T00:21:41"/>
    <x v="0"/>
  </r>
  <r>
    <n v="482"/>
    <s v="Animated Stand-up Routines Shenanigans"/>
    <s v="Help me quit my day job and also create animated Stand-up routines from local up and coming comedians."/>
    <x v="26"/>
    <x v="2537"/>
    <x v="2"/>
    <x v="0"/>
    <s v="USD"/>
    <n v="1460644440"/>
    <x v="3517"/>
    <b v="0"/>
    <n v="1"/>
    <b v="0"/>
    <s v="film &amp; video/animation"/>
    <x v="5"/>
    <x v="23"/>
    <x v="2634"/>
    <x v="3517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x v="26"/>
    <x v="2537"/>
    <x v="1"/>
    <x v="0"/>
    <s v="USD"/>
    <n v="1432843500"/>
    <x v="3518"/>
    <b v="0"/>
    <n v="1"/>
    <b v="0"/>
    <s v="publishing/art books"/>
    <x v="1"/>
    <x v="32"/>
    <x v="2634"/>
    <x v="3518"/>
    <d v="2015-05-28T20:05:00"/>
    <x v="0"/>
  </r>
  <r>
    <n v="4000"/>
    <s v="The Escorts"/>
    <s v="An Enticing Trip into the World of Assisted Dying"/>
    <x v="36"/>
    <x v="2537"/>
    <x v="2"/>
    <x v="0"/>
    <s v="USD"/>
    <n v="1462631358"/>
    <x v="3519"/>
    <b v="0"/>
    <n v="1"/>
    <b v="0"/>
    <s v="theater/plays"/>
    <x v="6"/>
    <x v="11"/>
    <x v="2634"/>
    <x v="3519"/>
    <d v="2016-05-07T14:29:18"/>
    <x v="0"/>
  </r>
  <r>
    <n v="1114"/>
    <s v="TeleRide"/>
    <s v="SciFi racing game for Android &amp; iOS platforms. Player gets a unique weapon which introduces an additional dimension to the competition."/>
    <x v="70"/>
    <x v="2537"/>
    <x v="2"/>
    <x v="1"/>
    <s v="GBP"/>
    <n v="1381306687"/>
    <x v="3520"/>
    <b v="0"/>
    <n v="3"/>
    <b v="0"/>
    <s v="games/video games"/>
    <x v="3"/>
    <x v="18"/>
    <x v="2715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391"/>
    <x v="2537"/>
    <x v="2"/>
    <x v="0"/>
    <s v="USD"/>
    <n v="1421337405"/>
    <x v="3521"/>
    <b v="0"/>
    <n v="2"/>
    <b v="0"/>
    <s v="music/faith"/>
    <x v="7"/>
    <x v="14"/>
    <x v="2707"/>
    <x v="3521"/>
    <d v="2015-01-15T15:56:45"/>
    <x v="0"/>
  </r>
  <r>
    <n v="509"/>
    <s v="Indian in Chelsea - Web Animated series"/>
    <s v="A hilarious comedy podcast being turned into an animated series  about an indian servant and his boss."/>
    <x v="1"/>
    <x v="2537"/>
    <x v="2"/>
    <x v="1"/>
    <s v="GBP"/>
    <n v="1435504170"/>
    <x v="3522"/>
    <b v="0"/>
    <n v="1"/>
    <b v="0"/>
    <s v="film &amp; video/animation"/>
    <x v="5"/>
    <x v="23"/>
    <x v="2634"/>
    <x v="3522"/>
    <d v="2015-06-28T15:09:30"/>
    <x v="0"/>
  </r>
  <r>
    <n v="577"/>
    <s v="everydayrelay"/>
    <s v="Emails are one of pervasively used mode of communication today. However, emails can be personal and sometimes discretion is needed."/>
    <x v="1"/>
    <x v="2537"/>
    <x v="2"/>
    <x v="0"/>
    <s v="USD"/>
    <n v="1463753302"/>
    <x v="3523"/>
    <b v="0"/>
    <n v="1"/>
    <b v="0"/>
    <s v="technology/web"/>
    <x v="0"/>
    <x v="26"/>
    <x v="2634"/>
    <x v="3523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x v="1"/>
    <x v="2537"/>
    <x v="1"/>
    <x v="13"/>
    <s v="EUR"/>
    <n v="1432479600"/>
    <x v="3524"/>
    <b v="0"/>
    <n v="1"/>
    <b v="0"/>
    <s v="technology/web"/>
    <x v="0"/>
    <x v="26"/>
    <x v="2634"/>
    <x v="3524"/>
    <d v="2015-05-24T15:00:00"/>
    <x v="0"/>
  </r>
  <r>
    <n v="2396"/>
    <s v="Projektwebseite (Canceled)"/>
    <s v="I'm creating a website with projects which I'll create later / Ich erstelle eine Webseite mit Projekten, welche ich spÃ¤ter erstelle."/>
    <x v="1"/>
    <x v="2537"/>
    <x v="1"/>
    <x v="19"/>
    <s v="CHF"/>
    <n v="1444940558"/>
    <x v="3525"/>
    <b v="0"/>
    <n v="1"/>
    <b v="0"/>
    <s v="technology/web"/>
    <x v="0"/>
    <x v="26"/>
    <x v="2634"/>
    <x v="3525"/>
    <d v="2015-10-15T20:22:38"/>
    <x v="0"/>
  </r>
  <r>
    <n v="2440"/>
    <s v="The first green Food Truck in Phnom Penh"/>
    <s v="Starting a entire clean energy food truck and set a new standard for Cambodia"/>
    <x v="1"/>
    <x v="2537"/>
    <x v="2"/>
    <x v="20"/>
    <s v="EUR"/>
    <n v="1455399313"/>
    <x v="3526"/>
    <b v="0"/>
    <n v="2"/>
    <b v="0"/>
    <s v="food/food trucks"/>
    <x v="4"/>
    <x v="29"/>
    <x v="2707"/>
    <x v="3526"/>
    <d v="2016-02-13T21:35:13"/>
    <x v="0"/>
  </r>
  <r>
    <n v="3868"/>
    <s v="1000 words (Canceled)"/>
    <s v="New collection of music by Scott Evan Davis!"/>
    <x v="1"/>
    <x v="2537"/>
    <x v="1"/>
    <x v="1"/>
    <s v="GBP"/>
    <n v="1410191405"/>
    <x v="3527"/>
    <b v="0"/>
    <n v="1"/>
    <b v="0"/>
    <s v="theater/musical"/>
    <x v="6"/>
    <x v="19"/>
    <x v="2634"/>
    <x v="3527"/>
    <d v="2014-09-08T15:50:05"/>
    <x v="3"/>
  </r>
  <r>
    <n v="215"/>
    <s v="Invisible Scars"/>
    <s v="A short drama based on a true events. Story of a British Soldier who comes back home suffering from Post Traumatic Stress Disorder."/>
    <x v="199"/>
    <x v="2537"/>
    <x v="2"/>
    <x v="1"/>
    <s v="GBP"/>
    <n v="1455753540"/>
    <x v="3528"/>
    <b v="0"/>
    <n v="1"/>
    <b v="0"/>
    <s v="film &amp; video/drama"/>
    <x v="5"/>
    <x v="10"/>
    <x v="2634"/>
    <x v="3528"/>
    <d v="2016-02-17T23:59:00"/>
    <x v="0"/>
  </r>
  <r>
    <n v="3917"/>
    <s v="Romeo and Juliet by Cry of Curs"/>
    <s v="We place the actors and script to the fore, with productions stripped down to barest level, aiming to make theatre accessible."/>
    <x v="113"/>
    <x v="2537"/>
    <x v="2"/>
    <x v="1"/>
    <s v="GBP"/>
    <n v="1410439161"/>
    <x v="3529"/>
    <b v="0"/>
    <n v="1"/>
    <b v="0"/>
    <s v="theater/plays"/>
    <x v="6"/>
    <x v="11"/>
    <x v="2634"/>
    <x v="3529"/>
    <d v="2014-09-11T12:39:21"/>
    <x v="0"/>
  </r>
  <r>
    <n v="4085"/>
    <s v="Age of Valor: Heritage - The Audio Drama"/>
    <s v="Just like the good old fashioned radio dramas, Heritage will be performed and narrated for you by 16 different talented voice actors."/>
    <x v="113"/>
    <x v="2537"/>
    <x v="2"/>
    <x v="0"/>
    <s v="USD"/>
    <n v="1427169540"/>
    <x v="3530"/>
    <b v="0"/>
    <n v="1"/>
    <b v="0"/>
    <s v="theater/plays"/>
    <x v="6"/>
    <x v="11"/>
    <x v="2634"/>
    <x v="3530"/>
    <d v="2015-03-24T03:59:00"/>
    <x v="0"/>
  </r>
  <r>
    <n v="142"/>
    <s v="SAMANTHA  SHADOW (Canceled)"/>
    <s v="A science fiction series about a women trying to stave off a mysterious appearance of monsters from getting out of a dark alley."/>
    <x v="121"/>
    <x v="2537"/>
    <x v="1"/>
    <x v="0"/>
    <s v="USD"/>
    <n v="1416176778"/>
    <x v="3531"/>
    <b v="0"/>
    <n v="1"/>
    <b v="0"/>
    <s v="film &amp; video/science fiction"/>
    <x v="5"/>
    <x v="21"/>
    <x v="2634"/>
    <x v="3531"/>
    <d v="2014-11-16T22:26:18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121"/>
    <x v="2537"/>
    <x v="2"/>
    <x v="0"/>
    <s v="USD"/>
    <n v="1437149004"/>
    <x v="3532"/>
    <b v="0"/>
    <n v="1"/>
    <b v="0"/>
    <s v="publishing/children's books"/>
    <x v="1"/>
    <x v="39"/>
    <x v="2634"/>
    <x v="3532"/>
    <d v="2015-07-17T16:03:24"/>
    <x v="0"/>
  </r>
  <r>
    <n v="4084"/>
    <s v="WANTS (We Are Not The Same)"/>
    <s v="WANTS deals with diversity in all its various facets._x000a_The drama is set in a futuristic society where no diversity si accepted."/>
    <x v="121"/>
    <x v="2537"/>
    <x v="2"/>
    <x v="6"/>
    <s v="EUR"/>
    <n v="1476008906"/>
    <x v="3533"/>
    <b v="0"/>
    <n v="1"/>
    <b v="0"/>
    <s v="theater/plays"/>
    <x v="6"/>
    <x v="11"/>
    <x v="2634"/>
    <x v="3533"/>
    <d v="2016-10-09T10:28:26"/>
    <x v="0"/>
  </r>
  <r>
    <n v="1863"/>
    <s v="Project: 20M813"/>
    <s v="This is an Android game where you take control of the zombies and try to eat your way to world domination!"/>
    <x v="60"/>
    <x v="2537"/>
    <x v="2"/>
    <x v="0"/>
    <s v="USD"/>
    <n v="1402600085"/>
    <x v="3534"/>
    <b v="0"/>
    <n v="2"/>
    <b v="0"/>
    <s v="games/mobile games"/>
    <x v="3"/>
    <x v="28"/>
    <x v="2707"/>
    <x v="3534"/>
    <d v="2014-06-12T19:08:05"/>
    <x v="0"/>
  </r>
  <r>
    <n v="1543"/>
    <s v="Sunrises in the MidWest"/>
    <s v="I plan to take pictures of the sunrise in the MidWest every day in 2015 and compile them in a slide show for distribution."/>
    <x v="234"/>
    <x v="2537"/>
    <x v="2"/>
    <x v="0"/>
    <s v="USD"/>
    <n v="1416662034"/>
    <x v="3535"/>
    <b v="0"/>
    <n v="1"/>
    <b v="0"/>
    <s v="photography/nature"/>
    <x v="2"/>
    <x v="38"/>
    <x v="2634"/>
    <x v="3535"/>
    <d v="2014-11-22T13:13:54"/>
    <x v="0"/>
  </r>
  <r>
    <n v="1126"/>
    <s v="GAMING TO LEARN"/>
    <s v="Imagine a science class where the teacher walks in a says &quot;Take out your cell phone and play a game.&quot;"/>
    <x v="151"/>
    <x v="2537"/>
    <x v="2"/>
    <x v="0"/>
    <s v="USD"/>
    <n v="1468482694"/>
    <x v="3536"/>
    <b v="0"/>
    <n v="2"/>
    <b v="0"/>
    <s v="games/mobile games"/>
    <x v="3"/>
    <x v="28"/>
    <x v="2707"/>
    <x v="3536"/>
    <d v="2016-07-14T07:51:34"/>
    <x v="0"/>
  </r>
  <r>
    <n v="2757"/>
    <s v="C is for Crooked"/>
    <s v="A children's letter book that Lampoons Hillary Clinton"/>
    <x v="186"/>
    <x v="2537"/>
    <x v="2"/>
    <x v="0"/>
    <s v="USD"/>
    <n v="1470498332"/>
    <x v="3537"/>
    <b v="0"/>
    <n v="2"/>
    <b v="0"/>
    <s v="publishing/children's books"/>
    <x v="1"/>
    <x v="39"/>
    <x v="2707"/>
    <x v="3537"/>
    <d v="2016-08-06T15:45:32"/>
    <x v="0"/>
  </r>
  <r>
    <n v="3121"/>
    <s v="Ant Farm Theatre Project (Canceled)"/>
    <s v="I going to build a theatre for a local ant farm so that Ants can put on their theatre productions."/>
    <x v="186"/>
    <x v="2537"/>
    <x v="1"/>
    <x v="11"/>
    <s v="CAD"/>
    <n v="1411748335"/>
    <x v="3538"/>
    <b v="0"/>
    <n v="1"/>
    <b v="0"/>
    <s v="theater/spaces"/>
    <x v="6"/>
    <x v="9"/>
    <x v="2634"/>
    <x v="3538"/>
    <d v="2014-09-26T16:18:55"/>
    <x v="0"/>
  </r>
  <r>
    <n v="3736"/>
    <s v="Hot Dogs a new play by Suhayla El-Bushra"/>
    <s v="Hot Dogs is a new play that tackles sexism in schools and addresses issues that current sex/relationship education fails to."/>
    <x v="186"/>
    <x v="2537"/>
    <x v="2"/>
    <x v="1"/>
    <s v="GBP"/>
    <n v="1427133600"/>
    <x v="3539"/>
    <b v="0"/>
    <n v="1"/>
    <b v="0"/>
    <s v="theater/plays"/>
    <x v="6"/>
    <x v="11"/>
    <x v="2634"/>
    <x v="3539"/>
    <d v="2015-03-23T18:00:00"/>
    <x v="0"/>
  </r>
  <r>
    <n v="3129"/>
    <s v="Marcus Rashad's &quot;The Domino Effect Stage Play&quot;"/>
    <s v="The DE sheds light on the reality of what happens in college. Marcus Rashad created this play to help prepare future/current students"/>
    <x v="258"/>
    <x v="2537"/>
    <x v="3"/>
    <x v="0"/>
    <s v="USD"/>
    <n v="1492542819"/>
    <x v="3540"/>
    <b v="0"/>
    <n v="1"/>
    <b v="0"/>
    <s v="theater/plays"/>
    <x v="6"/>
    <x v="11"/>
    <x v="2634"/>
    <x v="3540"/>
    <d v="2017-04-18T19:13:39"/>
    <x v="0"/>
  </r>
  <r>
    <n v="584"/>
    <s v="scriptCall - The Personal Presentation Platform"/>
    <s v="Script Call takes your presentation from the wall to your audience; from your device to theirs."/>
    <x v="114"/>
    <x v="2537"/>
    <x v="2"/>
    <x v="0"/>
    <s v="USD"/>
    <n v="1426522316"/>
    <x v="3541"/>
    <b v="0"/>
    <n v="2"/>
    <b v="0"/>
    <s v="technology/web"/>
    <x v="0"/>
    <x v="26"/>
    <x v="2707"/>
    <x v="3541"/>
    <d v="2015-03-16T16:11:56"/>
    <x v="0"/>
  </r>
  <r>
    <n v="2841"/>
    <s v="The Dead Loss"/>
    <s v="1920's London; two brothers try to make a name for themselves in the underground crime world but encounter a ruthless Irish mob boss."/>
    <x v="114"/>
    <x v="2537"/>
    <x v="2"/>
    <x v="1"/>
    <s v="GBP"/>
    <n v="1450032297"/>
    <x v="3542"/>
    <b v="0"/>
    <n v="1"/>
    <b v="0"/>
    <s v="theater/plays"/>
    <x v="6"/>
    <x v="11"/>
    <x v="2634"/>
    <x v="3542"/>
    <d v="2015-12-13T18:44:57"/>
    <x v="0"/>
  </r>
  <r>
    <n v="4024"/>
    <s v="Super Date, The Dating Game Show for Superheroes"/>
    <s v="Ever wonder what Wonder Woman wants in a super man? Can you be both a lover, and a fighter? And, whatâ€™s with all the spandex?"/>
    <x v="268"/>
    <x v="2537"/>
    <x v="2"/>
    <x v="0"/>
    <s v="USD"/>
    <n v="1441037097"/>
    <x v="3543"/>
    <b v="0"/>
    <n v="1"/>
    <b v="0"/>
    <s v="theater/plays"/>
    <x v="6"/>
    <x v="11"/>
    <x v="2634"/>
    <x v="3543"/>
    <d v="2015-08-31T16:04:57"/>
    <x v="0"/>
  </r>
  <r>
    <n v="1073"/>
    <s v="Rainbow Ball to the Iphone"/>
    <s v="We want to bring our Game Rainbow Ball to the iphone and to do that we need a little help"/>
    <x v="150"/>
    <x v="2537"/>
    <x v="2"/>
    <x v="0"/>
    <s v="USD"/>
    <n v="1318806541"/>
    <x v="3544"/>
    <b v="0"/>
    <n v="1"/>
    <b v="0"/>
    <s v="games/video games"/>
    <x v="3"/>
    <x v="18"/>
    <x v="2634"/>
    <x v="3544"/>
    <d v="2011-10-16T23:09:01"/>
    <x v="0"/>
  </r>
  <r>
    <n v="1042"/>
    <s v="Ben's Top 5 podcast (Canceled)"/>
    <s v="Hello! I'm Ben and I have been wanting to start a podcast for a while. I am looking to kickstart the process and get into the game!"/>
    <x v="240"/>
    <x v="2537"/>
    <x v="1"/>
    <x v="0"/>
    <s v="USD"/>
    <n v="1410516000"/>
    <x v="3545"/>
    <b v="0"/>
    <n v="1"/>
    <b v="0"/>
    <s v="journalism/audio"/>
    <x v="8"/>
    <x v="30"/>
    <x v="2634"/>
    <x v="3545"/>
    <d v="2014-09-12T10:00:00"/>
    <x v="0"/>
  </r>
  <r>
    <n v="3795"/>
    <s v="Duodeca"/>
    <s v="Poppin Productions are currently entering the development stage of their very first production -  &quot;Duodeca&quot;."/>
    <x v="260"/>
    <x v="2537"/>
    <x v="2"/>
    <x v="1"/>
    <s v="GBP"/>
    <n v="1440801000"/>
    <x v="3546"/>
    <b v="0"/>
    <n v="2"/>
    <b v="0"/>
    <s v="theater/musical"/>
    <x v="6"/>
    <x v="19"/>
    <x v="2707"/>
    <x v="3546"/>
    <d v="2015-08-28T22:30:00"/>
    <x v="1"/>
  </r>
  <r>
    <n v="3858"/>
    <s v="Hamlet by CattyWhamPuss (with non-traditional casting)"/>
    <s v="With non-gender specific casting, CattyWhamPuss Theatre dismiss traditional casting biases in this, their ambitious first venture."/>
    <x v="207"/>
    <x v="2537"/>
    <x v="2"/>
    <x v="1"/>
    <s v="GBP"/>
    <n v="1432328400"/>
    <x v="3547"/>
    <b v="0"/>
    <n v="1"/>
    <b v="0"/>
    <s v="theater/plays"/>
    <x v="6"/>
    <x v="11"/>
    <x v="2634"/>
    <x v="3547"/>
    <d v="2015-05-22T21:00:00"/>
    <x v="0"/>
  </r>
  <r>
    <n v="2886"/>
    <s v="Artists' tickets to VARIATIONS ON FAMILY"/>
    <s v="Help us provide half-price tickets to the 11th annual Variations Project, allowing our fellow artists to see this wonderful production."/>
    <x v="317"/>
    <x v="2537"/>
    <x v="2"/>
    <x v="0"/>
    <s v="USD"/>
    <n v="1442635140"/>
    <x v="3548"/>
    <b v="0"/>
    <n v="1"/>
    <b v="0"/>
    <s v="theater/plays"/>
    <x v="6"/>
    <x v="11"/>
    <x v="2634"/>
    <x v="3548"/>
    <d v="2015-09-19T03:59:00"/>
    <x v="0"/>
  </r>
  <r>
    <n v="3745"/>
    <s v="Tyke Theatre Web Show"/>
    <s v="Tyke wants to expand her puppet theater show to weekly online web shows and is looking for backers."/>
    <x v="292"/>
    <x v="2537"/>
    <x v="2"/>
    <x v="0"/>
    <s v="USD"/>
    <n v="1407689102"/>
    <x v="3549"/>
    <b v="0"/>
    <n v="1"/>
    <b v="0"/>
    <s v="theater/plays"/>
    <x v="6"/>
    <x v="11"/>
    <x v="2634"/>
    <x v="3549"/>
    <d v="2014-08-10T16:45:02"/>
    <x v="0"/>
  </r>
  <r>
    <n v="847"/>
    <s v="CENTROPYMUSIC"/>
    <s v="MUSIC WITH MEANING!  MUSIC THAT MATTERS!!!"/>
    <x v="85"/>
    <x v="2537"/>
    <x v="0"/>
    <x v="0"/>
    <s v="USD"/>
    <n v="1436555376"/>
    <x v="3550"/>
    <b v="0"/>
    <n v="1"/>
    <b v="1"/>
    <s v="music/metal"/>
    <x v="7"/>
    <x v="20"/>
    <x v="2634"/>
    <x v="3550"/>
    <d v="2015-07-10T19:09:36"/>
    <x v="0"/>
  </r>
  <r>
    <n v="2213"/>
    <s v="WINTER WALK WITH ME ~ Hasenfang Album"/>
    <s v="NOTE: THIS PROJECT IS ALREADY 100% FUNDED!!! _x000a_This is an &quot;Extended Campaign Run&quot; for anyone who wants a CD of my seventh solo album."/>
    <x v="392"/>
    <x v="2537"/>
    <x v="0"/>
    <x v="0"/>
    <s v="USD"/>
    <n v="1431719379"/>
    <x v="3551"/>
    <b v="0"/>
    <n v="1"/>
    <b v="1"/>
    <s v="music/electronic music"/>
    <x v="7"/>
    <x v="13"/>
    <x v="2634"/>
    <x v="3551"/>
    <d v="2015-05-15T19:49:39"/>
    <x v="0"/>
  </r>
  <r>
    <n v="548"/>
    <s v="Langwiser - video lessons with native speaking teachers"/>
    <s v="Teach your native language online or study a foreign language with native speaking teachers. Social Web service and apps."/>
    <x v="26"/>
    <x v="2538"/>
    <x v="2"/>
    <x v="1"/>
    <s v="GBP"/>
    <n v="1446154848"/>
    <x v="3552"/>
    <b v="0"/>
    <n v="1"/>
    <b v="0"/>
    <s v="technology/web"/>
    <x v="0"/>
    <x v="26"/>
    <x v="2675"/>
    <x v="3552"/>
    <d v="2015-10-29T21:40:48"/>
    <x v="0"/>
  </r>
  <r>
    <n v="666"/>
    <s v="Ducky Diapers"/>
    <s v="Have you ever dreamed of having a pet duckling, but concerned about all the pooping, here is a a solution to help solve that issue."/>
    <x v="19"/>
    <x v="2539"/>
    <x v="2"/>
    <x v="0"/>
    <s v="USD"/>
    <n v="1408305498"/>
    <x v="3553"/>
    <b v="0"/>
    <n v="4"/>
    <b v="0"/>
    <s v="technology/wearables"/>
    <x v="0"/>
    <x v="1"/>
    <x v="2709"/>
    <x v="3553"/>
    <d v="2014-08-17T19:58:18"/>
    <x v="0"/>
  </r>
  <r>
    <n v="2423"/>
    <s v="FBTR BBQ"/>
    <s v="FBTR is a Texas-style, North Carolina based, homemade BBQ company looking to bring good meat to the masses."/>
    <x v="24"/>
    <x v="2539"/>
    <x v="2"/>
    <x v="0"/>
    <s v="USD"/>
    <n v="1420044890"/>
    <x v="3554"/>
    <b v="0"/>
    <n v="1"/>
    <b v="0"/>
    <s v="food/food trucks"/>
    <x v="4"/>
    <x v="29"/>
    <x v="2686"/>
    <x v="3554"/>
    <d v="2014-12-31T16:54:50"/>
    <x v="0"/>
  </r>
  <r>
    <n v="157"/>
    <s v="Forever Man (short film) (Canceled)"/>
    <s v="Man's cryogenic chamber and his soulmate's time travel from the distant future allows them to meet in the middle."/>
    <x v="393"/>
    <x v="2539"/>
    <x v="1"/>
    <x v="0"/>
    <s v="USD"/>
    <n v="1456523572"/>
    <x v="3555"/>
    <b v="0"/>
    <n v="2"/>
    <b v="0"/>
    <s v="film &amp; video/science fiction"/>
    <x v="5"/>
    <x v="21"/>
    <x v="2711"/>
    <x v="3555"/>
    <d v="2016-02-26T21:52:52"/>
    <x v="0"/>
  </r>
  <r>
    <n v="2384"/>
    <s v="Social Rewards - A new twist on social media (Canceled)"/>
    <s v="We're seeking to reward our members for their social behavior. The members win on two levels- compensation and increased viral sharing!"/>
    <x v="114"/>
    <x v="2539"/>
    <x v="1"/>
    <x v="0"/>
    <s v="USD"/>
    <n v="1415932643"/>
    <x v="3556"/>
    <b v="0"/>
    <n v="8"/>
    <b v="0"/>
    <s v="technology/web"/>
    <x v="0"/>
    <x v="26"/>
    <x v="2716"/>
    <x v="3556"/>
    <d v="2014-11-14T02:37:23"/>
    <x v="0"/>
  </r>
  <r>
    <n v="1915"/>
    <s v="The Cat-Bath Contraption"/>
    <s v="The picture above is of our current prototype for the cat bath - we hope to move beyond a simple bin and create a cat bath revolution!"/>
    <x v="207"/>
    <x v="2539"/>
    <x v="2"/>
    <x v="0"/>
    <s v="USD"/>
    <n v="1409620222"/>
    <x v="3557"/>
    <b v="0"/>
    <n v="4"/>
    <b v="0"/>
    <s v="technology/gadgets"/>
    <x v="0"/>
    <x v="6"/>
    <x v="2709"/>
    <x v="3557"/>
    <d v="2014-09-02T01:10:22"/>
    <x v="0"/>
  </r>
  <r>
    <n v="3957"/>
    <s v="Yada.Yada.Yada. An Unauthorized Seinfeld Event. 9 in 90"/>
    <s v="A play about something, or maybe nothing. Four actors depicting all 9 seasons of Seinfeld in 90 minutes."/>
    <x v="88"/>
    <x v="2540"/>
    <x v="2"/>
    <x v="0"/>
    <s v="USD"/>
    <n v="1468020354"/>
    <x v="3558"/>
    <b v="0"/>
    <n v="1"/>
    <b v="0"/>
    <s v="theater/plays"/>
    <x v="6"/>
    <x v="11"/>
    <x v="2701"/>
    <x v="3558"/>
    <d v="2016-07-08T23:25:54"/>
    <x v="0"/>
  </r>
  <r>
    <n v="2875"/>
    <s v="Right Tracey!"/>
    <s v="Play about Tracey a gay man trapped in his room by his Bible thumping mother. He finds love but the room can not keep the love alive."/>
    <x v="16"/>
    <x v="2540"/>
    <x v="2"/>
    <x v="0"/>
    <s v="USD"/>
    <n v="1462417493"/>
    <x v="3559"/>
    <b v="0"/>
    <n v="3"/>
    <b v="0"/>
    <s v="theater/plays"/>
    <x v="6"/>
    <x v="11"/>
    <x v="2717"/>
    <x v="3559"/>
    <d v="2016-05-05T03:04:53"/>
    <x v="0"/>
  </r>
  <r>
    <n v="1411"/>
    <s v="The Divine Comedy- A New English Translation"/>
    <s v="There have been an exorbident number of translations of this most beautiful poem though none have ever been done by a nineteen year old"/>
    <x v="121"/>
    <x v="2540"/>
    <x v="2"/>
    <x v="1"/>
    <s v="GBP"/>
    <n v="1423185900"/>
    <x v="3560"/>
    <b v="0"/>
    <n v="3"/>
    <b v="0"/>
    <s v="publishing/translations"/>
    <x v="1"/>
    <x v="31"/>
    <x v="2717"/>
    <x v="3560"/>
    <d v="2015-02-06T01:25:00"/>
    <x v="0"/>
  </r>
  <r>
    <n v="425"/>
    <s v="Patch Bo - Organic toons"/>
    <s v="Support new organic, gluten free cartoon! You'll enjoy this funny story about fruits &amp; vegies and will be able to see new episodes!"/>
    <x v="6"/>
    <x v="2541"/>
    <x v="2"/>
    <x v="0"/>
    <s v="USD"/>
    <n v="1448660404"/>
    <x v="3561"/>
    <b v="0"/>
    <n v="2"/>
    <b v="0"/>
    <s v="film &amp; video/animation"/>
    <x v="5"/>
    <x v="23"/>
    <x v="2702"/>
    <x v="3561"/>
    <d v="2015-11-27T21:40:04"/>
    <x v="0"/>
  </r>
  <r>
    <n v="596"/>
    <s v="DigitaliBook free library"/>
    <s v="We present digitaibook,com site which can become a free electronic library with your help,"/>
    <x v="16"/>
    <x v="2541"/>
    <x v="2"/>
    <x v="0"/>
    <s v="USD"/>
    <n v="1478122292"/>
    <x v="3562"/>
    <b v="0"/>
    <n v="2"/>
    <b v="0"/>
    <s v="technology/web"/>
    <x v="0"/>
    <x v="26"/>
    <x v="2702"/>
    <x v="3562"/>
    <d v="2016-11-02T21:31:32"/>
    <x v="0"/>
  </r>
  <r>
    <n v="1541"/>
    <s v="The Panama Canal Bridge of the Americas"/>
    <s v="My Goal is to travel across Panama with my team and capture the beauty and wildlife throughout the canal."/>
    <x v="53"/>
    <x v="2541"/>
    <x v="2"/>
    <x v="0"/>
    <s v="USD"/>
    <n v="1420045538"/>
    <x v="3563"/>
    <b v="0"/>
    <n v="2"/>
    <b v="0"/>
    <s v="photography/nature"/>
    <x v="2"/>
    <x v="38"/>
    <x v="2702"/>
    <x v="3563"/>
    <d v="2014-12-31T17:05:38"/>
    <x v="0"/>
  </r>
  <r>
    <n v="1044"/>
    <s v="Podcast for fun! (Canceled)"/>
    <s v="Hi. I'm looking to raise some funds to get some microphones, some interfaces to hook XLR to my iPad/iPhone/iMac. Plus some other stuff."/>
    <x v="40"/>
    <x v="2541"/>
    <x v="1"/>
    <x v="0"/>
    <s v="USD"/>
    <n v="1425587220"/>
    <x v="3564"/>
    <b v="0"/>
    <n v="2"/>
    <b v="0"/>
    <s v="journalism/audio"/>
    <x v="8"/>
    <x v="30"/>
    <x v="2702"/>
    <x v="3564"/>
    <d v="2015-03-05T20:27:00"/>
    <x v="0"/>
  </r>
  <r>
    <n v="1879"/>
    <s v="Alex and More"/>
    <s v="Juego de plataformas con 20 personajes. Cada personaje tiene cuatro habilidades distintas al resto de personajes y sus propias voces."/>
    <x v="1"/>
    <x v="2541"/>
    <x v="2"/>
    <x v="5"/>
    <s v="EUR"/>
    <n v="1457966129"/>
    <x v="3565"/>
    <b v="0"/>
    <n v="2"/>
    <b v="0"/>
    <s v="games/mobile games"/>
    <x v="3"/>
    <x v="28"/>
    <x v="2702"/>
    <x v="3565"/>
    <d v="2016-03-14T14:35:29"/>
    <x v="0"/>
  </r>
  <r>
    <n v="1418"/>
    <s v="Realidades del Hombre"/>
    <s v="Â¿Y si hubiera una camino intermedio entre ciencia y religion?_x000a_Descubre la respuesta ayudando a publicar y traducir este libro."/>
    <x v="121"/>
    <x v="2541"/>
    <x v="2"/>
    <x v="5"/>
    <s v="EUR"/>
    <n v="1456397834"/>
    <x v="3566"/>
    <b v="0"/>
    <n v="1"/>
    <b v="0"/>
    <s v="publishing/translations"/>
    <x v="1"/>
    <x v="31"/>
    <x v="2718"/>
    <x v="3566"/>
    <d v="2016-02-25T10:57:14"/>
    <x v="0"/>
  </r>
  <r>
    <n v="2901"/>
    <s v="Avarimor Series (Audio Plays)"/>
    <s v="How can the visual age appreciate something that cant see? With these Audio Plays I will show you, if your willing to listen."/>
    <x v="150"/>
    <x v="2541"/>
    <x v="2"/>
    <x v="0"/>
    <s v="USD"/>
    <n v="1423345339"/>
    <x v="3567"/>
    <b v="0"/>
    <n v="2"/>
    <b v="0"/>
    <s v="theater/plays"/>
    <x v="6"/>
    <x v="11"/>
    <x v="2702"/>
    <x v="3567"/>
    <d v="2015-02-07T21:42:19"/>
    <x v="0"/>
  </r>
  <r>
    <n v="544"/>
    <s v="Favowear - Shopping for your favorite clothes made simple"/>
    <s v="Do you have a favorite shirt? So does everyone else. Favowear is creating a platform to share the best clothes and shopping sources."/>
    <x v="207"/>
    <x v="2541"/>
    <x v="2"/>
    <x v="0"/>
    <s v="USD"/>
    <n v="1467647160"/>
    <x v="3568"/>
    <b v="0"/>
    <n v="2"/>
    <b v="0"/>
    <s v="technology/web"/>
    <x v="0"/>
    <x v="26"/>
    <x v="2702"/>
    <x v="3568"/>
    <d v="2016-07-04T15:46:00"/>
    <x v="0"/>
  </r>
  <r>
    <n v="1178"/>
    <s v="Thella's, food, tacos, burritos, health"/>
    <s v="Hi, Thella's is an idea of a local inexpensive burrito truck, where we want take the delicious burritos and tacos to whole new level"/>
    <x v="35"/>
    <x v="2542"/>
    <x v="2"/>
    <x v="0"/>
    <s v="USD"/>
    <n v="1408225452"/>
    <x v="3569"/>
    <b v="0"/>
    <n v="1"/>
    <b v="0"/>
    <s v="food/food trucks"/>
    <x v="4"/>
    <x v="29"/>
    <x v="2707"/>
    <x v="3569"/>
    <d v="2014-08-16T21:44:12"/>
    <x v="0"/>
  </r>
  <r>
    <n v="161"/>
    <s v="Midway: The Turning Point"/>
    <s v="Step 1 (script editing) to produce a dramatic film about the air/sea battle of WWII that turned the tide of victory for the US."/>
    <x v="6"/>
    <x v="2542"/>
    <x v="2"/>
    <x v="0"/>
    <s v="USD"/>
    <n v="1404318595"/>
    <x v="3570"/>
    <b v="0"/>
    <n v="1"/>
    <b v="0"/>
    <s v="film &amp; video/drama"/>
    <x v="5"/>
    <x v="10"/>
    <x v="2707"/>
    <x v="3570"/>
    <d v="2014-07-02T16:29:55"/>
    <x v="0"/>
  </r>
  <r>
    <n v="2589"/>
    <s v="TapiÃ³ca - Brazilian Street Food Truck"/>
    <s v="A Brazilian-inspired food truck in one of the busiest spots in Copenhagen, delicious pancakes made by the healthy tapiÃ³ca flour"/>
    <x v="6"/>
    <x v="2542"/>
    <x v="2"/>
    <x v="9"/>
    <s v="DKK"/>
    <n v="1458733927"/>
    <x v="3571"/>
    <b v="0"/>
    <n v="1"/>
    <b v="0"/>
    <s v="food/food trucks"/>
    <x v="4"/>
    <x v="29"/>
    <x v="2707"/>
    <x v="3571"/>
    <d v="2016-03-23T11:52:07"/>
    <x v="0"/>
  </r>
  <r>
    <n v="447"/>
    <s v="Fat Rich Bastards Animated videos"/>
    <s v="10 tracks have been professionally recorded by CGI supergroup, The Fat Rich Bastards. Funding required for 10 animated music videos."/>
    <x v="0"/>
    <x v="2542"/>
    <x v="2"/>
    <x v="1"/>
    <s v="GBP"/>
    <n v="1364041163"/>
    <x v="3572"/>
    <b v="0"/>
    <n v="1"/>
    <b v="0"/>
    <s v="film &amp; video/animation"/>
    <x v="5"/>
    <x v="23"/>
    <x v="2707"/>
    <x v="3572"/>
    <d v="2013-03-23T12:19:23"/>
    <x v="0"/>
  </r>
  <r>
    <n v="2418"/>
    <s v="Mexican food truck"/>
    <s v="I want to start my food truck business."/>
    <x v="17"/>
    <x v="2542"/>
    <x v="2"/>
    <x v="0"/>
    <s v="USD"/>
    <n v="1427225644"/>
    <x v="3573"/>
    <b v="0"/>
    <n v="5"/>
    <b v="0"/>
    <s v="food/food trucks"/>
    <x v="4"/>
    <x v="29"/>
    <x v="2716"/>
    <x v="3573"/>
    <d v="2015-03-24T19:34:04"/>
    <x v="0"/>
  </r>
  <r>
    <n v="2416"/>
    <s v="Smokin' J's BBQ. food truck"/>
    <s v="ex school bus redesigned into pickup truck complete with giant meat smoker in &quot;bed&quot; of truck and kitchen in the &quot;cab&quot; of the truck."/>
    <x v="16"/>
    <x v="2542"/>
    <x v="2"/>
    <x v="0"/>
    <s v="USD"/>
    <n v="1426345200"/>
    <x v="3574"/>
    <b v="0"/>
    <n v="1"/>
    <b v="0"/>
    <s v="food/food trucks"/>
    <x v="4"/>
    <x v="29"/>
    <x v="2707"/>
    <x v="3574"/>
    <d v="2015-03-14T15:00:00"/>
    <x v="0"/>
  </r>
  <r>
    <n v="1090"/>
    <s v="Help Jumpy Punch Prosper!!"/>
    <s v="A sci-fi platformer game inspired by a certain blue hedgehog and Italian plumber. Jump, fight, dodge and sprint your way to victory."/>
    <x v="394"/>
    <x v="2542"/>
    <x v="2"/>
    <x v="8"/>
    <s v="AUD"/>
    <n v="1432873653"/>
    <x v="3575"/>
    <b v="0"/>
    <n v="1"/>
    <b v="0"/>
    <s v="games/video games"/>
    <x v="3"/>
    <x v="18"/>
    <x v="2707"/>
    <x v="3575"/>
    <d v="2015-05-29T04:27:33"/>
    <x v="0"/>
  </r>
  <r>
    <n v="1694"/>
    <s v="Thundercreek Studios"/>
    <s v="Hey all I'm building out my Christian Recording studio in a new building. I have the building but lack the funds to build it out!!!"/>
    <x v="26"/>
    <x v="2542"/>
    <x v="3"/>
    <x v="0"/>
    <s v="USD"/>
    <n v="1490589360"/>
    <x v="3576"/>
    <b v="0"/>
    <n v="1"/>
    <b v="0"/>
    <s v="music/faith"/>
    <x v="7"/>
    <x v="14"/>
    <x v="2707"/>
    <x v="3576"/>
    <d v="2017-03-27T04:36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x v="2542"/>
    <x v="2"/>
    <x v="0"/>
    <s v="USD"/>
    <n v="1427414732"/>
    <x v="3577"/>
    <b v="0"/>
    <n v="1"/>
    <b v="0"/>
    <s v="theater/spaces"/>
    <x v="6"/>
    <x v="9"/>
    <x v="2707"/>
    <x v="3577"/>
    <d v="2015-03-27T00:05:32"/>
    <x v="0"/>
  </r>
  <r>
    <n v="1139"/>
    <s v="Soulwalker"/>
    <s v="Take control of the Void and bend it to your will as you perfect your strategy and amass your deck. The light gathers, your power grows"/>
    <x v="36"/>
    <x v="2542"/>
    <x v="2"/>
    <x v="0"/>
    <s v="USD"/>
    <n v="1420100426"/>
    <x v="3578"/>
    <b v="0"/>
    <n v="1"/>
    <b v="0"/>
    <s v="games/mobile games"/>
    <x v="3"/>
    <x v="28"/>
    <x v="2707"/>
    <x v="3578"/>
    <d v="2015-01-01T08:20:26"/>
    <x v="0"/>
  </r>
  <r>
    <n v="3806"/>
    <s v="The Rhythm of Revolution - Charity Musical Production"/>
    <s v="A truly multicultural experience - Hip Hop, Bollywood, Classical Dancers #liveband #Revoultionary Script 19th July@NationalTheatre"/>
    <x v="82"/>
    <x v="2542"/>
    <x v="2"/>
    <x v="8"/>
    <s v="AUD"/>
    <n v="1404022381"/>
    <x v="3579"/>
    <b v="0"/>
    <n v="1"/>
    <b v="0"/>
    <s v="theater/musical"/>
    <x v="6"/>
    <x v="19"/>
    <x v="2707"/>
    <x v="3579"/>
    <d v="2014-06-29T06:13:01"/>
    <x v="0"/>
  </r>
  <r>
    <n v="440"/>
    <s v="Consumed"/>
    <s v="A stop-motion animation made by a one girl team, with a camera, creativity, and a lot of determination."/>
    <x v="1"/>
    <x v="2542"/>
    <x v="2"/>
    <x v="0"/>
    <s v="USD"/>
    <n v="1458859153"/>
    <x v="3580"/>
    <b v="0"/>
    <n v="1"/>
    <b v="0"/>
    <s v="film &amp; video/animation"/>
    <x v="5"/>
    <x v="23"/>
    <x v="2707"/>
    <x v="3580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x v="1"/>
    <x v="2542"/>
    <x v="2"/>
    <x v="0"/>
    <s v="USD"/>
    <n v="1347004260"/>
    <x v="3581"/>
    <b v="0"/>
    <n v="1"/>
    <b v="0"/>
    <s v="publishing/fiction"/>
    <x v="1"/>
    <x v="35"/>
    <x v="2707"/>
    <x v="3581"/>
    <d v="2012-09-07T07:51:00"/>
    <x v="0"/>
  </r>
  <r>
    <n v="3939"/>
    <s v="'Potter.' Funding 2015"/>
    <s v="'Potter.' is a parody of the popular Harry Potter series allowing aspiring actors a chance to work in a professional production."/>
    <x v="1"/>
    <x v="2542"/>
    <x v="2"/>
    <x v="8"/>
    <s v="AUD"/>
    <n v="1412656200"/>
    <x v="3582"/>
    <b v="0"/>
    <n v="1"/>
    <b v="0"/>
    <s v="theater/plays"/>
    <x v="6"/>
    <x v="11"/>
    <x v="2707"/>
    <x v="3582"/>
    <d v="2014-10-07T04:30:00"/>
    <x v="0"/>
  </r>
  <r>
    <n v="763"/>
    <s v="Highland Sabre - A Black Beast Books Project"/>
    <s v="Highland Sabre explores a possible yet terrifying explanation for the mystery big cats said to prowl the British countryside."/>
    <x v="395"/>
    <x v="2542"/>
    <x v="2"/>
    <x v="1"/>
    <s v="GBP"/>
    <n v="1376563408"/>
    <x v="3583"/>
    <b v="0"/>
    <n v="1"/>
    <b v="0"/>
    <s v="publishing/fiction"/>
    <x v="1"/>
    <x v="35"/>
    <x v="2707"/>
    <x v="3583"/>
    <d v="2013-08-15T10:43:28"/>
    <x v="0"/>
  </r>
  <r>
    <n v="2586"/>
    <s v="Inspire Healthy Eating"/>
    <s v="I would like to bring fresh salad and food to the streets of London at a reasonable price."/>
    <x v="121"/>
    <x v="2542"/>
    <x v="2"/>
    <x v="1"/>
    <s v="GBP"/>
    <n v="1451030136"/>
    <x v="3584"/>
    <b v="0"/>
    <n v="1"/>
    <b v="0"/>
    <s v="food/food trucks"/>
    <x v="4"/>
    <x v="29"/>
    <x v="2707"/>
    <x v="3584"/>
    <d v="2015-12-25T07:55:3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x v="2542"/>
    <x v="2"/>
    <x v="0"/>
    <s v="USD"/>
    <n v="1420971324"/>
    <x v="3585"/>
    <b v="0"/>
    <n v="1"/>
    <b v="0"/>
    <s v="theater/plays"/>
    <x v="6"/>
    <x v="11"/>
    <x v="2707"/>
    <x v="3585"/>
    <d v="2015-01-11T10:15:24"/>
    <x v="0"/>
  </r>
  <r>
    <n v="4079"/>
    <s v="Professor O'Hannigan's Time Machine (Student Directed)"/>
    <s v="A tale of obsession, science, and lost love! Help the Caddo Magnet Players give this student-written play its debut on a real stage!"/>
    <x v="121"/>
    <x v="2542"/>
    <x v="2"/>
    <x v="0"/>
    <s v="USD"/>
    <n v="1466375521"/>
    <x v="3586"/>
    <b v="0"/>
    <n v="1"/>
    <b v="0"/>
    <s v="theater/plays"/>
    <x v="6"/>
    <x v="11"/>
    <x v="2707"/>
    <x v="3586"/>
    <d v="2016-06-19T22:32:01"/>
    <x v="0"/>
  </r>
  <r>
    <n v="1119"/>
    <s v="Island of Paws - A Dog and Cat RPG Game    0==]=====&gt;"/>
    <s v="Dog people and cat people unit!! Help save Paw Island from the monsters in this milti-player (50-100 Person at a time) online RPG game"/>
    <x v="238"/>
    <x v="2542"/>
    <x v="2"/>
    <x v="0"/>
    <s v="USD"/>
    <n v="1396810864"/>
    <x v="3587"/>
    <b v="0"/>
    <n v="1"/>
    <b v="0"/>
    <s v="games/video games"/>
    <x v="3"/>
    <x v="18"/>
    <x v="2707"/>
    <x v="3587"/>
    <d v="2014-04-06T19:01:04"/>
    <x v="0"/>
  </r>
  <r>
    <n v="1499"/>
    <s v="The Second Renaissance"/>
    <s v="Coming soon, a new science fiction novel about human evolution and sorcery. In the near future, you are either forced to adapt or die"/>
    <x v="151"/>
    <x v="2542"/>
    <x v="2"/>
    <x v="0"/>
    <s v="USD"/>
    <n v="1470355833"/>
    <x v="3588"/>
    <b v="0"/>
    <n v="1"/>
    <b v="0"/>
    <s v="publishing/fiction"/>
    <x v="1"/>
    <x v="35"/>
    <x v="2707"/>
    <x v="3588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x v="151"/>
    <x v="2542"/>
    <x v="2"/>
    <x v="0"/>
    <s v="USD"/>
    <n v="1431717268"/>
    <x v="3589"/>
    <b v="0"/>
    <n v="1"/>
    <b v="0"/>
    <s v="theater/plays"/>
    <x v="6"/>
    <x v="11"/>
    <x v="2707"/>
    <x v="3589"/>
    <d v="2015-05-15T19:14:28"/>
    <x v="0"/>
  </r>
  <r>
    <n v="3994"/>
    <s v="Poles Apart - A Play in 2 Acts"/>
    <s v="Is Henson willing to dare risk a theatrical speaking tour of his North Pole adventures...and more?"/>
    <x v="151"/>
    <x v="2542"/>
    <x v="2"/>
    <x v="0"/>
    <s v="USD"/>
    <n v="1405761690"/>
    <x v="3590"/>
    <b v="0"/>
    <n v="1"/>
    <b v="0"/>
    <s v="theater/plays"/>
    <x v="6"/>
    <x v="11"/>
    <x v="2707"/>
    <x v="3590"/>
    <d v="2014-07-19T09:21:30"/>
    <x v="0"/>
  </r>
  <r>
    <n v="4007"/>
    <s v="POLES APART - A PLAY IN 2 ACTS"/>
    <s v="Is the public ready to hear Matt's story? Is he willing to risk public speaking and the waning reputation among his own race?"/>
    <x v="151"/>
    <x v="2542"/>
    <x v="2"/>
    <x v="0"/>
    <s v="USD"/>
    <n v="1409070480"/>
    <x v="3591"/>
    <b v="0"/>
    <n v="1"/>
    <b v="0"/>
    <s v="theater/plays"/>
    <x v="6"/>
    <x v="11"/>
    <x v="2707"/>
    <x v="3591"/>
    <d v="2014-08-26T16:28:00"/>
    <x v="0"/>
  </r>
  <r>
    <n v="3915"/>
    <s v="Hardcross"/>
    <s v="Following the enormous success of Hardcross, we are looking for new ways to bring this wonderful play to a wider audience."/>
    <x v="186"/>
    <x v="2542"/>
    <x v="2"/>
    <x v="1"/>
    <s v="GBP"/>
    <n v="1464824309"/>
    <x v="3592"/>
    <b v="0"/>
    <n v="1"/>
    <b v="0"/>
    <s v="theater/plays"/>
    <x v="6"/>
    <x v="11"/>
    <x v="2707"/>
    <x v="3592"/>
    <d v="2016-06-01T23:38:29"/>
    <x v="0"/>
  </r>
  <r>
    <n v="1113"/>
    <s v="A YouTube Gaming Channel"/>
    <s v="A start up YouTube PC Gaming channel named ''Jeansie''. Comprised of witty banter and slightly above average  gaming skills :)"/>
    <x v="114"/>
    <x v="2542"/>
    <x v="2"/>
    <x v="1"/>
    <s v="GBP"/>
    <n v="1408058820"/>
    <x v="3593"/>
    <b v="0"/>
    <n v="1"/>
    <b v="0"/>
    <s v="games/video games"/>
    <x v="3"/>
    <x v="18"/>
    <x v="2707"/>
    <x v="3593"/>
    <d v="2014-08-14T23:27:00"/>
    <x v="0"/>
  </r>
  <r>
    <n v="1581"/>
    <s v="The Sharper Image"/>
    <s v="Photographic canvas prints depicting different scenes from around the globe, including local images taken in Sussex England."/>
    <x v="114"/>
    <x v="2542"/>
    <x v="2"/>
    <x v="1"/>
    <s v="GBP"/>
    <n v="1450521990"/>
    <x v="3594"/>
    <b v="0"/>
    <n v="1"/>
    <b v="0"/>
    <s v="photography/places"/>
    <x v="2"/>
    <x v="34"/>
    <x v="2707"/>
    <x v="3594"/>
    <d v="2015-12-19T10:46:30"/>
    <x v="0"/>
  </r>
  <r>
    <n v="2583"/>
    <s v="Crazy Daisy Food Truck"/>
    <s v="Crazy Daisy will become the newest member of the food truck distributors in Kansas City, Missouri."/>
    <x v="114"/>
    <x v="2542"/>
    <x v="2"/>
    <x v="0"/>
    <s v="USD"/>
    <n v="1426526880"/>
    <x v="3595"/>
    <b v="0"/>
    <n v="5"/>
    <b v="0"/>
    <s v="food/food trucks"/>
    <x v="4"/>
    <x v="29"/>
    <x v="2716"/>
    <x v="3595"/>
    <d v="2015-03-16T17:28:00"/>
    <x v="0"/>
  </r>
  <r>
    <n v="1242"/>
    <s v="Add your voice to Cellphonia 9/11 (Canceled)"/>
    <s v="Cellphonia 9/11 (http://cellphonia.org/911/) is one of the performance pieces in the Music After marathon concert on 9.11.11"/>
    <x v="396"/>
    <x v="2542"/>
    <x v="1"/>
    <x v="0"/>
    <s v="USD"/>
    <n v="1315747080"/>
    <x v="3596"/>
    <b v="0"/>
    <n v="1"/>
    <b v="0"/>
    <s v="music/world music"/>
    <x v="7"/>
    <x v="37"/>
    <x v="2707"/>
    <x v="3596"/>
    <d v="2011-09-11T13:18:00"/>
    <x v="0"/>
  </r>
  <r>
    <n v="609"/>
    <s v="Swap Anything (Canceled)"/>
    <s v="Can we swap, please? - everybody's said it. I want to create a website that enables anybody to trade their items, without money hassle."/>
    <x v="397"/>
    <x v="2542"/>
    <x v="1"/>
    <x v="1"/>
    <s v="GBP"/>
    <n v="1448761744"/>
    <x v="3597"/>
    <b v="0"/>
    <n v="1"/>
    <b v="0"/>
    <s v="technology/web"/>
    <x v="0"/>
    <x v="26"/>
    <x v="2707"/>
    <x v="3597"/>
    <d v="2015-11-29T01:49:04"/>
    <x v="0"/>
  </r>
  <r>
    <n v="2849"/>
    <s v="100, Acre Wood"/>
    <s v="NonSens!cal tackles the struggles of four people with mental health issues/disorders inspired by A.A Milne's Winnie the Pooh"/>
    <x v="207"/>
    <x v="2542"/>
    <x v="2"/>
    <x v="1"/>
    <s v="GBP"/>
    <n v="1461406600"/>
    <x v="3598"/>
    <b v="0"/>
    <n v="1"/>
    <b v="0"/>
    <s v="theater/plays"/>
    <x v="6"/>
    <x v="11"/>
    <x v="2707"/>
    <x v="3598"/>
    <d v="2016-04-23T10:16:40"/>
    <x v="0"/>
  </r>
  <r>
    <n v="1865"/>
    <s v="THE RUNNING GAME"/>
    <s v="This game is an alternative to the boring morning jogs This game will make you excited to workout Following elite footballer movements!"/>
    <x v="50"/>
    <x v="2543"/>
    <x v="2"/>
    <x v="1"/>
    <s v="GBP"/>
    <n v="1478425747"/>
    <x v="3599"/>
    <b v="0"/>
    <n v="2"/>
    <b v="0"/>
    <s v="games/mobile games"/>
    <x v="3"/>
    <x v="28"/>
    <x v="2709"/>
    <x v="3599"/>
    <d v="2016-11-06T09:49:07"/>
    <x v="0"/>
  </r>
  <r>
    <n v="1181"/>
    <s v="Gringo Loco Tacos Food Truck"/>
    <s v="Bringing the best tacos to the streets of Chicago!"/>
    <x v="6"/>
    <x v="2543"/>
    <x v="2"/>
    <x v="0"/>
    <s v="USD"/>
    <n v="1425197321"/>
    <x v="3600"/>
    <b v="0"/>
    <n v="3"/>
    <b v="0"/>
    <s v="food/food trucks"/>
    <x v="4"/>
    <x v="29"/>
    <x v="2719"/>
    <x v="3600"/>
    <d v="2015-03-01T08:08:41"/>
    <x v="0"/>
  </r>
  <r>
    <n v="636"/>
    <s v="Keto Advice (Canceled)"/>
    <s v="With no central location for keto knowledge, keto advice will be a community run knowledge base."/>
    <x v="151"/>
    <x v="2543"/>
    <x v="1"/>
    <x v="1"/>
    <s v="GBP"/>
    <n v="1433587620"/>
    <x v="3601"/>
    <b v="0"/>
    <n v="1"/>
    <b v="0"/>
    <s v="technology/web"/>
    <x v="0"/>
    <x v="26"/>
    <x v="2711"/>
    <x v="3601"/>
    <d v="2015-06-06T10:47:00"/>
    <x v="0"/>
  </r>
  <r>
    <n v="4072"/>
    <s v="Oh! What a Lovely War - Salute the Centenary"/>
    <s v="Salute the Centenary with this satirical and moving play. The centenary has national relevance, and we want to mark it in our community"/>
    <x v="114"/>
    <x v="2543"/>
    <x v="2"/>
    <x v="1"/>
    <s v="GBP"/>
    <n v="1408646111"/>
    <x v="3602"/>
    <b v="0"/>
    <n v="2"/>
    <b v="0"/>
    <s v="theater/plays"/>
    <x v="6"/>
    <x v="11"/>
    <x v="2709"/>
    <x v="3602"/>
    <d v="2014-08-21T18:35:11"/>
    <x v="0"/>
  </r>
  <r>
    <n v="3805"/>
    <s v="&quot;Sounds By The River&quot; ( Original Musical)"/>
    <s v="&quot;Sounds By The River&quot; tells the story of a Detroit composer through_x000a_his music, poetry, and dance."/>
    <x v="25"/>
    <x v="2544"/>
    <x v="2"/>
    <x v="0"/>
    <s v="USD"/>
    <n v="1411852640"/>
    <x v="3603"/>
    <b v="0"/>
    <n v="2"/>
    <b v="0"/>
    <s v="theater/musical"/>
    <x v="6"/>
    <x v="19"/>
    <x v="2720"/>
    <x v="3603"/>
    <d v="2014-09-27T21:17:20"/>
    <x v="0"/>
  </r>
  <r>
    <n v="435"/>
    <s v="Planet Earth Superheroes"/>
    <s v="Be a part of the Planet Earth Superheroes legacy by supporting the project. Mike and friends gain powers to save endangered animals."/>
    <x v="50"/>
    <x v="2544"/>
    <x v="2"/>
    <x v="0"/>
    <s v="USD"/>
    <n v="1379094980"/>
    <x v="3604"/>
    <b v="0"/>
    <n v="3"/>
    <b v="0"/>
    <s v="film &amp; video/animation"/>
    <x v="5"/>
    <x v="23"/>
    <x v="2716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x v="6"/>
    <x v="2544"/>
    <x v="2"/>
    <x v="0"/>
    <s v="USD"/>
    <n v="1431549912"/>
    <x v="3605"/>
    <b v="0"/>
    <n v="1"/>
    <b v="0"/>
    <s v="theater/plays"/>
    <x v="6"/>
    <x v="11"/>
    <x v="2702"/>
    <x v="3605"/>
    <d v="2015-05-13T20:45:12"/>
    <x v="0"/>
  </r>
  <r>
    <n v="1593"/>
    <s v="Picturing Italy"/>
    <s v="A trip to fulfill a dream of capturing the wonders and history of ancient Italy in person."/>
    <x v="65"/>
    <x v="2544"/>
    <x v="2"/>
    <x v="0"/>
    <s v="USD"/>
    <n v="1425154655"/>
    <x v="3606"/>
    <b v="0"/>
    <n v="3"/>
    <b v="0"/>
    <s v="photography/places"/>
    <x v="2"/>
    <x v="34"/>
    <x v="2716"/>
    <x v="3606"/>
    <d v="2015-02-28T20:17:35"/>
    <x v="0"/>
  </r>
  <r>
    <n v="3058"/>
    <s v="OPEN THE OLD &quot;RIGON&quot; THEATER"/>
    <s v="Restoration of a theatre to make an educational center for youngs and a place to socialize for everybody through the power of art."/>
    <x v="53"/>
    <x v="2544"/>
    <x v="2"/>
    <x v="6"/>
    <s v="EUR"/>
    <n v="1463734740"/>
    <x v="3607"/>
    <b v="0"/>
    <n v="3"/>
    <b v="0"/>
    <s v="theater/spaces"/>
    <x v="6"/>
    <x v="9"/>
    <x v="2716"/>
    <x v="3607"/>
    <d v="2016-05-20T08:59:00"/>
    <x v="0"/>
  </r>
  <r>
    <n v="982"/>
    <s v="Smart 2-in-1 I-PHONE HANDLE/WALLETtm"/>
    <s v="revolutonary ultra-slim 2-in-1 Smart  2-in-1 I-PHONE handle/WALLETtm with 360 rotatiion"/>
    <x v="106"/>
    <x v="2544"/>
    <x v="2"/>
    <x v="0"/>
    <s v="USD"/>
    <n v="1475431486"/>
    <x v="3608"/>
    <b v="0"/>
    <n v="3"/>
    <b v="0"/>
    <s v="technology/wearables"/>
    <x v="0"/>
    <x v="1"/>
    <x v="2716"/>
    <x v="3608"/>
    <d v="2016-10-02T18:04:46"/>
    <x v="0"/>
  </r>
  <r>
    <n v="3904"/>
    <s v="Black America from Prophets to Pimps"/>
    <s v="A play that will cover 4000 years of black history."/>
    <x v="26"/>
    <x v="2544"/>
    <x v="2"/>
    <x v="0"/>
    <s v="USD"/>
    <n v="1429074240"/>
    <x v="3609"/>
    <b v="0"/>
    <n v="2"/>
    <b v="0"/>
    <s v="theater/plays"/>
    <x v="6"/>
    <x v="11"/>
    <x v="2720"/>
    <x v="3609"/>
    <d v="2015-04-15T05:04:00"/>
    <x v="0"/>
  </r>
  <r>
    <n v="2394"/>
    <s v="Wriyon - WRIte Your Own (Canceled)"/>
    <s v="We want to create the &quot;Facebook&quot; for Writers. We are working on a new world for people who like to write. Check out more wriyon.com"/>
    <x v="1"/>
    <x v="2544"/>
    <x v="1"/>
    <x v="12"/>
    <s v="EUR"/>
    <n v="1424940093"/>
    <x v="3610"/>
    <b v="0"/>
    <n v="2"/>
    <b v="0"/>
    <s v="technology/web"/>
    <x v="0"/>
    <x v="26"/>
    <x v="2720"/>
    <x v="3610"/>
    <d v="2015-02-26T08:41:33"/>
    <x v="0"/>
  </r>
  <r>
    <n v="194"/>
    <s v="Desperation Short Film"/>
    <s v="Northern Irish Original Short Film based on the desperation of love and survival and taking a risk that may change everything."/>
    <x v="60"/>
    <x v="2544"/>
    <x v="2"/>
    <x v="1"/>
    <s v="GBP"/>
    <n v="1457308531"/>
    <x v="3611"/>
    <b v="0"/>
    <n v="3"/>
    <b v="0"/>
    <s v="film &amp; video/drama"/>
    <x v="5"/>
    <x v="10"/>
    <x v="2716"/>
    <x v="3611"/>
    <d v="2016-03-06T23:55:31"/>
    <x v="0"/>
  </r>
  <r>
    <n v="4113"/>
    <s v="The Toy Box by Anthony H. Wallace"/>
    <s v="A family oriented play about Christians &amp; the sins they live with, portrayed by &quot;puppets and toys&quot; at Queensbury Theater in Houston."/>
    <x v="186"/>
    <x v="2544"/>
    <x v="2"/>
    <x v="0"/>
    <s v="USD"/>
    <n v="1452234840"/>
    <x v="3612"/>
    <b v="0"/>
    <n v="3"/>
    <b v="0"/>
    <s v="theater/plays"/>
    <x v="6"/>
    <x v="11"/>
    <x v="2716"/>
    <x v="3612"/>
    <d v="2016-01-08T06:34:00"/>
    <x v="0"/>
  </r>
  <r>
    <n v="4082"/>
    <s v="Blazed Donuts: An Orginial One Act"/>
    <s v="A short one act play about an undercover cop posing as a girl scout trying to stop a doughnut shop from selling drug filled doughnuts."/>
    <x v="277"/>
    <x v="2544"/>
    <x v="2"/>
    <x v="0"/>
    <s v="USD"/>
    <n v="1447542000"/>
    <x v="3613"/>
    <b v="0"/>
    <n v="2"/>
    <b v="0"/>
    <s v="theater/plays"/>
    <x v="6"/>
    <x v="11"/>
    <x v="2720"/>
    <x v="3613"/>
    <d v="2015-11-14T23:00:00"/>
    <x v="0"/>
  </r>
  <r>
    <n v="1420"/>
    <s v="Shakespeare in the Hood - Romeo and Juliet"/>
    <s v="Help me butcher Shakespeare in a satirical fashion."/>
    <x v="327"/>
    <x v="2544"/>
    <x v="2"/>
    <x v="0"/>
    <s v="USD"/>
    <n v="1467129686"/>
    <x v="3614"/>
    <b v="0"/>
    <n v="3"/>
    <b v="0"/>
    <s v="publishing/translations"/>
    <x v="1"/>
    <x v="31"/>
    <x v="2716"/>
    <x v="3614"/>
    <d v="2016-06-28T16:01:2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11"/>
    <x v="2545"/>
    <x v="2"/>
    <x v="0"/>
    <s v="USD"/>
    <n v="1462467600"/>
    <x v="3615"/>
    <b v="0"/>
    <n v="2"/>
    <b v="0"/>
    <s v="theater/musical"/>
    <x v="6"/>
    <x v="19"/>
    <x v="2716"/>
    <x v="3615"/>
    <d v="2016-05-05T17:00:00"/>
    <x v="0"/>
  </r>
  <r>
    <n v="2431"/>
    <s v="Murphy's good eatin'"/>
    <s v="Go to Colorado and run a food truck with homemade food of all kinds."/>
    <x v="4"/>
    <x v="2545"/>
    <x v="2"/>
    <x v="0"/>
    <s v="USD"/>
    <n v="1467080613"/>
    <x v="3616"/>
    <b v="0"/>
    <n v="2"/>
    <b v="0"/>
    <s v="food/food trucks"/>
    <x v="4"/>
    <x v="29"/>
    <x v="2716"/>
    <x v="3616"/>
    <d v="2016-06-28T02:23:33"/>
    <x v="0"/>
  </r>
  <r>
    <n v="445"/>
    <s v="Shutupsystems.com Innapropriate Cartoon and Comics Dvd set"/>
    <s v="We're ready to officially launch our website with a collectable dvd and comic package. Three shows and a double comic."/>
    <x v="24"/>
    <x v="2545"/>
    <x v="2"/>
    <x v="0"/>
    <s v="USD"/>
    <n v="1432195375"/>
    <x v="3617"/>
    <b v="0"/>
    <n v="2"/>
    <b v="0"/>
    <s v="film &amp; video/animation"/>
    <x v="5"/>
    <x v="23"/>
    <x v="2716"/>
    <x v="3617"/>
    <d v="2015-05-21T08:02:55"/>
    <x v="0"/>
  </r>
  <r>
    <n v="4006"/>
    <s v="&quot;The Norwegians&quot; Midwestern Tour"/>
    <s v="Olive and Betty have cheating boyfriends. The solution: Gus and Tor, two Norwegian hit men who specialize in solving such problems."/>
    <x v="0"/>
    <x v="2545"/>
    <x v="2"/>
    <x v="0"/>
    <s v="USD"/>
    <n v="1455647587"/>
    <x v="3618"/>
    <b v="0"/>
    <n v="1"/>
    <b v="0"/>
    <s v="theater/plays"/>
    <x v="6"/>
    <x v="11"/>
    <x v="2709"/>
    <x v="3618"/>
    <d v="2016-02-16T18:33:07"/>
    <x v="0"/>
  </r>
  <r>
    <n v="635"/>
    <s v="Pleero, A Technology Team Building Website (Canceled)"/>
    <s v="Network used for building technology development teams."/>
    <x v="17"/>
    <x v="2545"/>
    <x v="1"/>
    <x v="0"/>
    <s v="USD"/>
    <n v="1428804762"/>
    <x v="3619"/>
    <b v="0"/>
    <n v="1"/>
    <b v="0"/>
    <s v="technology/web"/>
    <x v="0"/>
    <x v="26"/>
    <x v="2709"/>
    <x v="3619"/>
    <d v="2015-04-12T02:12:42"/>
    <x v="0"/>
  </r>
  <r>
    <n v="1451"/>
    <s v="Modern Literal Torah Translation (Canceled)"/>
    <s v="Modern Literal Translation of the Torah in English and Russian with sub-linear and interlinear layout."/>
    <x v="398"/>
    <x v="2545"/>
    <x v="1"/>
    <x v="0"/>
    <s v="USD"/>
    <n v="1416355259"/>
    <x v="3620"/>
    <b v="0"/>
    <n v="2"/>
    <b v="0"/>
    <s v="publishing/translations"/>
    <x v="1"/>
    <x v="31"/>
    <x v="2716"/>
    <x v="3620"/>
    <d v="2014-11-19T00:00:59"/>
    <x v="0"/>
  </r>
  <r>
    <n v="2432"/>
    <s v="funding for bbq trailer"/>
    <s v="Looking to start competition cooking and need start-up help.  Offering brisket tasting to all contributors."/>
    <x v="80"/>
    <x v="2545"/>
    <x v="2"/>
    <x v="0"/>
    <s v="USD"/>
    <n v="1425791697"/>
    <x v="3621"/>
    <b v="0"/>
    <n v="2"/>
    <b v="0"/>
    <s v="food/food trucks"/>
    <x v="4"/>
    <x v="29"/>
    <x v="2716"/>
    <x v="3621"/>
    <d v="2015-03-08T05:14:57"/>
    <x v="0"/>
  </r>
  <r>
    <n v="3072"/>
    <s v="Crosswalk Theatre - Starting Capital"/>
    <s v="Crosswalk Theatre Company - Network Directory promotes all stage talent. Increasing your odds to connect to the right hiring person."/>
    <x v="32"/>
    <x v="2545"/>
    <x v="2"/>
    <x v="0"/>
    <s v="USD"/>
    <n v="1477791960"/>
    <x v="3622"/>
    <b v="0"/>
    <n v="2"/>
    <b v="0"/>
    <s v="theater/spaces"/>
    <x v="6"/>
    <x v="9"/>
    <x v="2716"/>
    <x v="3622"/>
    <d v="2016-10-30T01:46:00"/>
    <x v="0"/>
  </r>
  <r>
    <n v="2913"/>
    <s v="The Salem Haunted Magic Show"/>
    <s v="A LIVE history infused, frightening magic and mind reading show in the heart of the Halloween capital of the world, Salem, MA!!"/>
    <x v="26"/>
    <x v="2545"/>
    <x v="2"/>
    <x v="0"/>
    <s v="USD"/>
    <n v="1410041339"/>
    <x v="3623"/>
    <b v="0"/>
    <n v="2"/>
    <b v="0"/>
    <s v="theater/plays"/>
    <x v="6"/>
    <x v="11"/>
    <x v="2716"/>
    <x v="3623"/>
    <d v="2014-09-06T22:08:59"/>
    <x v="0"/>
  </r>
  <r>
    <n v="2360"/>
    <s v="Bee Bay Microjobs (Canceled)"/>
    <s v="Welcome to Bee Bay Canada, your commission free microjobs website.  Sell at any price and keep 100% of what you earn!"/>
    <x v="1"/>
    <x v="2545"/>
    <x v="1"/>
    <x v="11"/>
    <s v="CAD"/>
    <n v="1454864280"/>
    <x v="3624"/>
    <b v="0"/>
    <n v="1"/>
    <b v="0"/>
    <s v="technology/web"/>
    <x v="0"/>
    <x v="26"/>
    <x v="2709"/>
    <x v="3624"/>
    <d v="2016-02-07T16:58:00"/>
    <x v="0"/>
  </r>
  <r>
    <n v="2907"/>
    <s v="Little Nell's - a play"/>
    <s v="Spend an evening in the afterlife with some of the greatest women who ever lived. LITTLE NELL's,by Jill Hughes, Los Angeles- June, 2016"/>
    <x v="60"/>
    <x v="2545"/>
    <x v="2"/>
    <x v="0"/>
    <s v="USD"/>
    <n v="1463259837"/>
    <x v="3625"/>
    <b v="0"/>
    <n v="2"/>
    <b v="0"/>
    <s v="theater/plays"/>
    <x v="6"/>
    <x v="11"/>
    <x v="2716"/>
    <x v="3625"/>
    <d v="2016-05-14T21:03:57"/>
    <x v="0"/>
  </r>
  <r>
    <n v="2946"/>
    <s v="Create The Twisted Tree Theatre"/>
    <s v="I have set up a new theatre company, and am looking to raise funds to purchase a venue with a difference to a standard theatre."/>
    <x v="151"/>
    <x v="2545"/>
    <x v="2"/>
    <x v="1"/>
    <s v="GBP"/>
    <n v="1471265092"/>
    <x v="3626"/>
    <b v="0"/>
    <n v="2"/>
    <b v="0"/>
    <s v="theater/spaces"/>
    <x v="6"/>
    <x v="9"/>
    <x v="2716"/>
    <x v="3626"/>
    <d v="2016-08-15T12:44:52"/>
    <x v="0"/>
  </r>
  <r>
    <n v="1992"/>
    <s v="The Wonderful World of Princes &amp; Princesses"/>
    <s v="A complete revamp of all the Disney Princes &amp; Princesses!"/>
    <x v="186"/>
    <x v="2545"/>
    <x v="2"/>
    <x v="0"/>
    <s v="USD"/>
    <n v="1424229991"/>
    <x v="3627"/>
    <b v="0"/>
    <n v="2"/>
    <b v="0"/>
    <s v="photography/people"/>
    <x v="2"/>
    <x v="36"/>
    <x v="2716"/>
    <x v="3627"/>
    <d v="2015-02-18T03:26:31"/>
    <x v="0"/>
  </r>
  <r>
    <n v="2769"/>
    <s v="Raph the Ninja Giraffe"/>
    <s v="Raph the Ninja Giraffe is a project that is my 5 year old sons idea, &amp; I am working with him to bring his idea to life."/>
    <x v="268"/>
    <x v="2545"/>
    <x v="2"/>
    <x v="1"/>
    <s v="GBP"/>
    <n v="1401997790"/>
    <x v="3628"/>
    <b v="0"/>
    <n v="2"/>
    <b v="0"/>
    <s v="publishing/children's books"/>
    <x v="1"/>
    <x v="39"/>
    <x v="2716"/>
    <x v="3628"/>
    <d v="2014-06-05T19:49:50"/>
    <x v="0"/>
  </r>
  <r>
    <n v="778"/>
    <s v="Summers' Love, A Cute and Funny Cinderella Love Story"/>
    <s v="Laughter, tears and good times in the warm glow of Summer s Love. The perfect recipe for the winter blahs."/>
    <x v="207"/>
    <x v="2545"/>
    <x v="2"/>
    <x v="0"/>
    <s v="USD"/>
    <n v="1398876680"/>
    <x v="3629"/>
    <b v="0"/>
    <n v="1"/>
    <b v="0"/>
    <s v="publishing/fiction"/>
    <x v="1"/>
    <x v="35"/>
    <x v="2709"/>
    <x v="3629"/>
    <d v="2014-04-30T16:51:20"/>
    <x v="0"/>
  </r>
  <r>
    <n v="2154"/>
    <s v="Demigods - Rise of the Children - Part 1 (Design)"/>
    <s v="A Real Time Strategy game based on Greek mythology in a fictional world."/>
    <x v="303"/>
    <x v="2545"/>
    <x v="2"/>
    <x v="0"/>
    <s v="USD"/>
    <n v="1390921827"/>
    <x v="3630"/>
    <b v="0"/>
    <n v="2"/>
    <b v="0"/>
    <s v="games/video games"/>
    <x v="3"/>
    <x v="18"/>
    <x v="2716"/>
    <x v="3630"/>
    <d v="2014-01-28T15:10:27"/>
    <x v="0"/>
  </r>
  <r>
    <n v="2148"/>
    <s v="ZomBlock's"/>
    <s v="zomblock's is a online zombie survival game where you can craft new weapons,find food and water to keep yourself alive."/>
    <x v="292"/>
    <x v="2545"/>
    <x v="2"/>
    <x v="1"/>
    <s v="GBP"/>
    <n v="1427992582"/>
    <x v="3631"/>
    <b v="0"/>
    <n v="2"/>
    <b v="0"/>
    <s v="games/video games"/>
    <x v="3"/>
    <x v="18"/>
    <x v="2716"/>
    <x v="3631"/>
    <d v="2015-04-02T16:36:22"/>
    <x v="0"/>
  </r>
  <r>
    <n v="619"/>
    <s v="Big Data (Canceled)"/>
    <s v="Big Data Sets for researchers interested in improving the quality of life."/>
    <x v="399"/>
    <x v="2546"/>
    <x v="1"/>
    <x v="0"/>
    <s v="USD"/>
    <n v="1416933390"/>
    <x v="3632"/>
    <b v="0"/>
    <n v="1"/>
    <b v="0"/>
    <s v="technology/web"/>
    <x v="0"/>
    <x v="26"/>
    <x v="2716"/>
    <x v="3632"/>
    <d v="2014-11-25T16:36:30"/>
    <x v="0"/>
  </r>
  <r>
    <n v="639"/>
    <s v="Kids Educational Social Media Site (Canceled)"/>
    <s v="Development of a Safe and Educational Social Media site for kids."/>
    <x v="11"/>
    <x v="2546"/>
    <x v="1"/>
    <x v="0"/>
    <s v="USD"/>
    <n v="1413208795"/>
    <x v="3633"/>
    <b v="0"/>
    <n v="1"/>
    <b v="0"/>
    <s v="technology/web"/>
    <x v="0"/>
    <x v="26"/>
    <x v="2716"/>
    <x v="3633"/>
    <d v="2014-10-13T13:59:55"/>
    <x v="0"/>
  </r>
  <r>
    <n v="542"/>
    <s v="Chronicles - History by us, as we tell it, as we share it"/>
    <s v="The platform to record visual, audio and text memory of the common man - as we experienced history when it brushed us by"/>
    <x v="12"/>
    <x v="2546"/>
    <x v="2"/>
    <x v="0"/>
    <s v="USD"/>
    <n v="1462293716"/>
    <x v="3634"/>
    <b v="0"/>
    <n v="1"/>
    <b v="0"/>
    <s v="technology/web"/>
    <x v="0"/>
    <x v="26"/>
    <x v="2716"/>
    <x v="3634"/>
    <d v="2016-05-03T16:41:56"/>
    <x v="0"/>
  </r>
  <r>
    <n v="3951"/>
    <s v="&quot;The Divide&quot; A Great New Play To Tour the USA"/>
    <s v="Set in Southern America â€œThe Divideâ€ is a stage play that touches on the issues that are forefront in America and the world."/>
    <x v="19"/>
    <x v="2546"/>
    <x v="2"/>
    <x v="12"/>
    <s v="EUR"/>
    <n v="1462301342"/>
    <x v="3635"/>
    <b v="0"/>
    <n v="1"/>
    <b v="0"/>
    <s v="theater/plays"/>
    <x v="6"/>
    <x v="11"/>
    <x v="2716"/>
    <x v="3635"/>
    <d v="2016-05-03T18:49:02"/>
    <x v="0"/>
  </r>
  <r>
    <n v="696"/>
    <s v="trustee"/>
    <s v="Show your fidelity by wearing the Trustee rings! Show where you are (at)!"/>
    <x v="388"/>
    <x v="2546"/>
    <x v="2"/>
    <x v="13"/>
    <s v="EUR"/>
    <n v="1406326502"/>
    <x v="3636"/>
    <b v="0"/>
    <n v="1"/>
    <b v="0"/>
    <s v="technology/wearables"/>
    <x v="0"/>
    <x v="1"/>
    <x v="2716"/>
    <x v="3636"/>
    <d v="2014-07-25T22:15:02"/>
    <x v="0"/>
  </r>
  <r>
    <n v="1450"/>
    <s v="The Art of the Dill"/>
    <s v="A book of pickle recipes narrated by a mama grizzly speaking in incomplete and run-on sentences and her orangutan friend. #Artofthedill"/>
    <x v="4"/>
    <x v="2546"/>
    <x v="2"/>
    <x v="0"/>
    <s v="USD"/>
    <n v="1455941197"/>
    <x v="3637"/>
    <b v="0"/>
    <n v="1"/>
    <b v="0"/>
    <s v="publishing/translations"/>
    <x v="1"/>
    <x v="31"/>
    <x v="2716"/>
    <x v="3637"/>
    <d v="2016-02-20T04:06:37"/>
    <x v="0"/>
  </r>
  <r>
    <n v="2582"/>
    <s v="Drunken Wings"/>
    <s v="The place where chicken meets liquor for the first time!"/>
    <x v="94"/>
    <x v="2546"/>
    <x v="2"/>
    <x v="0"/>
    <s v="USD"/>
    <n v="1477784634"/>
    <x v="3638"/>
    <b v="0"/>
    <n v="1"/>
    <b v="0"/>
    <s v="food/food trucks"/>
    <x v="4"/>
    <x v="29"/>
    <x v="2716"/>
    <x v="3638"/>
    <d v="2016-10-29T23:43:54"/>
    <x v="0"/>
  </r>
  <r>
    <n v="576"/>
    <s v="Uthtopia"/>
    <s v="UthTopia Is a social media organization that believes in positive online usage, youth mentorship, and youth empowerment."/>
    <x v="28"/>
    <x v="2546"/>
    <x v="2"/>
    <x v="0"/>
    <s v="USD"/>
    <n v="1427537952"/>
    <x v="3639"/>
    <b v="0"/>
    <n v="1"/>
    <b v="0"/>
    <s v="technology/web"/>
    <x v="0"/>
    <x v="26"/>
    <x v="2716"/>
    <x v="3639"/>
    <d v="2015-03-28T10:19:12"/>
    <x v="0"/>
  </r>
  <r>
    <n v="2594"/>
    <s v="The Shirley Delicious Treats Food Truck Project"/>
    <s v="New, small home business, looking to take some Granny's old recipes along with some of my own creations to the streets!"/>
    <x v="28"/>
    <x v="2546"/>
    <x v="2"/>
    <x v="0"/>
    <s v="USD"/>
    <n v="1407453228"/>
    <x v="3640"/>
    <b v="0"/>
    <n v="1"/>
    <b v="0"/>
    <s v="food/food trucks"/>
    <x v="4"/>
    <x v="29"/>
    <x v="2716"/>
    <x v="3640"/>
    <d v="2014-08-07T23:13:48"/>
    <x v="0"/>
  </r>
  <r>
    <n v="1316"/>
    <s v="Future Belt (Canceled)"/>
    <s v="Future Belt comes in just 3 sizes, but yet, is designed to fit waists ranging from 25-55 inches. No batteries, no gimmicks."/>
    <x v="35"/>
    <x v="2546"/>
    <x v="1"/>
    <x v="0"/>
    <s v="USD"/>
    <n v="1456700709"/>
    <x v="3641"/>
    <b v="0"/>
    <n v="1"/>
    <b v="0"/>
    <s v="technology/wearables"/>
    <x v="0"/>
    <x v="1"/>
    <x v="2716"/>
    <x v="3641"/>
    <d v="2016-02-28T23:05:09"/>
    <x v="0"/>
  </r>
  <r>
    <n v="496"/>
    <s v="Airships and Anatasia: The Movie"/>
    <s v="The movie is about the adventures of Ethan, Danna, The mysterious inventor and more."/>
    <x v="24"/>
    <x v="2546"/>
    <x v="2"/>
    <x v="0"/>
    <s v="USD"/>
    <n v="1392070874"/>
    <x v="3642"/>
    <b v="0"/>
    <n v="1"/>
    <b v="0"/>
    <s v="film &amp; video/animation"/>
    <x v="5"/>
    <x v="23"/>
    <x v="2716"/>
    <x v="3642"/>
    <d v="2014-02-10T22:21:14"/>
    <x v="0"/>
  </r>
  <r>
    <n v="171"/>
    <s v="IRL: Gamers Unite"/>
    <s v="Team Mayhem, a local small town gang of gamers who are enlisted   to save the world from the new great evil known as Prowler."/>
    <x v="6"/>
    <x v="2546"/>
    <x v="2"/>
    <x v="0"/>
    <s v="USD"/>
    <n v="1470975614"/>
    <x v="3643"/>
    <b v="0"/>
    <n v="1"/>
    <b v="0"/>
    <s v="film &amp; video/drama"/>
    <x v="5"/>
    <x v="10"/>
    <x v="2716"/>
    <x v="3643"/>
    <d v="2016-08-12T04:20:14"/>
    <x v="0"/>
  </r>
  <r>
    <n v="2427"/>
    <s v="Wraps in a snap. Fast lunch with a gourmet punch!"/>
    <s v="Fast and simple lunches for those on the go.  All (lunch) deals $10 or less."/>
    <x v="6"/>
    <x v="2546"/>
    <x v="2"/>
    <x v="0"/>
    <s v="USD"/>
    <n v="1458715133"/>
    <x v="3644"/>
    <b v="0"/>
    <n v="1"/>
    <b v="0"/>
    <s v="food/food trucks"/>
    <x v="4"/>
    <x v="29"/>
    <x v="2716"/>
    <x v="3644"/>
    <d v="2016-03-23T06:38:53"/>
    <x v="0"/>
  </r>
  <r>
    <n v="3200"/>
    <s v="ROAD TO THE KINGDOM"/>
    <s v="An extremely unique musical play with an exciting, fun filled, dramatic twist. You will discover what lies ahead on the Road to Kingdom"/>
    <x v="6"/>
    <x v="2546"/>
    <x v="2"/>
    <x v="0"/>
    <s v="USD"/>
    <n v="1461994440"/>
    <x v="3645"/>
    <b v="0"/>
    <n v="1"/>
    <b v="0"/>
    <s v="theater/musical"/>
    <x v="6"/>
    <x v="19"/>
    <x v="2716"/>
    <x v="3645"/>
    <d v="2016-04-30T05:34:00"/>
    <x v="0"/>
  </r>
  <r>
    <n v="2428"/>
    <s v="Premium Burgers"/>
    <s v="From Moo 2 You! We want to offer premium burgers to a taco flooded environment."/>
    <x v="23"/>
    <x v="2546"/>
    <x v="2"/>
    <x v="0"/>
    <s v="USD"/>
    <n v="1426182551"/>
    <x v="3646"/>
    <b v="0"/>
    <n v="1"/>
    <b v="0"/>
    <s v="food/food trucks"/>
    <x v="4"/>
    <x v="29"/>
    <x v="2716"/>
    <x v="3646"/>
    <d v="2015-03-12T17:49:11"/>
    <x v="0"/>
  </r>
  <r>
    <n v="2689"/>
    <s v="Mouth Watering Mobile Restaurant"/>
    <s v="I am creating a high quality, local product only, concession trailer for local and remote events. Dearborn Brand, Winter's Brand, more."/>
    <x v="23"/>
    <x v="2546"/>
    <x v="2"/>
    <x v="0"/>
    <s v="USD"/>
    <n v="1469919890"/>
    <x v="3647"/>
    <b v="0"/>
    <n v="1"/>
    <b v="0"/>
    <s v="food/food trucks"/>
    <x v="4"/>
    <x v="29"/>
    <x v="2716"/>
    <x v="3647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0"/>
    <x v="2546"/>
    <x v="2"/>
    <x v="0"/>
    <s v="USD"/>
    <n v="1411701739"/>
    <x v="3648"/>
    <b v="0"/>
    <n v="1"/>
    <b v="0"/>
    <s v="food/food trucks"/>
    <x v="4"/>
    <x v="29"/>
    <x v="2716"/>
    <x v="3648"/>
    <d v="2014-09-26T03:22:19"/>
    <x v="0"/>
  </r>
  <r>
    <n v="2910"/>
    <s v="Strive"/>
    <s v="Free drama, dance and singing workshops for disadvantaged young people to inspire, create and help them follow their dreams."/>
    <x v="0"/>
    <x v="2546"/>
    <x v="2"/>
    <x v="1"/>
    <s v="GBP"/>
    <n v="1434139887"/>
    <x v="3649"/>
    <b v="0"/>
    <n v="1"/>
    <b v="0"/>
    <s v="theater/plays"/>
    <x v="6"/>
    <x v="11"/>
    <x v="2716"/>
    <x v="3649"/>
    <d v="2015-06-12T20:11:27"/>
    <x v="0"/>
  </r>
  <r>
    <n v="1134"/>
    <s v="New Mario Bro's style game!"/>
    <s v="We are creating a new Mario Bro's style game called KFK:Original. It's challenging, fun and totally awesome!!!"/>
    <x v="17"/>
    <x v="2546"/>
    <x v="2"/>
    <x v="8"/>
    <s v="AUD"/>
    <n v="1417235580"/>
    <x v="3650"/>
    <b v="0"/>
    <n v="1"/>
    <b v="0"/>
    <s v="games/mobile games"/>
    <x v="3"/>
    <x v="28"/>
    <x v="2716"/>
    <x v="3650"/>
    <d v="2014-11-29T04:33:00"/>
    <x v="0"/>
  </r>
  <r>
    <n v="2914"/>
    <s v="Hercules the Panto"/>
    <s v="Hercules must complete four challenges in order to meet the father he never knew"/>
    <x v="17"/>
    <x v="2546"/>
    <x v="2"/>
    <x v="1"/>
    <s v="GBP"/>
    <n v="1426365994"/>
    <x v="3651"/>
    <b v="0"/>
    <n v="1"/>
    <b v="0"/>
    <s v="theater/plays"/>
    <x v="6"/>
    <x v="11"/>
    <x v="2716"/>
    <x v="3651"/>
    <d v="2015-03-14T20:46:34"/>
    <x v="0"/>
  </r>
  <r>
    <n v="2941"/>
    <s v="Help Us Help Artists"/>
    <s v="Ovations wants to buy property to open a variety club to become the 1st minority owned club in Cincy, focusing on artists on the rise."/>
    <x v="17"/>
    <x v="2546"/>
    <x v="2"/>
    <x v="0"/>
    <s v="USD"/>
    <n v="1425250955"/>
    <x v="3652"/>
    <b v="0"/>
    <n v="1"/>
    <b v="0"/>
    <s v="theater/spaces"/>
    <x v="6"/>
    <x v="9"/>
    <x v="2716"/>
    <x v="3652"/>
    <d v="2015-03-01T23:02:35"/>
    <x v="0"/>
  </r>
  <r>
    <n v="3639"/>
    <s v="POE!"/>
    <s v="POE is a tragicomic musical about the life and works of Edgar Poe, with Death as his therapist helping him find peace in the beyond."/>
    <x v="17"/>
    <x v="2546"/>
    <x v="2"/>
    <x v="0"/>
    <s v="USD"/>
    <n v="1475853060"/>
    <x v="3653"/>
    <b v="0"/>
    <n v="1"/>
    <b v="0"/>
    <s v="theater/musical"/>
    <x v="6"/>
    <x v="19"/>
    <x v="2716"/>
    <x v="3653"/>
    <d v="2016-10-07T15:11:00"/>
    <x v="0"/>
  </r>
  <r>
    <n v="3796"/>
    <s v="A Staged Reading of &quot;CALL ME TANIA&quot;"/>
    <s v="Part Psychological Thriller - Part Heartbreaking Drama - Part Spectacular Farce - 100% New American Musical Theatre"/>
    <x v="163"/>
    <x v="2546"/>
    <x v="2"/>
    <x v="0"/>
    <s v="USD"/>
    <n v="1484354556"/>
    <x v="3654"/>
    <b v="0"/>
    <n v="1"/>
    <b v="0"/>
    <s v="theater/musical"/>
    <x v="6"/>
    <x v="19"/>
    <x v="2716"/>
    <x v="3654"/>
    <d v="2017-01-14T00:42:36"/>
    <x v="0"/>
  </r>
  <r>
    <n v="3055"/>
    <s v="Bungers surfing Museum"/>
    <s v="I have been in the Surfing business since 1962 have a collection of surfing memorabilia I would like to open a surfing museum"/>
    <x v="16"/>
    <x v="2546"/>
    <x v="2"/>
    <x v="0"/>
    <s v="USD"/>
    <n v="1420844390"/>
    <x v="3655"/>
    <b v="0"/>
    <n v="1"/>
    <b v="0"/>
    <s v="theater/spaces"/>
    <x v="6"/>
    <x v="9"/>
    <x v="2716"/>
    <x v="3655"/>
    <d v="2015-01-09T22:59:50"/>
    <x v="0"/>
  </r>
  <r>
    <n v="564"/>
    <s v="TOC TOC TROC"/>
    <s v="Plateforme de troc gratuit et d'Ã©changes en tous genres par nature. Mieux s'entraider, Ã©changer, de donner, louer ou vendre Ã  distance."/>
    <x v="53"/>
    <x v="2546"/>
    <x v="2"/>
    <x v="16"/>
    <s v="EUR"/>
    <n v="1457822275"/>
    <x v="3656"/>
    <b v="0"/>
    <n v="1"/>
    <b v="0"/>
    <s v="technology/web"/>
    <x v="0"/>
    <x v="26"/>
    <x v="2716"/>
    <x v="3656"/>
    <d v="2016-03-12T22:37:55"/>
    <x v="0"/>
  </r>
  <r>
    <n v="1702"/>
    <s v="lyndale lewis and new vision prosper cd release"/>
    <s v="I can do all things through christ jesus"/>
    <x v="265"/>
    <x v="2546"/>
    <x v="2"/>
    <x v="0"/>
    <s v="USD"/>
    <n v="1427745150"/>
    <x v="3657"/>
    <b v="0"/>
    <n v="1"/>
    <b v="0"/>
    <s v="music/faith"/>
    <x v="7"/>
    <x v="14"/>
    <x v="2716"/>
    <x v="3657"/>
    <d v="2015-03-30T19:52:30"/>
    <x v="0"/>
  </r>
  <r>
    <n v="540"/>
    <s v="hap's- Whats the program?"/>
    <s v="There are so many dilemmas in life- what to do, where to go? _x000a_Let us solve it - search our preference based entertainment calendar"/>
    <x v="51"/>
    <x v="2546"/>
    <x v="2"/>
    <x v="0"/>
    <s v="USD"/>
    <n v="1423078606"/>
    <x v="3658"/>
    <b v="0"/>
    <n v="1"/>
    <b v="0"/>
    <s v="technology/web"/>
    <x v="0"/>
    <x v="26"/>
    <x v="2716"/>
    <x v="3658"/>
    <d v="2015-02-04T19:36:46"/>
    <x v="0"/>
  </r>
  <r>
    <n v="1497"/>
    <s v="Daddy"/>
    <s v="After 25 years apart, a father and son's reunion is less magical and more explosive as the revelations come out and the gloves come off"/>
    <x v="51"/>
    <x v="2546"/>
    <x v="2"/>
    <x v="0"/>
    <s v="USD"/>
    <n v="1375299780"/>
    <x v="3659"/>
    <b v="0"/>
    <n v="1"/>
    <b v="0"/>
    <s v="publishing/fiction"/>
    <x v="1"/>
    <x v="35"/>
    <x v="2716"/>
    <x v="3659"/>
    <d v="2013-07-31T19:43:00"/>
    <x v="0"/>
  </r>
  <r>
    <n v="3912"/>
    <s v="JoLee Productions"/>
    <s v="Producing &amp; directing Jake's Women by Neil Simon opening July 9 and running through July 26 for Sonoma Arts Live"/>
    <x v="51"/>
    <x v="2546"/>
    <x v="2"/>
    <x v="0"/>
    <s v="USD"/>
    <n v="1429936500"/>
    <x v="3660"/>
    <b v="0"/>
    <n v="1"/>
    <b v="0"/>
    <s v="theater/plays"/>
    <x v="6"/>
    <x v="11"/>
    <x v="2716"/>
    <x v="3660"/>
    <d v="2015-04-25T04:35:00"/>
    <x v="0"/>
  </r>
  <r>
    <n v="1440"/>
    <s v="Perfume Collectibles - Vintage Bottles - History of Perfume"/>
    <s v="The Museum of Perfume in Milan has been publishing its own magazine since 1998 in Italian. We would like to translate it English."/>
    <x v="109"/>
    <x v="2546"/>
    <x v="2"/>
    <x v="6"/>
    <s v="EUR"/>
    <n v="1464285463"/>
    <x v="3661"/>
    <b v="0"/>
    <n v="1"/>
    <b v="0"/>
    <s v="publishing/translations"/>
    <x v="1"/>
    <x v="31"/>
    <x v="2716"/>
    <x v="3661"/>
    <d v="2016-05-26T17:57:43"/>
    <x v="0"/>
  </r>
  <r>
    <n v="214"/>
    <s v="The Man Who Loved Dinosaurs. Based on a true story."/>
    <s v="A screenplay based upon the true story of a man with Asperger Syndrome who falls through the cracks of the criminal justice system."/>
    <x v="66"/>
    <x v="2546"/>
    <x v="2"/>
    <x v="0"/>
    <s v="USD"/>
    <n v="1425655349"/>
    <x v="3662"/>
    <b v="0"/>
    <n v="1"/>
    <b v="0"/>
    <s v="film &amp; video/drama"/>
    <x v="5"/>
    <x v="10"/>
    <x v="2716"/>
    <x v="3662"/>
    <d v="2015-03-06T15:22:29"/>
    <x v="0"/>
  </r>
  <r>
    <n v="3932"/>
    <s v="Improv Patrol &quot;The Gift of Your Story is Our Script&quot;"/>
    <s v="Audience tell stories from their life chooses the improv actors to re-enact the story on the spot via song, dance and theatrics."/>
    <x v="32"/>
    <x v="2546"/>
    <x v="2"/>
    <x v="0"/>
    <s v="USD"/>
    <n v="1458097364"/>
    <x v="3663"/>
    <b v="0"/>
    <n v="1"/>
    <b v="0"/>
    <s v="theater/plays"/>
    <x v="6"/>
    <x v="11"/>
    <x v="2716"/>
    <x v="3663"/>
    <d v="2016-03-16T03:02:44"/>
    <x v="0"/>
  </r>
  <r>
    <n v="583"/>
    <s v="HackersArchive.com"/>
    <s v="HackersArchive.com will help rid the web of viruses and scams found everywhere else you look!"/>
    <x v="99"/>
    <x v="2546"/>
    <x v="2"/>
    <x v="0"/>
    <s v="USD"/>
    <n v="1426800687"/>
    <x v="3664"/>
    <b v="0"/>
    <n v="1"/>
    <b v="0"/>
    <s v="technology/web"/>
    <x v="0"/>
    <x v="26"/>
    <x v="2716"/>
    <x v="3664"/>
    <d v="2015-03-19T21:31:27"/>
    <x v="0"/>
  </r>
  <r>
    <n v="589"/>
    <s v="Get Neighborly"/>
    <s v="Services closer than you think..."/>
    <x v="82"/>
    <x v="2546"/>
    <x v="2"/>
    <x v="0"/>
    <s v="USD"/>
    <n v="1436366699"/>
    <x v="3665"/>
    <b v="0"/>
    <n v="1"/>
    <b v="0"/>
    <s v="technology/web"/>
    <x v="0"/>
    <x v="26"/>
    <x v="2716"/>
    <x v="3665"/>
    <d v="2015-07-08T14:44:59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82"/>
    <x v="2546"/>
    <x v="2"/>
    <x v="0"/>
    <s v="USD"/>
    <n v="1418510965"/>
    <x v="3666"/>
    <b v="0"/>
    <n v="1"/>
    <b v="0"/>
    <s v="photography/places"/>
    <x v="2"/>
    <x v="34"/>
    <x v="2716"/>
    <x v="3666"/>
    <d v="2014-12-13T22:49:25"/>
    <x v="0"/>
  </r>
  <r>
    <n v="3862"/>
    <s v="The Container Play"/>
    <s v="The hit immersive theatre experience of England comes to Corpus Christi!"/>
    <x v="82"/>
    <x v="2546"/>
    <x v="2"/>
    <x v="0"/>
    <s v="USD"/>
    <n v="1473699540"/>
    <x v="3667"/>
    <b v="0"/>
    <n v="1"/>
    <b v="0"/>
    <s v="theater/plays"/>
    <x v="6"/>
    <x v="11"/>
    <x v="2716"/>
    <x v="3667"/>
    <d v="2016-09-12T16:59:00"/>
    <x v="0"/>
  </r>
  <r>
    <n v="4015"/>
    <s v="Shakespeare In The Park"/>
    <s v="FREE Shakespeare In the Park in Bergen County, NJ on July 24, 25, 31, and August 1. We need your support to help keep our show FREE"/>
    <x v="40"/>
    <x v="2546"/>
    <x v="2"/>
    <x v="0"/>
    <s v="USD"/>
    <n v="1437331463"/>
    <x v="3668"/>
    <b v="0"/>
    <n v="1"/>
    <b v="0"/>
    <s v="theater/plays"/>
    <x v="6"/>
    <x v="11"/>
    <x v="2716"/>
    <x v="3668"/>
    <d v="2015-07-19T18:44:23"/>
    <x v="0"/>
  </r>
  <r>
    <n v="212"/>
    <s v="The Ecstasy of Vengeance - Feature Length Film"/>
    <s v="This film is a fictional crime drama following the events of a heist that ended in bloodshed."/>
    <x v="324"/>
    <x v="2546"/>
    <x v="2"/>
    <x v="0"/>
    <s v="USD"/>
    <n v="1460837320"/>
    <x v="3669"/>
    <b v="0"/>
    <n v="1"/>
    <b v="0"/>
    <s v="film &amp; video/drama"/>
    <x v="5"/>
    <x v="10"/>
    <x v="2716"/>
    <x v="3669"/>
    <d v="2016-04-16T20:08:40"/>
    <x v="0"/>
  </r>
  <r>
    <n v="1410"/>
    <s v="Existence Space and Office (English translation)"/>
    <s v="Let's translate this book! A fundamental guide to existential workspaces: how to recover efficiency generating environmental well-being"/>
    <x v="70"/>
    <x v="2546"/>
    <x v="2"/>
    <x v="6"/>
    <s v="EUR"/>
    <n v="1464939520"/>
    <x v="3670"/>
    <b v="0"/>
    <n v="1"/>
    <b v="0"/>
    <s v="publishing/translations"/>
    <x v="1"/>
    <x v="31"/>
    <x v="2716"/>
    <x v="3670"/>
    <d v="2016-06-03T07:38:40"/>
    <x v="0"/>
  </r>
  <r>
    <n v="2421"/>
    <s v="hot dog cart"/>
    <s v="help me start Merrill's first hot dog cart in this empty lot"/>
    <x v="70"/>
    <x v="2546"/>
    <x v="2"/>
    <x v="0"/>
    <s v="USD"/>
    <n v="1424536196"/>
    <x v="3671"/>
    <b v="0"/>
    <n v="1"/>
    <b v="0"/>
    <s v="food/food trucks"/>
    <x v="4"/>
    <x v="29"/>
    <x v="2716"/>
    <x v="3671"/>
    <d v="2015-02-21T16:29:56"/>
    <x v="0"/>
  </r>
  <r>
    <n v="566"/>
    <s v="RummageCity.com - Rummage sailing made easy!"/>
    <s v="I am creating a website that will make it easier for people to promote or find rummage sales utilizing the power of Google Maps"/>
    <x v="1"/>
    <x v="2546"/>
    <x v="2"/>
    <x v="0"/>
    <s v="USD"/>
    <n v="1468513533"/>
    <x v="3672"/>
    <b v="0"/>
    <n v="1"/>
    <b v="0"/>
    <s v="technology/web"/>
    <x v="0"/>
    <x v="26"/>
    <x v="2716"/>
    <x v="3672"/>
    <d v="2016-07-14T16:25:33"/>
    <x v="0"/>
  </r>
  <r>
    <n v="634"/>
    <s v="pitchtograndma (Canceled)"/>
    <s v="We help companies to explain what they do in simple, grandma-would-understand terms."/>
    <x v="1"/>
    <x v="2546"/>
    <x v="1"/>
    <x v="0"/>
    <s v="USD"/>
    <n v="1424989029"/>
    <x v="3673"/>
    <b v="0"/>
    <n v="1"/>
    <b v="0"/>
    <s v="technology/web"/>
    <x v="0"/>
    <x v="26"/>
    <x v="2716"/>
    <x v="3673"/>
    <d v="2015-02-26T22:17:09"/>
    <x v="0"/>
  </r>
  <r>
    <n v="2146"/>
    <s v="Nanaue eSports"/>
    <s v="New professional gaming organization with a tournament winning Dota 2 team, &amp; divisions in all eSports games looking to re brand/expand"/>
    <x v="1"/>
    <x v="2546"/>
    <x v="2"/>
    <x v="0"/>
    <s v="USD"/>
    <n v="1455207510"/>
    <x v="3674"/>
    <b v="0"/>
    <n v="1"/>
    <b v="0"/>
    <s v="games/video games"/>
    <x v="3"/>
    <x v="18"/>
    <x v="2716"/>
    <x v="3674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x v="1"/>
    <x v="2546"/>
    <x v="2"/>
    <x v="0"/>
    <s v="USD"/>
    <n v="1425833403"/>
    <x v="3675"/>
    <b v="0"/>
    <n v="1"/>
    <b v="0"/>
    <s v="theater/plays"/>
    <x v="6"/>
    <x v="11"/>
    <x v="2716"/>
    <x v="3675"/>
    <d v="2015-03-08T16:50:03"/>
    <x v="0"/>
  </r>
  <r>
    <n v="4045"/>
    <s v="The Hostages"/>
    <s v="&quot;The Hostages&quot; is about a bank robbery gone wrong, as we learn more about each characters, we question who are the actually hostages..."/>
    <x v="1"/>
    <x v="2546"/>
    <x v="2"/>
    <x v="8"/>
    <s v="AUD"/>
    <n v="1408596589"/>
    <x v="3676"/>
    <b v="0"/>
    <n v="1"/>
    <b v="0"/>
    <s v="theater/plays"/>
    <x v="6"/>
    <x v="11"/>
    <x v="2716"/>
    <x v="3676"/>
    <d v="2014-08-21T04:49:49"/>
    <x v="0"/>
  </r>
  <r>
    <n v="1734"/>
    <s v="Street Prophet Los CD and new book"/>
    <s v="This is a double venture project. I have finished a new manuscript and currently working on creating a Christian rap CD."/>
    <x v="169"/>
    <x v="2546"/>
    <x v="2"/>
    <x v="0"/>
    <s v="USD"/>
    <n v="1431046356"/>
    <x v="3677"/>
    <b v="0"/>
    <n v="1"/>
    <b v="0"/>
    <s v="music/faith"/>
    <x v="7"/>
    <x v="14"/>
    <x v="2716"/>
    <x v="3677"/>
    <d v="2015-05-08T00:52:36"/>
    <x v="0"/>
  </r>
  <r>
    <n v="2425"/>
    <s v="Food Cart Tour With Raz Simone and Macklemore"/>
    <s v="I have the chance to take my Food Cart Business on the road. This is a major opportunity for a lot of people to learn and prosper."/>
    <x v="113"/>
    <x v="2546"/>
    <x v="2"/>
    <x v="0"/>
    <s v="USD"/>
    <n v="1464386640"/>
    <x v="3678"/>
    <b v="0"/>
    <n v="1"/>
    <b v="0"/>
    <s v="food/food trucks"/>
    <x v="4"/>
    <x v="29"/>
    <x v="2716"/>
    <x v="3678"/>
    <d v="2016-05-27T22:04:00"/>
    <x v="0"/>
  </r>
  <r>
    <n v="474"/>
    <s v="TAO Mr. Fantastic!!"/>
    <s v="Time travel the light Mr. Fantastic!  Spin the dimensions toward other continuums and worlds.  Hold onto your panties."/>
    <x v="196"/>
    <x v="2546"/>
    <x v="2"/>
    <x v="0"/>
    <s v="USD"/>
    <n v="1487318029"/>
    <x v="3679"/>
    <b v="0"/>
    <n v="1"/>
    <b v="0"/>
    <s v="film &amp; video/animation"/>
    <x v="5"/>
    <x v="23"/>
    <x v="2716"/>
    <x v="3679"/>
    <d v="2017-02-17T07:53:49"/>
    <x v="0"/>
  </r>
  <r>
    <n v="121"/>
    <s v="MICRO-MISSION"/>
    <s v="NAVY SEALS sent on a Area 51 Top-Secret rescue mission where they are shrunken and injected into an ET body, the immune system mutated."/>
    <x v="121"/>
    <x v="2546"/>
    <x v="1"/>
    <x v="0"/>
    <s v="USD"/>
    <n v="1429352160"/>
    <x v="3680"/>
    <b v="0"/>
    <n v="1"/>
    <b v="0"/>
    <s v="film &amp; video/science fiction"/>
    <x v="5"/>
    <x v="21"/>
    <x v="2716"/>
    <x v="3680"/>
    <d v="2015-04-18T10:16:00"/>
    <x v="0"/>
  </r>
  <r>
    <n v="580"/>
    <s v="Talented Minds â­ï¸"/>
    <s v="I Want To Create A Website That Helps Young Inventors Of Today Broadcast Their Talents &amp; Help Get The Reconigition They Deserve"/>
    <x v="121"/>
    <x v="2546"/>
    <x v="2"/>
    <x v="0"/>
    <s v="USD"/>
    <n v="1474580867"/>
    <x v="3681"/>
    <b v="0"/>
    <n v="1"/>
    <b v="0"/>
    <s v="technology/web"/>
    <x v="0"/>
    <x v="26"/>
    <x v="2716"/>
    <x v="3681"/>
    <d v="2016-09-22T21:47:47"/>
    <x v="0"/>
  </r>
  <r>
    <n v="1545"/>
    <s v="Nevada County Hearts"/>
    <s v="&quot;He will not be a wise man who does not study human hearts!&quot;_x000a_Hope in natural art, creation!"/>
    <x v="121"/>
    <x v="2546"/>
    <x v="2"/>
    <x v="0"/>
    <s v="USD"/>
    <n v="1425330960"/>
    <x v="3682"/>
    <b v="0"/>
    <n v="1"/>
    <b v="0"/>
    <s v="photography/nature"/>
    <x v="2"/>
    <x v="38"/>
    <x v="2716"/>
    <x v="3682"/>
    <d v="2015-03-02T21:16:00"/>
    <x v="0"/>
  </r>
  <r>
    <n v="1727"/>
    <s v="New album - Prophetic guitar soundscapes, Volume 2"/>
    <s v="Please help fund my second Prophetic Guitar album. Be a part of a pioneering and groundbreaking sound released from Heaven."/>
    <x v="121"/>
    <x v="2546"/>
    <x v="2"/>
    <x v="1"/>
    <s v="GBP"/>
    <n v="1428231600"/>
    <x v="3683"/>
    <b v="0"/>
    <n v="1"/>
    <b v="0"/>
    <s v="music/faith"/>
    <x v="7"/>
    <x v="14"/>
    <x v="2716"/>
    <x v="3683"/>
    <d v="2015-04-05T11:00:00"/>
    <x v="0"/>
  </r>
  <r>
    <n v="3630"/>
    <s v="Jeremy Kyle- The Opera"/>
    <s v="The Jeremy Kyle Show offers so much subject matter to create an opera with.  Along with his brilliant put downs it could be excellent!"/>
    <x v="121"/>
    <x v="2546"/>
    <x v="2"/>
    <x v="1"/>
    <s v="GBP"/>
    <n v="1417295990"/>
    <x v="3684"/>
    <b v="0"/>
    <n v="1"/>
    <b v="0"/>
    <s v="theater/musical"/>
    <x v="6"/>
    <x v="19"/>
    <x v="2716"/>
    <x v="3684"/>
    <d v="2014-11-29T21:19:50"/>
    <x v="3"/>
  </r>
  <r>
    <n v="1722"/>
    <s v="Preserving the DC Gospel Stars"/>
    <s v="I am raising money to leave a legacy for the DC Gospel Stars and preserve this art form for music lovers of this style."/>
    <x v="400"/>
    <x v="2546"/>
    <x v="2"/>
    <x v="0"/>
    <s v="USD"/>
    <n v="1459642200"/>
    <x v="3685"/>
    <b v="0"/>
    <n v="1"/>
    <b v="0"/>
    <s v="music/faith"/>
    <x v="7"/>
    <x v="14"/>
    <x v="2716"/>
    <x v="3685"/>
    <d v="2016-04-03T00:10:00"/>
    <x v="0"/>
  </r>
  <r>
    <n v="681"/>
    <s v="D-Pro Athletic Headband with Carbon Fiber"/>
    <s v="The D-Pro is a lightweight, moisture-wicking headband with a padded carbon fiber insert that reduces the risk of head injury in sports."/>
    <x v="60"/>
    <x v="2546"/>
    <x v="2"/>
    <x v="0"/>
    <s v="USD"/>
    <n v="1477509604"/>
    <x v="3686"/>
    <b v="0"/>
    <n v="1"/>
    <b v="0"/>
    <s v="technology/wearables"/>
    <x v="0"/>
    <x v="1"/>
    <x v="2716"/>
    <x v="3686"/>
    <d v="2016-10-26T19:20:04"/>
    <x v="0"/>
  </r>
  <r>
    <n v="1111"/>
    <s v="Funding HyperLight Studios"/>
    <s v="We are bringing a new gaming experience to the field. One that will connect a community of people and servers from around the world."/>
    <x v="60"/>
    <x v="2546"/>
    <x v="2"/>
    <x v="0"/>
    <s v="USD"/>
    <n v="1452228790"/>
    <x v="3687"/>
    <b v="0"/>
    <n v="1"/>
    <b v="0"/>
    <s v="games/video games"/>
    <x v="3"/>
    <x v="18"/>
    <x v="2716"/>
    <x v="3687"/>
    <d v="2016-01-08T04:53:10"/>
    <x v="0"/>
  </r>
  <r>
    <n v="3859"/>
    <s v="What Dreams Were Made Of"/>
    <s v="This is a play that will have each and everyone that sees it thinking about the dreams they had growing up. It's a dramady"/>
    <x v="60"/>
    <x v="2546"/>
    <x v="2"/>
    <x v="0"/>
    <s v="USD"/>
    <n v="1403730000"/>
    <x v="3688"/>
    <b v="0"/>
    <n v="1"/>
    <b v="0"/>
    <s v="theater/plays"/>
    <x v="6"/>
    <x v="11"/>
    <x v="2716"/>
    <x v="3688"/>
    <d v="2014-06-25T21:00:0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60"/>
    <x v="2546"/>
    <x v="2"/>
    <x v="12"/>
    <s v="EUR"/>
    <n v="1456617600"/>
    <x v="3689"/>
    <b v="0"/>
    <n v="1"/>
    <b v="0"/>
    <s v="theater/plays"/>
    <x v="6"/>
    <x v="11"/>
    <x v="2716"/>
    <x v="3689"/>
    <d v="2016-02-28T00:00:00"/>
    <x v="0"/>
  </r>
  <r>
    <n v="1047"/>
    <s v="Start a New Podcast (Canceled)"/>
    <s v="I wish to start a new podcast called Voices of Texas, and I want to interview interesting people of Texas each week."/>
    <x v="151"/>
    <x v="2546"/>
    <x v="1"/>
    <x v="0"/>
    <s v="USD"/>
    <n v="1415219915"/>
    <x v="3690"/>
    <b v="0"/>
    <n v="1"/>
    <b v="0"/>
    <s v="journalism/audio"/>
    <x v="8"/>
    <x v="30"/>
    <x v="2716"/>
    <x v="3690"/>
    <d v="2014-11-05T20:38:35"/>
    <x v="0"/>
  </r>
  <r>
    <n v="1986"/>
    <s v="Oddity Photography - help get us off the ground!"/>
    <s v="We are a married couple who have started a child photography business from home. We need help to put together equipment to grow."/>
    <x v="151"/>
    <x v="2546"/>
    <x v="2"/>
    <x v="1"/>
    <s v="GBP"/>
    <n v="1457947483"/>
    <x v="3691"/>
    <b v="0"/>
    <n v="1"/>
    <b v="0"/>
    <s v="photography/people"/>
    <x v="2"/>
    <x v="36"/>
    <x v="2716"/>
    <x v="3691"/>
    <d v="2016-03-14T09:24:43"/>
    <x v="0"/>
  </r>
  <r>
    <n v="4050"/>
    <s v="Ø¢Ù…ÙŠÙ† (Amen)"/>
    <s v="Amen is an important jarring story about the repercussions of reporting the war from the front lines and the war that follows them home"/>
    <x v="186"/>
    <x v="2546"/>
    <x v="2"/>
    <x v="0"/>
    <s v="USD"/>
    <n v="1414077391"/>
    <x v="3692"/>
    <b v="0"/>
    <n v="1"/>
    <b v="0"/>
    <s v="theater/plays"/>
    <x v="6"/>
    <x v="11"/>
    <x v="2716"/>
    <x v="3692"/>
    <d v="2014-10-23T15:16:31"/>
    <x v="0"/>
  </r>
  <r>
    <n v="464"/>
    <s v="PokÃ©Movie - A PokÃ©monâ„¢ school project"/>
    <s v="We are three students that want to make a short PokÃ©mon movie as a school project!"/>
    <x v="401"/>
    <x v="2546"/>
    <x v="2"/>
    <x v="4"/>
    <s v="EUR"/>
    <n v="1463602935"/>
    <x v="3693"/>
    <b v="0"/>
    <n v="1"/>
    <b v="0"/>
    <s v="film &amp; video/animation"/>
    <x v="5"/>
    <x v="23"/>
    <x v="2716"/>
    <x v="3693"/>
    <d v="2016-05-18T20:22:15"/>
    <x v="0"/>
  </r>
  <r>
    <n v="1128"/>
    <s v="Flying Turds"/>
    <s v="#havingfunFTW"/>
    <x v="114"/>
    <x v="2546"/>
    <x v="2"/>
    <x v="1"/>
    <s v="GBP"/>
    <n v="1407425717"/>
    <x v="3694"/>
    <b v="0"/>
    <n v="1"/>
    <b v="0"/>
    <s v="games/mobile games"/>
    <x v="3"/>
    <x v="28"/>
    <x v="2716"/>
    <x v="3694"/>
    <d v="2014-08-07T15:35:17"/>
    <x v="0"/>
  </r>
  <r>
    <n v="1739"/>
    <s v="SWEET LOVE - a Lovely Christian WEDDING SONG Happy Marriage"/>
    <s v="HELP US RECORD -- SWEET LOVE -- Listen to this sped up ROUGH version and be sure and check out the unique REWARDS ---"/>
    <x v="114"/>
    <x v="2546"/>
    <x v="2"/>
    <x v="0"/>
    <s v="USD"/>
    <n v="1462391932"/>
    <x v="3695"/>
    <b v="0"/>
    <n v="1"/>
    <b v="0"/>
    <s v="music/faith"/>
    <x v="7"/>
    <x v="14"/>
    <x v="2716"/>
    <x v="3695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114"/>
    <x v="2546"/>
    <x v="1"/>
    <x v="11"/>
    <s v="CAD"/>
    <n v="1466789269"/>
    <x v="3696"/>
    <b v="0"/>
    <n v="1"/>
    <b v="0"/>
    <s v="technology/web"/>
    <x v="0"/>
    <x v="26"/>
    <x v="2716"/>
    <x v="3696"/>
    <d v="2016-06-24T17:27:49"/>
    <x v="0"/>
  </r>
  <r>
    <n v="3117"/>
    <s v="Cowes and The Sea"/>
    <s v="Performing Arts workshops, for young people aged 5 -16, exploring how the sea has shaped Cowes as a settlement."/>
    <x v="114"/>
    <x v="2546"/>
    <x v="2"/>
    <x v="1"/>
    <s v="GBP"/>
    <n v="1464354720"/>
    <x v="3697"/>
    <b v="0"/>
    <n v="1"/>
    <b v="0"/>
    <s v="theater/spaces"/>
    <x v="6"/>
    <x v="9"/>
    <x v="2716"/>
    <x v="3697"/>
    <d v="2016-05-27T13:12:00"/>
    <x v="0"/>
  </r>
  <r>
    <n v="3645"/>
    <s v="If the Shoe Fits"/>
    <s v="This new musical comedy empowers women and girls of all ages to be themselves in their shoes, whatever shoes they choose."/>
    <x v="114"/>
    <x v="2546"/>
    <x v="2"/>
    <x v="11"/>
    <s v="CAD"/>
    <n v="1479773838"/>
    <x v="3698"/>
    <b v="0"/>
    <n v="1"/>
    <b v="0"/>
    <s v="theater/musical"/>
    <x v="6"/>
    <x v="19"/>
    <x v="2716"/>
    <x v="3698"/>
    <d v="2016-11-22T00:17:18"/>
    <x v="0"/>
  </r>
  <r>
    <n v="1598"/>
    <s v="Dream TRIP to Tornado Alley"/>
    <s v="I want to get our there and expand my photography skills and take a trip to Tornado alley to get more shots of storms and hopefully to"/>
    <x v="268"/>
    <x v="2546"/>
    <x v="2"/>
    <x v="0"/>
    <s v="USD"/>
    <n v="1437926458"/>
    <x v="3699"/>
    <b v="0"/>
    <n v="1"/>
    <b v="0"/>
    <s v="photography/places"/>
    <x v="2"/>
    <x v="34"/>
    <x v="2716"/>
    <x v="3699"/>
    <d v="2015-07-26T16:00:58"/>
    <x v="0"/>
  </r>
  <r>
    <n v="2773"/>
    <s v="The Boat That Couldn't Float"/>
    <s v="Parents know the pain of rereading bad bedtime stories. I want to write stories that all ages will enjoy"/>
    <x v="402"/>
    <x v="2546"/>
    <x v="2"/>
    <x v="11"/>
    <s v="CAD"/>
    <n v="1461530721"/>
    <x v="3700"/>
    <b v="0"/>
    <n v="1"/>
    <b v="0"/>
    <s v="publishing/children's books"/>
    <x v="1"/>
    <x v="39"/>
    <x v="2716"/>
    <x v="3700"/>
    <d v="2016-04-24T20:45:21"/>
    <x v="0"/>
  </r>
  <r>
    <n v="1414"/>
    <s v="Database of Interlinear Greek Words"/>
    <s v="Create an open source &quot;interlinear&quot; translation fo the Greek New Testament in re-publishable and open source database format."/>
    <x v="207"/>
    <x v="2546"/>
    <x v="2"/>
    <x v="0"/>
    <s v="USD"/>
    <n v="1483423467"/>
    <x v="3701"/>
    <b v="0"/>
    <n v="1"/>
    <b v="0"/>
    <s v="publishing/translations"/>
    <x v="1"/>
    <x v="31"/>
    <x v="2716"/>
    <x v="3701"/>
    <d v="2017-01-03T06:04:27"/>
    <x v="0"/>
  </r>
  <r>
    <n v="2422"/>
    <s v="Help starting a family owned food truck"/>
    <s v="Family owned business serving BBQ and seafood to the public"/>
    <x v="207"/>
    <x v="2546"/>
    <x v="2"/>
    <x v="0"/>
    <s v="USD"/>
    <n v="1426091036"/>
    <x v="3702"/>
    <b v="0"/>
    <n v="1"/>
    <b v="0"/>
    <s v="food/food trucks"/>
    <x v="4"/>
    <x v="29"/>
    <x v="2716"/>
    <x v="3702"/>
    <d v="2015-03-11T16:23:56"/>
    <x v="0"/>
  </r>
  <r>
    <n v="4004"/>
    <s v="South Florida Tours"/>
    <s v="Help Launch The Queen Into South Florida!"/>
    <x v="207"/>
    <x v="2546"/>
    <x v="2"/>
    <x v="0"/>
    <s v="USD"/>
    <n v="1412740457"/>
    <x v="3703"/>
    <b v="0"/>
    <n v="1"/>
    <b v="0"/>
    <s v="theater/plays"/>
    <x v="6"/>
    <x v="11"/>
    <x v="2716"/>
    <x v="3703"/>
    <d v="2014-10-08T03:54:17"/>
    <x v="0"/>
  </r>
  <r>
    <n v="122"/>
    <s v="The Time Jumper (Canceled)"/>
    <s v="My ambition for this knows no bounds.  Seeing Sephoria in a live-action is a dream of mine."/>
    <x v="403"/>
    <x v="2547"/>
    <x v="1"/>
    <x v="0"/>
    <s v="USD"/>
    <n v="1476094907"/>
    <x v="3704"/>
    <b v="0"/>
    <n v="0"/>
    <b v="0"/>
    <s v="film &amp; video/science fiction"/>
    <x v="5"/>
    <x v="21"/>
    <x v="2721"/>
    <x v="3704"/>
    <d v="2016-10-10T10:21:47"/>
    <x v="0"/>
  </r>
  <r>
    <n v="2960"/>
    <s v="Lynnewood Hall Restoration (Canceled)"/>
    <s v="Built in the late 1800's, this 70K sq. feet estate has fallen into disrepair.  Seeking to buy and convert to useful space"/>
    <x v="404"/>
    <x v="2547"/>
    <x v="1"/>
    <x v="0"/>
    <s v="USD"/>
    <n v="1410459023"/>
    <x v="3705"/>
    <b v="0"/>
    <n v="0"/>
    <b v="0"/>
    <s v="theater/spaces"/>
    <x v="6"/>
    <x v="9"/>
    <x v="2721"/>
    <x v="3705"/>
    <d v="2014-09-11T18:10:23"/>
    <x v="0"/>
  </r>
  <r>
    <n v="1460"/>
    <s v="KJV2015 (Canceled)"/>
    <s v="KJV2015 Easier to understand for our kids and family not leaving out one verse or changing a meaning one bit."/>
    <x v="405"/>
    <x v="2547"/>
    <x v="1"/>
    <x v="0"/>
    <s v="USD"/>
    <n v="1417391100"/>
    <x v="3706"/>
    <b v="0"/>
    <n v="0"/>
    <b v="0"/>
    <s v="publishing/translations"/>
    <x v="1"/>
    <x v="31"/>
    <x v="2721"/>
    <x v="3706"/>
    <d v="2014-11-30T23:45:00"/>
    <x v="0"/>
  </r>
  <r>
    <n v="492"/>
    <s v="Project: eXelcius - Next Generation Movie"/>
    <s v="This project aims to create a 3D animated movie that is created by it's fans, it's content and plot will be driven by it's followers."/>
    <x v="406"/>
    <x v="2547"/>
    <x v="2"/>
    <x v="10"/>
    <s v="SEK"/>
    <n v="1476319830"/>
    <x v="3707"/>
    <b v="0"/>
    <n v="0"/>
    <b v="0"/>
    <s v="film &amp; video/animation"/>
    <x v="5"/>
    <x v="23"/>
    <x v="2721"/>
    <x v="3707"/>
    <d v="2016-10-13T00:50:30"/>
    <x v="0"/>
  </r>
  <r>
    <n v="224"/>
    <s v="Legend of the Stolen Guitar -- (Zimbabwe film)"/>
    <s v="African Hollywood production, from the people who brought you Spiderman 1&amp;2, Star Trek 1&amp;2, Mission Impossible 3&amp;4 and Star Wars Ep7"/>
    <x v="407"/>
    <x v="2547"/>
    <x v="2"/>
    <x v="8"/>
    <s v="AUD"/>
    <n v="1436506726"/>
    <x v="3708"/>
    <b v="0"/>
    <n v="0"/>
    <b v="0"/>
    <s v="film &amp; video/drama"/>
    <x v="5"/>
    <x v="10"/>
    <x v="2721"/>
    <x v="3708"/>
    <d v="2015-07-10T05:38:46"/>
    <x v="0"/>
  </r>
  <r>
    <n v="2950"/>
    <s v="Tahoe Children's Museum with Exploratorium Inside"/>
    <s v="Help www.KidZoneMuseum.org grow to serve children 1-18 with science, engineering, arts and PLAY especially low-income families."/>
    <x v="408"/>
    <x v="2547"/>
    <x v="2"/>
    <x v="0"/>
    <s v="USD"/>
    <n v="1453538752"/>
    <x v="3709"/>
    <b v="0"/>
    <n v="0"/>
    <b v="0"/>
    <s v="theater/spaces"/>
    <x v="6"/>
    <x v="9"/>
    <x v="2721"/>
    <x v="3709"/>
    <d v="2016-01-23T08:45:52"/>
    <x v="0"/>
  </r>
  <r>
    <n v="163"/>
    <s v="UNDIVIDED (Working Title)"/>
    <s v="Over 2.5 million Black men registered for the draft in World War II. _x000a_This will be the most comprehensive portrayal EVER of US. THEN."/>
    <x v="330"/>
    <x v="2547"/>
    <x v="2"/>
    <x v="0"/>
    <s v="USD"/>
    <n v="1443657600"/>
    <x v="3710"/>
    <b v="0"/>
    <n v="0"/>
    <b v="0"/>
    <s v="film &amp; video/drama"/>
    <x v="5"/>
    <x v="10"/>
    <x v="2721"/>
    <x v="3710"/>
    <d v="2015-10-01T00:00:00"/>
    <x v="0"/>
  </r>
  <r>
    <n v="195"/>
    <s v="37 U.S. Navy Sailors Murdered, an American story"/>
    <s v="A film project based on my auto-biography, a military conflict with no media attention, this story depicts war and its aftermath."/>
    <x v="330"/>
    <x v="2547"/>
    <x v="2"/>
    <x v="0"/>
    <s v="USD"/>
    <n v="1436544332"/>
    <x v="3711"/>
    <b v="0"/>
    <n v="0"/>
    <b v="0"/>
    <s v="film &amp; video/drama"/>
    <x v="5"/>
    <x v="10"/>
    <x v="2721"/>
    <x v="3711"/>
    <d v="2015-07-10T16:05:32"/>
    <x v="0"/>
  </r>
  <r>
    <n v="223"/>
    <s v="The Pass"/>
    <s v="An old man, a U.S Marine Corps veteran remembers his combat experience in the battle of Toktong Pass 1950, during the Korean War."/>
    <x v="409"/>
    <x v="2547"/>
    <x v="2"/>
    <x v="0"/>
    <s v="USD"/>
    <n v="1463879100"/>
    <x v="3712"/>
    <b v="0"/>
    <n v="0"/>
    <b v="0"/>
    <s v="film &amp; video/drama"/>
    <x v="5"/>
    <x v="10"/>
    <x v="2721"/>
    <x v="3712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x v="409"/>
    <x v="2547"/>
    <x v="2"/>
    <x v="0"/>
    <s v="USD"/>
    <n v="1451775651"/>
    <x v="3713"/>
    <b v="0"/>
    <n v="0"/>
    <b v="0"/>
    <s v="film &amp; video/drama"/>
    <x v="5"/>
    <x v="10"/>
    <x v="2721"/>
    <x v="3713"/>
    <d v="2016-01-02T23:00:51"/>
    <x v="0"/>
  </r>
  <r>
    <n v="3125"/>
    <s v="N/A (Canceled)"/>
    <s v="N/A"/>
    <x v="409"/>
    <x v="2547"/>
    <x v="1"/>
    <x v="0"/>
    <s v="USD"/>
    <n v="1452142672"/>
    <x v="3714"/>
    <b v="0"/>
    <n v="0"/>
    <b v="0"/>
    <s v="theater/spaces"/>
    <x v="6"/>
    <x v="9"/>
    <x v="2721"/>
    <x v="3714"/>
    <d v="2016-01-07T04:57:52"/>
    <x v="0"/>
  </r>
  <r>
    <n v="3061"/>
    <s v="Help Save Parkway Cinemas!"/>
    <s v="Save a historic Local theater."/>
    <x v="11"/>
    <x v="2547"/>
    <x v="2"/>
    <x v="0"/>
    <s v="USD"/>
    <n v="1407955748"/>
    <x v="3715"/>
    <b v="0"/>
    <n v="0"/>
    <b v="0"/>
    <s v="theater/spaces"/>
    <x v="6"/>
    <x v="9"/>
    <x v="2721"/>
    <x v="3715"/>
    <d v="2014-08-13T18:49:08"/>
    <x v="0"/>
  </r>
  <r>
    <n v="2390"/>
    <s v="iHorizon Pty Ltd (Enterprise Planning &amp; Forecasting)"/>
    <s v="A SaaS solution for Businesses to align their strategies with customer value, using realtime strategic roadmaps &amp; visualisations."/>
    <x v="410"/>
    <x v="2547"/>
    <x v="1"/>
    <x v="8"/>
    <s v="AUD"/>
    <n v="1420352264"/>
    <x v="3716"/>
    <b v="0"/>
    <n v="0"/>
    <b v="0"/>
    <s v="technology/web"/>
    <x v="0"/>
    <x v="26"/>
    <x v="2721"/>
    <x v="3716"/>
    <d v="2015-01-04T06:17:44"/>
    <x v="0"/>
  </r>
  <r>
    <n v="178"/>
    <s v="El viaje de LucÃ­a"/>
    <s v="El viaje de LucÃ­a es un largometraje de ficciÃ³n con temÃ¡tica sobre el cÃ¡ncer infantil."/>
    <x v="62"/>
    <x v="2547"/>
    <x v="2"/>
    <x v="5"/>
    <s v="EUR"/>
    <n v="1448582145"/>
    <x v="3717"/>
    <b v="0"/>
    <n v="0"/>
    <b v="0"/>
    <s v="film &amp; video/drama"/>
    <x v="5"/>
    <x v="10"/>
    <x v="2721"/>
    <x v="3717"/>
    <d v="2015-11-26T23:55:45"/>
    <x v="0"/>
  </r>
  <r>
    <n v="686"/>
    <s v="Vivi di Cuore - Heart Rate Watch"/>
    <s v="La tua giornata sportiva monitorata nel tuo polso??!!!_x000a_Rendiamolo possibile... VIVI DI CUORE --- All MADE in ITALY"/>
    <x v="62"/>
    <x v="2547"/>
    <x v="2"/>
    <x v="6"/>
    <s v="EUR"/>
    <n v="1438618170"/>
    <x v="3718"/>
    <b v="0"/>
    <n v="0"/>
    <b v="0"/>
    <s v="technology/wearables"/>
    <x v="0"/>
    <x v="1"/>
    <x v="2721"/>
    <x v="3718"/>
    <d v="2015-08-03T16:09:30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62"/>
    <x v="2547"/>
    <x v="1"/>
    <x v="0"/>
    <s v="USD"/>
    <n v="1298589630"/>
    <x v="3719"/>
    <b v="0"/>
    <n v="0"/>
    <b v="0"/>
    <s v="music/world music"/>
    <x v="7"/>
    <x v="37"/>
    <x v="2721"/>
    <x v="3719"/>
    <d v="2011-02-24T23:20:30"/>
    <x v="0"/>
  </r>
  <r>
    <n v="2642"/>
    <s v="Maschinenbau in ein neues Zeitalter"/>
    <s v="Innovatives MAschinenbau projekt mit verarbeitende Metalle vom Mars_x000a_Stehe mit Mars one einer hollÃ¤ndischen space company in cooperatio"/>
    <x v="62"/>
    <x v="2547"/>
    <x v="2"/>
    <x v="4"/>
    <s v="EUR"/>
    <n v="1468565820"/>
    <x v="3720"/>
    <b v="0"/>
    <n v="0"/>
    <b v="0"/>
    <s v="technology/space exploration"/>
    <x v="0"/>
    <x v="4"/>
    <x v="2721"/>
    <x v="3720"/>
    <d v="2016-07-15T06:57:00"/>
    <x v="0"/>
  </r>
  <r>
    <n v="2349"/>
    <s v="POLIWORD - an internet project that could change the world"/>
    <s v="Poliword tries to provide the people of the world an opportunity to make real changes in their government through the internet."/>
    <x v="411"/>
    <x v="2547"/>
    <x v="1"/>
    <x v="10"/>
    <s v="SEK"/>
    <n v="1439318228"/>
    <x v="3721"/>
    <b v="0"/>
    <n v="0"/>
    <b v="0"/>
    <s v="technology/web"/>
    <x v="0"/>
    <x v="26"/>
    <x v="2721"/>
    <x v="3721"/>
    <d v="2015-08-11T18:37:08"/>
    <x v="0"/>
  </r>
  <r>
    <n v="3885"/>
    <s v="THE SESSIONS - The Beatles at Abbey Road Studios (Canceled)"/>
    <s v="A LIVE musical spectacular theatrical experience of The Beatles recording sessions at Abbey Road Studios."/>
    <x v="412"/>
    <x v="2547"/>
    <x v="1"/>
    <x v="0"/>
    <s v="USD"/>
    <n v="1462834191"/>
    <x v="3722"/>
    <b v="0"/>
    <n v="0"/>
    <b v="0"/>
    <s v="theater/musical"/>
    <x v="6"/>
    <x v="19"/>
    <x v="2721"/>
    <x v="3722"/>
    <d v="2016-05-09T22:49:51"/>
    <x v="0"/>
  </r>
  <r>
    <n v="233"/>
    <s v="Area 4 - The Film"/>
    <s v="â€œArea 4â€ revolves around Frank Hammond, a counselor at a high school, who discovers the scandals that took place."/>
    <x v="63"/>
    <x v="2547"/>
    <x v="2"/>
    <x v="0"/>
    <s v="USD"/>
    <n v="1475185972"/>
    <x v="3723"/>
    <b v="0"/>
    <n v="0"/>
    <b v="0"/>
    <s v="film &amp; video/drama"/>
    <x v="5"/>
    <x v="10"/>
    <x v="2721"/>
    <x v="3723"/>
    <d v="2016-09-29T21:52:52"/>
    <x v="0"/>
  </r>
  <r>
    <n v="1696"/>
    <s v="Angel Talking truth to share with the world."/>
    <s v="I was dying. No will to live. Angel spoke to me. Changed my life. Help me to Share the message with the world. My life changing story."/>
    <x v="9"/>
    <x v="2547"/>
    <x v="3"/>
    <x v="0"/>
    <s v="USD"/>
    <n v="1491007211"/>
    <x v="3724"/>
    <b v="0"/>
    <n v="0"/>
    <b v="0"/>
    <s v="music/faith"/>
    <x v="7"/>
    <x v="14"/>
    <x v="2721"/>
    <x v="3724"/>
    <d v="2017-04-01T00:40:11"/>
    <x v="0"/>
  </r>
  <r>
    <n v="1861"/>
    <s v="Galaxix - Take on the Universe!"/>
    <s v="A game for Apple &amp; Android devices that sees you get your own spacecraft, take on the competition, mine asteroids &amp; fight to survive."/>
    <x v="12"/>
    <x v="2547"/>
    <x v="2"/>
    <x v="1"/>
    <s v="GBP"/>
    <n v="1422256341"/>
    <x v="3725"/>
    <b v="0"/>
    <n v="0"/>
    <b v="0"/>
    <s v="games/mobile games"/>
    <x v="3"/>
    <x v="28"/>
    <x v="2721"/>
    <x v="3725"/>
    <d v="2015-01-26T07:12:21"/>
    <x v="0"/>
  </r>
  <r>
    <n v="140"/>
    <s v="Rome of the Dead (Canceled)"/>
    <s v="A Gladiator fights for his freedom to be reunited with his Family, he's one fight away, when Rome is infected with a Zombie Virus"/>
    <x v="19"/>
    <x v="2547"/>
    <x v="1"/>
    <x v="0"/>
    <s v="USD"/>
    <n v="1426823132"/>
    <x v="3726"/>
    <b v="0"/>
    <n v="0"/>
    <b v="0"/>
    <s v="film &amp; video/science fiction"/>
    <x v="5"/>
    <x v="21"/>
    <x v="2721"/>
    <x v="3726"/>
    <d v="2015-03-20T03:45:32"/>
    <x v="0"/>
  </r>
  <r>
    <n v="1448"/>
    <s v="Focus on changing your situation"/>
    <s v="For people in schools to the retired._x000a_Aim is to get in to schools,gyms,work places and to travel all over the world doing talks on it."/>
    <x v="19"/>
    <x v="2547"/>
    <x v="2"/>
    <x v="8"/>
    <s v="AUD"/>
    <n v="1432272300"/>
    <x v="3727"/>
    <b v="0"/>
    <n v="0"/>
    <b v="0"/>
    <s v="publishing/translations"/>
    <x v="1"/>
    <x v="31"/>
    <x v="2721"/>
    <x v="3727"/>
    <d v="2015-05-22T05:25:00"/>
    <x v="0"/>
  </r>
  <r>
    <n v="1982"/>
    <s v="Lonely Boy: 55 male models 200s sensual expression"/>
    <s v="Express a very dark place in my childhood. Release my emotions through photography in a form of Art."/>
    <x v="256"/>
    <x v="2547"/>
    <x v="2"/>
    <x v="7"/>
    <s v="HKD"/>
    <n v="1480863887"/>
    <x v="3728"/>
    <b v="0"/>
    <n v="0"/>
    <b v="0"/>
    <s v="photography/people"/>
    <x v="2"/>
    <x v="36"/>
    <x v="2721"/>
    <x v="3728"/>
    <d v="2016-12-04T15:04:47"/>
    <x v="0"/>
  </r>
  <r>
    <n v="2513"/>
    <s v="Yahu Restaurants"/>
    <s v="Wir wollen einen Ort erschaffen an dem man sich wohlfÃ¼hlen kann, ein Ort an dem die Gedanken frei sind und man das Essen genieÃŸen kann."/>
    <x v="256"/>
    <x v="2547"/>
    <x v="2"/>
    <x v="4"/>
    <s v="EUR"/>
    <n v="1488067789"/>
    <x v="3729"/>
    <b v="0"/>
    <n v="0"/>
    <b v="0"/>
    <s v="food/restaurants"/>
    <x v="4"/>
    <x v="40"/>
    <x v="2721"/>
    <x v="3729"/>
    <d v="2017-02-26T00:09:49"/>
    <x v="0"/>
  </r>
  <r>
    <n v="2363"/>
    <s v="Top~Notch - Helping Every Day People Change Their Future"/>
    <s v="This is an affordable social lead based web-site to help anyone who wants extra work or start their own business. We find your customer"/>
    <x v="388"/>
    <x v="2547"/>
    <x v="1"/>
    <x v="0"/>
    <s v="USD"/>
    <n v="1451348200"/>
    <x v="3730"/>
    <b v="0"/>
    <n v="0"/>
    <b v="0"/>
    <s v="technology/web"/>
    <x v="0"/>
    <x v="26"/>
    <x v="2721"/>
    <x v="3730"/>
    <d v="2015-12-29T00:16:40"/>
    <x v="0"/>
  </r>
  <r>
    <n v="236"/>
    <s v="NYPD Internal Affairs bureau (IAB)(pilot) tv drama"/>
    <s v="Real cases from IAB investigations. Good cops taking down the bad cops. Police misconduct, obsessive force, drug trafficking etc."/>
    <x v="25"/>
    <x v="2547"/>
    <x v="2"/>
    <x v="0"/>
    <s v="USD"/>
    <n v="1451952000"/>
    <x v="3731"/>
    <b v="0"/>
    <n v="0"/>
    <b v="0"/>
    <s v="film &amp; video/drama"/>
    <x v="5"/>
    <x v="10"/>
    <x v="2721"/>
    <x v="3731"/>
    <d v="2016-01-05T00:00:00"/>
    <x v="0"/>
  </r>
  <r>
    <n v="2876"/>
    <s v="The Sins of Bad People  Urban Stage Play"/>
    <s v="Charlotte NC playwright looking to showcase a series of three stage plays.  Plays are funny, completed and ready to run!"/>
    <x v="25"/>
    <x v="2547"/>
    <x v="2"/>
    <x v="0"/>
    <s v="USD"/>
    <n v="1437069079"/>
    <x v="3732"/>
    <b v="0"/>
    <n v="0"/>
    <b v="0"/>
    <s v="theater/plays"/>
    <x v="6"/>
    <x v="11"/>
    <x v="2721"/>
    <x v="3732"/>
    <d v="2015-07-16T17:51:19"/>
    <x v="0"/>
  </r>
  <r>
    <n v="3636"/>
    <s v="The Brother's of B-Block"/>
    <s v="The Brotherâ€™s of B-block is a musical play. A new take on &quot;OZ&quot; _x000a_The Wizard of OZ meets HBO's OZ."/>
    <x v="25"/>
    <x v="2547"/>
    <x v="2"/>
    <x v="0"/>
    <s v="USD"/>
    <n v="1442248829"/>
    <x v="3733"/>
    <b v="0"/>
    <n v="0"/>
    <b v="0"/>
    <s v="theater/musical"/>
    <x v="6"/>
    <x v="19"/>
    <x v="2721"/>
    <x v="3733"/>
    <d v="2015-09-14T16:40:29"/>
    <x v="0"/>
  </r>
  <r>
    <n v="1996"/>
    <s v="Life through the eye of war worldwide"/>
    <s v="I want to create a series of pictures of Life through the eyes - and capture some of the defining moments of our history now / to come."/>
    <x v="413"/>
    <x v="2547"/>
    <x v="2"/>
    <x v="0"/>
    <s v="USD"/>
    <n v="1405021211"/>
    <x v="3734"/>
    <b v="0"/>
    <n v="0"/>
    <b v="0"/>
    <s v="photography/people"/>
    <x v="2"/>
    <x v="36"/>
    <x v="2721"/>
    <x v="3734"/>
    <d v="2014-07-10T19:40:11"/>
    <x v="0"/>
  </r>
  <r>
    <n v="1445"/>
    <s v="Finnegans Wake von James Joyce - deutsche Ãœbersetzung"/>
    <s v="Erstellung einer deutschen Ãœbersetzung ( Lesbarmachung ) des Buches Finnegans Wake von James Joyce. Die Umsetzung erfolgt 1 zu 1."/>
    <x v="37"/>
    <x v="2547"/>
    <x v="2"/>
    <x v="4"/>
    <s v="EUR"/>
    <n v="1434286855"/>
    <x v="3735"/>
    <b v="0"/>
    <n v="0"/>
    <b v="0"/>
    <s v="publishing/translations"/>
    <x v="1"/>
    <x v="31"/>
    <x v="2721"/>
    <x v="3735"/>
    <d v="2015-06-14T13:00:55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x v="2547"/>
    <x v="3"/>
    <x v="0"/>
    <s v="USD"/>
    <n v="1490499180"/>
    <x v="3736"/>
    <b v="0"/>
    <n v="0"/>
    <b v="0"/>
    <s v="music/faith"/>
    <x v="7"/>
    <x v="14"/>
    <x v="2721"/>
    <x v="3736"/>
    <d v="2017-03-26T03:33:00"/>
    <x v="0"/>
  </r>
  <r>
    <n v="2397"/>
    <s v="#ADOPTROHINGYA PROJECT (Canceled)"/>
    <s v="Matching refugees with sponsors in the US for 5 years. Our goal is to assist 300 Rohingya refugee families with supportive communities."/>
    <x v="414"/>
    <x v="2547"/>
    <x v="1"/>
    <x v="0"/>
    <s v="USD"/>
    <n v="1420233256"/>
    <x v="3737"/>
    <b v="0"/>
    <n v="0"/>
    <b v="0"/>
    <s v="technology/web"/>
    <x v="0"/>
    <x v="26"/>
    <x v="2721"/>
    <x v="3737"/>
    <d v="2015-01-02T21:14:16"/>
    <x v="0"/>
  </r>
  <r>
    <n v="2378"/>
    <s v="KEEPUP INC (Canceled)"/>
    <s v="KEEPUP allows you to extend your social circle by introducing you to new people via your friends."/>
    <x v="50"/>
    <x v="2547"/>
    <x v="1"/>
    <x v="0"/>
    <s v="USD"/>
    <n v="1440548330"/>
    <x v="3738"/>
    <b v="0"/>
    <n v="0"/>
    <b v="0"/>
    <s v="technology/web"/>
    <x v="0"/>
    <x v="26"/>
    <x v="2721"/>
    <x v="3738"/>
    <d v="2015-08-26T00:18:50"/>
    <x v="0"/>
  </r>
  <r>
    <n v="462"/>
    <s v="THE FORGOTTEN LAND"/>
    <s v="A prince who becomes a slave, suffers of amnesia far away from his land. Slowly he recovers memory and returns where all started."/>
    <x v="4"/>
    <x v="2547"/>
    <x v="2"/>
    <x v="0"/>
    <s v="USD"/>
    <n v="1312945341"/>
    <x v="3739"/>
    <b v="0"/>
    <n v="0"/>
    <b v="0"/>
    <s v="film &amp; video/animation"/>
    <x v="5"/>
    <x v="23"/>
    <x v="2721"/>
    <x v="3739"/>
    <d v="2011-08-10T03:02:21"/>
    <x v="0"/>
  </r>
  <r>
    <n v="582"/>
    <s v="&quot;We the People...&quot;"/>
    <s v="A community-driven online system which promotes self-governance.  Level up by adding content; civic agendas and private associations."/>
    <x v="4"/>
    <x v="2547"/>
    <x v="2"/>
    <x v="0"/>
    <s v="USD"/>
    <n v="1426442400"/>
    <x v="3740"/>
    <b v="0"/>
    <n v="0"/>
    <b v="0"/>
    <s v="technology/web"/>
    <x v="0"/>
    <x v="26"/>
    <x v="2721"/>
    <x v="3740"/>
    <d v="2015-03-15T18:00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4"/>
    <x v="2547"/>
    <x v="1"/>
    <x v="1"/>
    <s v="GBP"/>
    <n v="1488063840"/>
    <x v="3741"/>
    <b v="0"/>
    <n v="0"/>
    <b v="0"/>
    <s v="technology/web"/>
    <x v="0"/>
    <x v="26"/>
    <x v="2721"/>
    <x v="3741"/>
    <d v="2017-02-25T23:04:00"/>
    <x v="0"/>
  </r>
  <r>
    <n v="706"/>
    <s v="Driver Alert System"/>
    <s v="Driver Alert System es un sistema de seguridad para el conductor, que le avisa en caso de perder la posicion vertical mientras conduce."/>
    <x v="4"/>
    <x v="2547"/>
    <x v="2"/>
    <x v="5"/>
    <s v="EUR"/>
    <n v="1481740740"/>
    <x v="3742"/>
    <b v="0"/>
    <n v="0"/>
    <b v="0"/>
    <s v="technology/wearables"/>
    <x v="0"/>
    <x v="1"/>
    <x v="2721"/>
    <x v="3742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x v="4"/>
    <x v="2547"/>
    <x v="2"/>
    <x v="0"/>
    <s v="USD"/>
    <n v="1390522045"/>
    <x v="3743"/>
    <b v="0"/>
    <n v="0"/>
    <b v="0"/>
    <s v="music/jazz"/>
    <x v="7"/>
    <x v="33"/>
    <x v="2721"/>
    <x v="3743"/>
    <d v="2014-01-24T00:07:25"/>
    <x v="0"/>
  </r>
  <r>
    <n v="2511"/>
    <s v="loluli's"/>
    <s v="Fresh Fast Food. A bbq ramen bar thats healthy, tasty and made to order right in front of your eyes....... From flame to bowl"/>
    <x v="4"/>
    <x v="2547"/>
    <x v="2"/>
    <x v="1"/>
    <s v="GBP"/>
    <n v="1454323413"/>
    <x v="3744"/>
    <b v="0"/>
    <n v="0"/>
    <b v="0"/>
    <s v="food/restaurants"/>
    <x v="4"/>
    <x v="40"/>
    <x v="2721"/>
    <x v="3744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x v="4"/>
    <x v="2547"/>
    <x v="2"/>
    <x v="0"/>
    <s v="USD"/>
    <n v="1476559260"/>
    <x v="3745"/>
    <b v="0"/>
    <n v="0"/>
    <b v="0"/>
    <s v="food/restaurants"/>
    <x v="4"/>
    <x v="40"/>
    <x v="2721"/>
    <x v="3745"/>
    <d v="2016-10-15T19:21:00"/>
    <x v="0"/>
  </r>
  <r>
    <n v="2561"/>
    <s v="Project Bearnaise Trucks (Canceled)"/>
    <s v="Ever had chicken fingers smothered in bearnaise sauce, resting on a bed of your favorite rice? We need these meals on wheels."/>
    <x v="4"/>
    <x v="2547"/>
    <x v="1"/>
    <x v="11"/>
    <s v="CAD"/>
    <n v="1444740089"/>
    <x v="3746"/>
    <b v="0"/>
    <n v="0"/>
    <b v="0"/>
    <s v="food/food trucks"/>
    <x v="4"/>
    <x v="29"/>
    <x v="2721"/>
    <x v="3746"/>
    <d v="2015-10-13T12:41:29"/>
    <x v="0"/>
  </r>
  <r>
    <n v="2780"/>
    <s v="Travel with baby"/>
    <s v="Turn the World with my kids, and then write a book with the advice for traveling with baby"/>
    <x v="4"/>
    <x v="2547"/>
    <x v="2"/>
    <x v="6"/>
    <s v="EUR"/>
    <n v="1489142688"/>
    <x v="3747"/>
    <b v="0"/>
    <n v="0"/>
    <b v="0"/>
    <s v="publishing/children's books"/>
    <x v="1"/>
    <x v="39"/>
    <x v="2721"/>
    <x v="3747"/>
    <d v="2017-03-10T10:44:48"/>
    <x v="0"/>
  </r>
  <r>
    <n v="3127"/>
    <s v="Help Us Help Artists (Canceled)"/>
    <s v="Our goal - create a venue &amp; stage where comedic &amp; music artists hone their talents &amp; fan base. First minority owned like it in Cincy."/>
    <x v="4"/>
    <x v="2547"/>
    <x v="1"/>
    <x v="0"/>
    <s v="USD"/>
    <n v="1425242029"/>
    <x v="3748"/>
    <b v="0"/>
    <n v="0"/>
    <b v="0"/>
    <s v="theater/spaces"/>
    <x v="6"/>
    <x v="9"/>
    <x v="2721"/>
    <x v="3748"/>
    <d v="2015-03-01T20:33:49"/>
    <x v="0"/>
  </r>
  <r>
    <n v="3628"/>
    <s v="Blast From the Past"/>
    <s v="I am asking for public funding to help put together a musical tribute titled &quot;Blast From The Past&quot; reenacting famous HipHop, RnB acts."/>
    <x v="4"/>
    <x v="2547"/>
    <x v="2"/>
    <x v="0"/>
    <s v="USD"/>
    <n v="1450040396"/>
    <x v="3749"/>
    <b v="0"/>
    <n v="0"/>
    <b v="0"/>
    <s v="theater/musical"/>
    <x v="6"/>
    <x v="19"/>
    <x v="2721"/>
    <x v="3749"/>
    <d v="2015-12-13T20:59:56"/>
    <x v="0"/>
  </r>
  <r>
    <n v="172"/>
    <s v="The Blind Dolphin Story"/>
    <s v="A short film on the rarest mammal and the second most endangered freshwater river dolphin, in Pakistan."/>
    <x v="68"/>
    <x v="2547"/>
    <x v="2"/>
    <x v="0"/>
    <s v="USD"/>
    <n v="1426753723"/>
    <x v="3750"/>
    <b v="0"/>
    <n v="0"/>
    <b v="0"/>
    <s v="film &amp; video/drama"/>
    <x v="5"/>
    <x v="10"/>
    <x v="2721"/>
    <x v="3750"/>
    <d v="2015-03-19T08:28:43"/>
    <x v="0"/>
  </r>
  <r>
    <n v="2575"/>
    <s v="Vdub dogs (Canceled)"/>
    <s v="Hello everyone, Iv'e decided to put my love for old Volkswagen buses and my love for cooking together! Support vdub dogs hot dog bus!"/>
    <x v="33"/>
    <x v="2547"/>
    <x v="1"/>
    <x v="0"/>
    <s v="USD"/>
    <n v="1421030194"/>
    <x v="3751"/>
    <b v="0"/>
    <n v="0"/>
    <b v="0"/>
    <s v="food/food trucks"/>
    <x v="4"/>
    <x v="29"/>
    <x v="2721"/>
    <x v="3751"/>
    <d v="2015-01-12T02:36:34"/>
    <x v="0"/>
  </r>
  <r>
    <n v="611"/>
    <s v="Securivente (Canceled)"/>
    <s v="Finie la peur de vendre ou acheter d'occasion Ã  un inconnu ! Colis ouverts, photographiÃ©s et testÃ©s. Paiements en ligne sÃ©curisÃ©s."/>
    <x v="28"/>
    <x v="2547"/>
    <x v="1"/>
    <x v="16"/>
    <s v="EUR"/>
    <n v="1453210037"/>
    <x v="3752"/>
    <b v="0"/>
    <n v="0"/>
    <b v="0"/>
    <s v="technology/web"/>
    <x v="0"/>
    <x v="26"/>
    <x v="2721"/>
    <x v="3752"/>
    <d v="2016-01-19T13:27:17"/>
    <x v="0"/>
  </r>
  <r>
    <n v="2958"/>
    <s v="Uprising Theater (Canceled)"/>
    <s v="Chicago Based Theater Company and Venue Dedicated to Social Justice and Mainstreaming the Palestinian Narrative"/>
    <x v="28"/>
    <x v="2547"/>
    <x v="1"/>
    <x v="0"/>
    <s v="USD"/>
    <n v="1462729317"/>
    <x v="3753"/>
    <b v="0"/>
    <n v="0"/>
    <b v="0"/>
    <s v="theater/spaces"/>
    <x v="6"/>
    <x v="9"/>
    <x v="2721"/>
    <x v="3753"/>
    <d v="2016-05-08T17:41:57"/>
    <x v="0"/>
  </r>
  <r>
    <n v="623"/>
    <s v="WheelWolf - Swap and borrow cars with fellow car lovers."/>
    <s v="WheelWolf is a subscription based service connecting car lovers to provide a safe and secure platform for swapping and borrowing cars."/>
    <x v="35"/>
    <x v="2547"/>
    <x v="1"/>
    <x v="8"/>
    <s v="AUD"/>
    <n v="1432771997"/>
    <x v="3754"/>
    <b v="0"/>
    <n v="0"/>
    <b v="0"/>
    <s v="technology/web"/>
    <x v="0"/>
    <x v="26"/>
    <x v="2721"/>
    <x v="3754"/>
    <d v="2015-05-28T00:13:17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35"/>
    <x v="2547"/>
    <x v="2"/>
    <x v="0"/>
    <s v="USD"/>
    <n v="1411312250"/>
    <x v="3755"/>
    <b v="0"/>
    <n v="0"/>
    <b v="0"/>
    <s v="theater/spaces"/>
    <x v="6"/>
    <x v="9"/>
    <x v="2721"/>
    <x v="3755"/>
    <d v="2014-09-21T15:10:50"/>
    <x v="0"/>
  </r>
  <r>
    <n v="4098"/>
    <s v="Life is simple"/>
    <s v="Community Youth play, written by and performed by the youth about finding joy in the simple things in life"/>
    <x v="35"/>
    <x v="2547"/>
    <x v="2"/>
    <x v="0"/>
    <s v="USD"/>
    <n v="1465060797"/>
    <x v="3756"/>
    <b v="0"/>
    <n v="0"/>
    <b v="0"/>
    <s v="theater/plays"/>
    <x v="6"/>
    <x v="11"/>
    <x v="2721"/>
    <x v="3756"/>
    <d v="2016-06-04T17:19:57"/>
    <x v="0"/>
  </r>
  <r>
    <n v="133"/>
    <s v="Demon Women from outer space (Canceled)"/>
    <s v="Invasion from outer space sights, to weird to imagine destruction too monstrous to escape"/>
    <x v="415"/>
    <x v="2547"/>
    <x v="1"/>
    <x v="0"/>
    <s v="USD"/>
    <n v="1464715860"/>
    <x v="3757"/>
    <b v="0"/>
    <n v="0"/>
    <b v="0"/>
    <s v="film &amp; video/science fiction"/>
    <x v="5"/>
    <x v="21"/>
    <x v="2721"/>
    <x v="3757"/>
    <d v="2016-05-31T17:31:00"/>
    <x v="0"/>
  </r>
  <r>
    <n v="602"/>
    <s v="EZDoctor Reports a &quot;CarFax&quot; type report on Doctors."/>
    <s v="A &quot;CarFax&quot; type of report for Doctors. We have the right to make informed decisions about who we choose to be our doctor!"/>
    <x v="45"/>
    <x v="2547"/>
    <x v="1"/>
    <x v="0"/>
    <s v="USD"/>
    <n v="1434654215"/>
    <x v="3758"/>
    <b v="0"/>
    <n v="0"/>
    <b v="0"/>
    <s v="technology/web"/>
    <x v="0"/>
    <x v="26"/>
    <x v="2721"/>
    <x v="3758"/>
    <d v="2015-06-18T19:03:35"/>
    <x v="0"/>
  </r>
  <r>
    <n v="137"/>
    <s v="Predator : Repentance (Canceled)"/>
    <s v="An unofficial sequel to the independent 2015 fan film Predator: Dark ages. Set in 2141 we follow the crew of the cargoship Centurion"/>
    <x v="20"/>
    <x v="2547"/>
    <x v="1"/>
    <x v="9"/>
    <s v="DKK"/>
    <n v="1444657593"/>
    <x v="3759"/>
    <b v="0"/>
    <n v="0"/>
    <b v="0"/>
    <s v="film &amp; video/science fiction"/>
    <x v="5"/>
    <x v="21"/>
    <x v="2721"/>
    <x v="3759"/>
    <d v="2015-10-12T13:46:33"/>
    <x v="0"/>
  </r>
  <r>
    <n v="208"/>
    <s v="OLIVIA"/>
    <s v="A young woman's journey from Africa to Australia where she finds heaven on earth, love and tragedy. Within her tragedy she saves lives."/>
    <x v="6"/>
    <x v="2547"/>
    <x v="2"/>
    <x v="8"/>
    <s v="AUD"/>
    <n v="1418719967"/>
    <x v="3760"/>
    <b v="0"/>
    <n v="0"/>
    <b v="0"/>
    <s v="film &amp; video/drama"/>
    <x v="5"/>
    <x v="10"/>
    <x v="2721"/>
    <x v="3760"/>
    <d v="2014-12-16T08:52:47"/>
    <x v="0"/>
  </r>
  <r>
    <n v="221"/>
    <s v="Archetypes"/>
    <s v="Film about Schizophrenia with Surreal Twists!"/>
    <x v="6"/>
    <x v="2547"/>
    <x v="2"/>
    <x v="0"/>
    <s v="USD"/>
    <n v="1427569564"/>
    <x v="3761"/>
    <b v="0"/>
    <n v="0"/>
    <b v="0"/>
    <s v="film &amp; video/drama"/>
    <x v="5"/>
    <x v="10"/>
    <x v="2721"/>
    <x v="3761"/>
    <d v="2015-03-28T19:06:04"/>
    <x v="0"/>
  </r>
  <r>
    <n v="487"/>
    <s v="The Adventures of Daryl and Straight Man"/>
    <s v="Hey everyone we are producing a new show called The Adventures of Daryl and Straight Man. It is an animated comedy web series."/>
    <x v="6"/>
    <x v="2547"/>
    <x v="2"/>
    <x v="11"/>
    <s v="CAD"/>
    <n v="1482678994"/>
    <x v="3762"/>
    <b v="0"/>
    <n v="0"/>
    <b v="0"/>
    <s v="film &amp; video/animation"/>
    <x v="5"/>
    <x v="23"/>
    <x v="2721"/>
    <x v="3762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x v="6"/>
    <x v="2547"/>
    <x v="2"/>
    <x v="13"/>
    <s v="EUR"/>
    <n v="1482052815"/>
    <x v="3763"/>
    <b v="0"/>
    <n v="0"/>
    <b v="0"/>
    <s v="technology/web"/>
    <x v="0"/>
    <x v="26"/>
    <x v="2721"/>
    <x v="3763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x v="6"/>
    <x v="2547"/>
    <x v="1"/>
    <x v="1"/>
    <s v="GBP"/>
    <n v="1422903342"/>
    <x v="3764"/>
    <b v="0"/>
    <n v="0"/>
    <b v="0"/>
    <s v="music/world music"/>
    <x v="7"/>
    <x v="37"/>
    <x v="2721"/>
    <x v="3764"/>
    <d v="2015-02-02T18:55:42"/>
    <x v="0"/>
  </r>
  <r>
    <n v="1416"/>
    <s v="Glenn's  little book of  quotes"/>
    <s v="glenn's  book of quotes is designed to give the readers a thought for the day , lighten the mood  and put a smile  on their faces."/>
    <x v="6"/>
    <x v="2547"/>
    <x v="2"/>
    <x v="0"/>
    <s v="USD"/>
    <n v="1448147619"/>
    <x v="3765"/>
    <b v="0"/>
    <n v="0"/>
    <b v="0"/>
    <s v="publishing/translations"/>
    <x v="1"/>
    <x v="31"/>
    <x v="2721"/>
    <x v="3765"/>
    <d v="2015-11-21T23:13:39"/>
    <x v="0"/>
  </r>
  <r>
    <n v="2350"/>
    <s v="HoxWi - Simple and reliable online customer services (Canceled)"/>
    <s v="HoxWi are the future for real time interaction with on-line customers via chat or video conference."/>
    <x v="6"/>
    <x v="2547"/>
    <x v="1"/>
    <x v="12"/>
    <s v="EUR"/>
    <n v="1483474370"/>
    <x v="3766"/>
    <b v="0"/>
    <n v="0"/>
    <b v="0"/>
    <s v="technology/web"/>
    <x v="0"/>
    <x v="26"/>
    <x v="2721"/>
    <x v="3766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x v="6"/>
    <x v="2547"/>
    <x v="1"/>
    <x v="8"/>
    <s v="AUD"/>
    <n v="1460615164"/>
    <x v="3767"/>
    <b v="0"/>
    <n v="0"/>
    <b v="0"/>
    <s v="technology/web"/>
    <x v="0"/>
    <x v="26"/>
    <x v="2721"/>
    <x v="3767"/>
    <d v="2016-04-14T06:26:04"/>
    <x v="0"/>
  </r>
  <r>
    <n v="2894"/>
    <s v="How Could You Do This To Me (The Stage Play)"/>
    <s v="This Is A Story About A Woman A Man And A Woman"/>
    <x v="6"/>
    <x v="2547"/>
    <x v="2"/>
    <x v="0"/>
    <s v="USD"/>
    <n v="1428100815"/>
    <x v="3768"/>
    <b v="0"/>
    <n v="0"/>
    <b v="0"/>
    <s v="theater/plays"/>
    <x v="6"/>
    <x v="11"/>
    <x v="2721"/>
    <x v="3768"/>
    <d v="2015-04-03T22:40:15"/>
    <x v="0"/>
  </r>
  <r>
    <n v="2945"/>
    <s v="A Midsummer Night's Pub"/>
    <s v="Where people that enjoy theater, or just something new can go to have fun and experience varying types of theater in Albuquerque."/>
    <x v="6"/>
    <x v="2547"/>
    <x v="2"/>
    <x v="0"/>
    <s v="USD"/>
    <n v="1432437660"/>
    <x v="3769"/>
    <b v="0"/>
    <n v="0"/>
    <b v="0"/>
    <s v="theater/spaces"/>
    <x v="6"/>
    <x v="9"/>
    <x v="2721"/>
    <x v="3769"/>
    <d v="2015-05-24T03:21:00"/>
    <x v="0"/>
  </r>
  <r>
    <n v="3057"/>
    <s v="1 World Educational Theme Parks"/>
    <s v="A series of 6 educational theme parks. This project is to fund the plans and 3D designs required to build the first park."/>
    <x v="6"/>
    <x v="2547"/>
    <x v="2"/>
    <x v="1"/>
    <s v="GBP"/>
    <n v="1459694211"/>
    <x v="3770"/>
    <b v="0"/>
    <n v="0"/>
    <b v="0"/>
    <s v="theater/spaces"/>
    <x v="6"/>
    <x v="9"/>
    <x v="2721"/>
    <x v="3770"/>
    <d v="2016-04-03T14:36:51"/>
    <x v="0"/>
  </r>
  <r>
    <n v="552"/>
    <s v="Spinnable Social Media"/>
    <s v="Axoral is a 3d interactive social media interface, with the potential to be so much more, but we need your help!"/>
    <x v="52"/>
    <x v="2547"/>
    <x v="2"/>
    <x v="11"/>
    <s v="CAD"/>
    <n v="1452350896"/>
    <x v="3771"/>
    <b v="0"/>
    <n v="0"/>
    <b v="0"/>
    <s v="technology/web"/>
    <x v="0"/>
    <x v="26"/>
    <x v="2721"/>
    <x v="3771"/>
    <d v="2016-01-09T14:48:16"/>
    <x v="0"/>
  </r>
  <r>
    <n v="2507"/>
    <s v="Help Cafe Talavera get a New Kitchen!"/>
    <s v="Unique dishes for a unique city!."/>
    <x v="416"/>
    <x v="2547"/>
    <x v="2"/>
    <x v="0"/>
    <s v="USD"/>
    <n v="1431308704"/>
    <x v="3772"/>
    <b v="0"/>
    <n v="0"/>
    <b v="0"/>
    <s v="food/restaurants"/>
    <x v="4"/>
    <x v="40"/>
    <x v="2721"/>
    <x v="3772"/>
    <d v="2015-05-11T01:45:04"/>
    <x v="0"/>
  </r>
  <r>
    <n v="1058"/>
    <s v="The Body Politic Radio (Canceled)"/>
    <s v="An investigative series on 790 KABC Radio on the ravages of addiction and what options millions of people have for hopeful recovery."/>
    <x v="13"/>
    <x v="2547"/>
    <x v="1"/>
    <x v="0"/>
    <s v="USD"/>
    <n v="1427328000"/>
    <x v="3773"/>
    <b v="0"/>
    <n v="0"/>
    <b v="0"/>
    <s v="journalism/audio"/>
    <x v="8"/>
    <x v="30"/>
    <x v="2721"/>
    <x v="3773"/>
    <d v="2015-03-26T00:00:00"/>
    <x v="0"/>
  </r>
  <r>
    <n v="1131"/>
    <s v="Hot Potato - The App"/>
    <s v="Don't drop it like it's hot..Hot Potato is a battle between friends. Compete to keep Mr Potato off the ground. Who will drop him first?"/>
    <x v="13"/>
    <x v="2547"/>
    <x v="2"/>
    <x v="8"/>
    <s v="AUD"/>
    <n v="1450993668"/>
    <x v="3774"/>
    <b v="0"/>
    <n v="0"/>
    <b v="0"/>
    <s v="games/mobile games"/>
    <x v="3"/>
    <x v="28"/>
    <x v="2721"/>
    <x v="3774"/>
    <d v="2015-12-24T21:47:48"/>
    <x v="0"/>
  </r>
  <r>
    <n v="1432"/>
    <s v="The Holy Bib-el"/>
    <s v="THE HOLY BIB-EL Translated By Leon Cook. The Creation: CHAPTER 1.  1* In the beginning Gods created The Heavens and The Planet Earth."/>
    <x v="13"/>
    <x v="2547"/>
    <x v="2"/>
    <x v="0"/>
    <s v="USD"/>
    <n v="1437417828"/>
    <x v="3775"/>
    <b v="0"/>
    <n v="0"/>
    <b v="0"/>
    <s v="publishing/translations"/>
    <x v="1"/>
    <x v="31"/>
    <x v="2721"/>
    <x v="3775"/>
    <d v="2015-07-20T18:43:48"/>
    <x v="0"/>
  </r>
  <r>
    <n v="2564"/>
    <s v="Seaside Eddy's - Wheels on the Ground! (Canceled)"/>
    <s v="We want to bring the wonderful flavors of the Jersey Shore, my home, to my new home in Winnipeg, the center of Canada."/>
    <x v="13"/>
    <x v="2547"/>
    <x v="1"/>
    <x v="11"/>
    <s v="CAD"/>
    <n v="1406854699"/>
    <x v="3776"/>
    <b v="0"/>
    <n v="0"/>
    <b v="0"/>
    <s v="food/food trucks"/>
    <x v="4"/>
    <x v="29"/>
    <x v="2721"/>
    <x v="3776"/>
    <d v="2014-08-01T00:58:19"/>
    <x v="0"/>
  </r>
  <r>
    <n v="1459"/>
    <s v="Like all the others (Canceled)"/>
    <s v="What if you suddenly found out, that your life wasnÂ´t the life you thought you had? What if you were like all the others!"/>
    <x v="321"/>
    <x v="2547"/>
    <x v="1"/>
    <x v="9"/>
    <s v="DKK"/>
    <n v="1449077100"/>
    <x v="3777"/>
    <b v="0"/>
    <n v="0"/>
    <b v="0"/>
    <s v="publishing/translations"/>
    <x v="1"/>
    <x v="31"/>
    <x v="2721"/>
    <x v="3777"/>
    <d v="2015-12-02T17:25:00"/>
    <x v="0"/>
  </r>
  <r>
    <n v="2504"/>
    <s v="Halal Restaurant and Internet Cafe"/>
    <s v="Halal Restaurant and Internet Cafe 20 percent of profits will go to building masjids."/>
    <x v="23"/>
    <x v="2547"/>
    <x v="2"/>
    <x v="0"/>
    <s v="USD"/>
    <n v="1416014534"/>
    <x v="3778"/>
    <b v="0"/>
    <n v="0"/>
    <b v="0"/>
    <s v="food/restaurants"/>
    <x v="4"/>
    <x v="40"/>
    <x v="2721"/>
    <x v="3778"/>
    <d v="2014-11-15T01:22:14"/>
    <x v="0"/>
  </r>
  <r>
    <n v="2566"/>
    <s v="Mamma B's Pizza Get's Rolling (Canceled)"/>
    <s v="You can skip the hotdog cart and enjoy fresh, hot, delicious, handmade pizza when Mamma B's takes her show on the road!"/>
    <x v="23"/>
    <x v="2547"/>
    <x v="1"/>
    <x v="0"/>
    <s v="USD"/>
    <n v="1408663948"/>
    <x v="3779"/>
    <b v="0"/>
    <n v="0"/>
    <b v="0"/>
    <s v="food/food trucks"/>
    <x v="4"/>
    <x v="29"/>
    <x v="2721"/>
    <x v="3779"/>
    <d v="2014-08-21T23:32:28"/>
    <x v="0"/>
  </r>
  <r>
    <n v="2395"/>
    <s v="VENT it out (Canceled)"/>
    <s v="I am making a social website where people can anonymously or openly vent, All walks of life all over the world"/>
    <x v="248"/>
    <x v="2547"/>
    <x v="1"/>
    <x v="0"/>
    <s v="USD"/>
    <n v="1484038620"/>
    <x v="3780"/>
    <b v="0"/>
    <n v="0"/>
    <b v="0"/>
    <s v="technology/web"/>
    <x v="0"/>
    <x v="26"/>
    <x v="2721"/>
    <x v="3780"/>
    <d v="2017-01-10T08:57:00"/>
    <x v="0"/>
  </r>
  <r>
    <n v="493"/>
    <s v="Joc Barrera The Chupacabra Hunter"/>
    <s v="The Chupacabra is not a myth and one man is on a mission to prove its existence no matter what, his name is Joc Barrera."/>
    <x v="0"/>
    <x v="2547"/>
    <x v="2"/>
    <x v="1"/>
    <s v="GBP"/>
    <n v="1432142738"/>
    <x v="3781"/>
    <b v="0"/>
    <n v="0"/>
    <b v="0"/>
    <s v="film &amp; video/animation"/>
    <x v="5"/>
    <x v="23"/>
    <x v="2721"/>
    <x v="3781"/>
    <d v="2015-05-20T17:25:38"/>
    <x v="0"/>
  </r>
  <r>
    <n v="1569"/>
    <s v="to be removed (Canceled)"/>
    <s v="to be removed"/>
    <x v="0"/>
    <x v="2547"/>
    <x v="1"/>
    <x v="0"/>
    <s v="USD"/>
    <n v="1369498714"/>
    <x v="3782"/>
    <b v="0"/>
    <n v="0"/>
    <b v="0"/>
    <s v="publishing/art books"/>
    <x v="1"/>
    <x v="32"/>
    <x v="2721"/>
    <x v="3782"/>
    <d v="2013-05-25T16:18:34"/>
    <x v="0"/>
  </r>
  <r>
    <n v="2379"/>
    <s v="SelectCooks.com (Canceled)"/>
    <s v="Selectcooks.com is a community marketplace for people to list, find and hire chefs."/>
    <x v="0"/>
    <x v="2547"/>
    <x v="1"/>
    <x v="0"/>
    <s v="USD"/>
    <n v="1444004616"/>
    <x v="3783"/>
    <b v="0"/>
    <n v="0"/>
    <b v="0"/>
    <s v="technology/web"/>
    <x v="0"/>
    <x v="26"/>
    <x v="2721"/>
    <x v="3783"/>
    <d v="2015-10-05T00:23:36"/>
    <x v="0"/>
  </r>
  <r>
    <n v="2386"/>
    <s v="Realjobmatch.com (Canceled)"/>
    <s v="Realjobmatch is not just a job search site but a matching site , matching the right jobseekers with the best jobs."/>
    <x v="0"/>
    <x v="2547"/>
    <x v="1"/>
    <x v="11"/>
    <s v="CAD"/>
    <n v="1420920424"/>
    <x v="3784"/>
    <b v="0"/>
    <n v="0"/>
    <b v="0"/>
    <s v="technology/web"/>
    <x v="0"/>
    <x v="26"/>
    <x v="2721"/>
    <x v="3784"/>
    <d v="2015-01-10T20:07:04"/>
    <x v="0"/>
  </r>
  <r>
    <n v="2572"/>
    <s v="A Dream of Naughty Nachos (Canceled)"/>
    <s v="Mesquite smoked brisket nachos, food truck style, with homemade salsa to make your taste buds dance."/>
    <x v="0"/>
    <x v="2547"/>
    <x v="1"/>
    <x v="0"/>
    <s v="USD"/>
    <n v="1428893517"/>
    <x v="3785"/>
    <b v="0"/>
    <n v="0"/>
    <b v="0"/>
    <s v="food/food trucks"/>
    <x v="4"/>
    <x v="29"/>
    <x v="2721"/>
    <x v="3785"/>
    <d v="2015-04-13T02:51:57"/>
    <x v="0"/>
  </r>
  <r>
    <n v="2686"/>
    <s v="Steaming Cow Pies... Your NEW favorite dessert at the fair"/>
    <s v="2 years after a car accident, I was told that I could no longer work... I want to change that AND create something amazing Fair FOOD!"/>
    <x v="0"/>
    <x v="2547"/>
    <x v="2"/>
    <x v="0"/>
    <s v="USD"/>
    <n v="1412119423"/>
    <x v="3786"/>
    <b v="0"/>
    <n v="0"/>
    <b v="0"/>
    <s v="food/food trucks"/>
    <x v="4"/>
    <x v="29"/>
    <x v="2721"/>
    <x v="3786"/>
    <d v="2014-09-30T23:23:43"/>
    <x v="0"/>
  </r>
  <r>
    <n v="2888"/>
    <s v="ARTS to HEARTS - The Holidate (An Original Stage Play)"/>
    <s v="We're dedicated to writing &amp; producing plays, infusing inspirational, universal principles that aren't commonly displayed in America."/>
    <x v="0"/>
    <x v="2547"/>
    <x v="2"/>
    <x v="0"/>
    <s v="USD"/>
    <n v="1413608340"/>
    <x v="3787"/>
    <b v="0"/>
    <n v="0"/>
    <b v="0"/>
    <s v="theater/plays"/>
    <x v="6"/>
    <x v="11"/>
    <x v="2721"/>
    <x v="3787"/>
    <d v="2014-10-18T04:59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x v="2547"/>
    <x v="1"/>
    <x v="9"/>
    <s v="DKK"/>
    <n v="1472896800"/>
    <x v="3788"/>
    <b v="0"/>
    <n v="0"/>
    <b v="0"/>
    <s v="theater/musical"/>
    <x v="6"/>
    <x v="19"/>
    <x v="2721"/>
    <x v="3788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x v="0"/>
    <x v="2547"/>
    <x v="1"/>
    <x v="8"/>
    <s v="AUD"/>
    <n v="1454281380"/>
    <x v="3789"/>
    <b v="0"/>
    <n v="0"/>
    <b v="0"/>
    <s v="theater/musical"/>
    <x v="6"/>
    <x v="19"/>
    <x v="2721"/>
    <x v="3789"/>
    <d v="2016-01-31T23:03:00"/>
    <x v="0"/>
  </r>
  <r>
    <n v="3948"/>
    <s v="The Barbican Photography Trip 2015"/>
    <s v="A group of 12 friends, separated by time, space, state borders and oceans want to head to London for the adventure of a lifetime."/>
    <x v="0"/>
    <x v="2547"/>
    <x v="2"/>
    <x v="8"/>
    <s v="AUD"/>
    <n v="1410076123"/>
    <x v="3790"/>
    <b v="0"/>
    <n v="0"/>
    <b v="0"/>
    <s v="theater/plays"/>
    <x v="6"/>
    <x v="11"/>
    <x v="2721"/>
    <x v="3790"/>
    <d v="2014-09-07T07:48:43"/>
    <x v="0"/>
  </r>
  <r>
    <n v="227"/>
    <s v="The Chance of Freedom Short Film"/>
    <s v="Imagine your life is full is nothing but pain and darkness. One day, you had the chance to be free from it all. Would you take it?"/>
    <x v="88"/>
    <x v="2547"/>
    <x v="2"/>
    <x v="0"/>
    <s v="USD"/>
    <n v="1436477241"/>
    <x v="3791"/>
    <b v="0"/>
    <n v="0"/>
    <b v="0"/>
    <s v="film &amp; video/drama"/>
    <x v="5"/>
    <x v="10"/>
    <x v="2721"/>
    <x v="3791"/>
    <d v="2015-07-09T21:27:21"/>
    <x v="0"/>
  </r>
  <r>
    <n v="2357"/>
    <s v="Online therapist directory - Click For Therapy (Canceled)"/>
    <s v="Click For Therapy is a website that was created to connect consumers and therapists across the UK."/>
    <x v="59"/>
    <x v="2547"/>
    <x v="1"/>
    <x v="1"/>
    <s v="GBP"/>
    <n v="1445093578"/>
    <x v="3792"/>
    <b v="0"/>
    <n v="0"/>
    <b v="0"/>
    <s v="technology/web"/>
    <x v="0"/>
    <x v="26"/>
    <x v="2721"/>
    <x v="3792"/>
    <d v="2015-10-17T14:52:58"/>
    <x v="0"/>
  </r>
  <r>
    <n v="238"/>
    <s v="Within The Threshold"/>
    <s v="A film to stop society from judging others and get along. Life is not about discrimination! Donate for this Thrilling Drama Series!!!!"/>
    <x v="93"/>
    <x v="2547"/>
    <x v="2"/>
    <x v="0"/>
    <s v="USD"/>
    <n v="1483088400"/>
    <x v="3793"/>
    <b v="0"/>
    <n v="0"/>
    <b v="0"/>
    <s v="film &amp; video/drama"/>
    <x v="5"/>
    <x v="10"/>
    <x v="2721"/>
    <x v="3793"/>
    <d v="2016-12-30T09:00:00"/>
    <x v="0"/>
  </r>
  <r>
    <n v="209"/>
    <s v="&quot;A Brighter Day&quot;"/>
    <s v="&quot;A Brighter Day&quot; is the first episode of a television series about an ex-hustler that becomes a school teacher to help at risk youth."/>
    <x v="17"/>
    <x v="2547"/>
    <x v="2"/>
    <x v="0"/>
    <s v="USD"/>
    <n v="1436566135"/>
    <x v="3794"/>
    <b v="0"/>
    <n v="0"/>
    <b v="0"/>
    <s v="film &amp; video/drama"/>
    <x v="5"/>
    <x v="10"/>
    <x v="2721"/>
    <x v="3794"/>
    <d v="2015-07-10T22:08:55"/>
    <x v="0"/>
  </r>
  <r>
    <n v="565"/>
    <s v="EasyLearnings"/>
    <s v="Our objective is to provide a platform which helps teachers to provide courses to leaners in wide range of locations including Africa."/>
    <x v="17"/>
    <x v="2547"/>
    <x v="2"/>
    <x v="1"/>
    <s v="GBP"/>
    <n v="1436554249"/>
    <x v="3795"/>
    <b v="0"/>
    <n v="0"/>
    <b v="0"/>
    <s v="technology/web"/>
    <x v="0"/>
    <x v="26"/>
    <x v="2721"/>
    <x v="3795"/>
    <d v="2015-07-10T18:50:49"/>
    <x v="0"/>
  </r>
  <r>
    <n v="625"/>
    <s v="SkyRooms.io Virtual Offices (Canceled)"/>
    <s v="SkyRooms.IO is a social network for business people that actually equips them to do work together. Resume, video conferencing and PM."/>
    <x v="17"/>
    <x v="2547"/>
    <x v="1"/>
    <x v="11"/>
    <s v="CAD"/>
    <n v="1490560177"/>
    <x v="3796"/>
    <b v="0"/>
    <n v="0"/>
    <b v="0"/>
    <s v="technology/web"/>
    <x v="0"/>
    <x v="26"/>
    <x v="2721"/>
    <x v="3796"/>
    <d v="2017-03-26T20:29:37"/>
    <x v="0"/>
  </r>
  <r>
    <n v="1120"/>
    <s v="PlanEt Ninjahwah"/>
    <s v="Planet Ninjahwah is a highly anticipated futuristic action adventure game that will blow your mind!!"/>
    <x v="17"/>
    <x v="2547"/>
    <x v="2"/>
    <x v="0"/>
    <s v="USD"/>
    <n v="1319835400"/>
    <x v="3797"/>
    <b v="0"/>
    <n v="0"/>
    <b v="0"/>
    <s v="games/video games"/>
    <x v="3"/>
    <x v="18"/>
    <x v="2721"/>
    <x v="3797"/>
    <d v="2011-10-28T20:56:40"/>
    <x v="0"/>
  </r>
  <r>
    <n v="1147"/>
    <s v="baked pugtato"/>
    <s v="amazing gourmet baked potato truck with variable options for everyone, its always been my dream, help me make it come true :)."/>
    <x v="17"/>
    <x v="2547"/>
    <x v="2"/>
    <x v="11"/>
    <s v="CAD"/>
    <n v="1413760783"/>
    <x v="3798"/>
    <b v="0"/>
    <n v="0"/>
    <b v="0"/>
    <s v="food/food trucks"/>
    <x v="4"/>
    <x v="29"/>
    <x v="2721"/>
    <x v="3798"/>
    <d v="2014-10-19T23:19:43"/>
    <x v="0"/>
  </r>
  <r>
    <n v="1151"/>
    <s v="Blaze'n Pontiac Grill"/>
    <s v="Basically home style foods as huge sandwiches, burgers, and apps. Limitited to NOTHING. Irish,Mexican, cajÃ£n, southern bqq even veggies"/>
    <x v="17"/>
    <x v="2547"/>
    <x v="2"/>
    <x v="0"/>
    <s v="USD"/>
    <n v="1441592863"/>
    <x v="3799"/>
    <b v="0"/>
    <n v="0"/>
    <b v="0"/>
    <s v="food/food trucks"/>
    <x v="4"/>
    <x v="29"/>
    <x v="2721"/>
    <x v="3799"/>
    <d v="2015-09-07T02:27:43"/>
    <x v="0"/>
  </r>
  <r>
    <n v="1237"/>
    <s v="John Grover touches the world (Canceled)"/>
    <s v="We have the songs, concept, need to add songs and mix/package for shows in Hawaii, book dates outside of Maui and advance his message"/>
    <x v="17"/>
    <x v="2547"/>
    <x v="1"/>
    <x v="0"/>
    <s v="USD"/>
    <n v="1345790865"/>
    <x v="3800"/>
    <b v="0"/>
    <n v="0"/>
    <b v="0"/>
    <s v="music/world music"/>
    <x v="7"/>
    <x v="37"/>
    <x v="2721"/>
    <x v="3800"/>
    <d v="2012-08-24T06:47:45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x v="2547"/>
    <x v="1"/>
    <x v="16"/>
    <s v="EUR"/>
    <n v="1492270947"/>
    <x v="3801"/>
    <b v="0"/>
    <n v="0"/>
    <b v="0"/>
    <s v="publishing/translations"/>
    <x v="1"/>
    <x v="31"/>
    <x v="2721"/>
    <x v="3801"/>
    <d v="2017-04-15T15:42:27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17"/>
    <x v="2547"/>
    <x v="1"/>
    <x v="0"/>
    <s v="USD"/>
    <n v="1455132611"/>
    <x v="3802"/>
    <b v="0"/>
    <n v="0"/>
    <b v="0"/>
    <s v="technology/web"/>
    <x v="0"/>
    <x v="26"/>
    <x v="2721"/>
    <x v="3802"/>
    <d v="2016-02-10T19:30:11"/>
    <x v="0"/>
  </r>
  <r>
    <n v="3056"/>
    <s v="Palace Flophouse Theater"/>
    <s v="Looking to establish a communal space for art shows, bands, farmer's markets, environmental education, and traditional skills."/>
    <x v="17"/>
    <x v="2547"/>
    <x v="2"/>
    <x v="0"/>
    <s v="USD"/>
    <n v="1412003784"/>
    <x v="3803"/>
    <b v="0"/>
    <n v="0"/>
    <b v="0"/>
    <s v="theater/spaces"/>
    <x v="6"/>
    <x v="9"/>
    <x v="2721"/>
    <x v="3803"/>
    <d v="2014-09-29T15:16:24"/>
    <x v="0"/>
  </r>
  <r>
    <n v="3145"/>
    <s v="Arlington's 1st Dinner Theatre"/>
    <s v="Dominion Theatre Company is the first community dinner theatre  to be established in Arlington TX."/>
    <x v="17"/>
    <x v="2547"/>
    <x v="3"/>
    <x v="0"/>
    <s v="USD"/>
    <n v="1490659134"/>
    <x v="3804"/>
    <b v="0"/>
    <n v="0"/>
    <b v="0"/>
    <s v="theater/plays"/>
    <x v="6"/>
    <x v="11"/>
    <x v="2721"/>
    <x v="3804"/>
    <d v="2017-03-27T23:58:54"/>
    <x v="0"/>
  </r>
  <r>
    <n v="3643"/>
    <s v="Puberty: The Musical"/>
    <s v="It feels like the first time. Like the very first time everyone's coming-of-age comes to the stage. Think 'Wicked', with bad acne."/>
    <x v="17"/>
    <x v="2547"/>
    <x v="2"/>
    <x v="0"/>
    <s v="USD"/>
    <n v="1447734439"/>
    <x v="3805"/>
    <b v="0"/>
    <n v="0"/>
    <b v="0"/>
    <s v="theater/musical"/>
    <x v="6"/>
    <x v="19"/>
    <x v="2721"/>
    <x v="3805"/>
    <d v="2015-11-17T04:27:19"/>
    <x v="0"/>
  </r>
  <r>
    <n v="3954"/>
    <s v="City of Joy"/>
    <s v="Despite hunger and conditions of a Calcutta slum, the people there know that life is precious. They have named it â€˜City of Joy.â€™"/>
    <x v="17"/>
    <x v="2547"/>
    <x v="2"/>
    <x v="11"/>
    <s v="CAD"/>
    <n v="1405352264"/>
    <x v="3806"/>
    <b v="0"/>
    <n v="0"/>
    <b v="0"/>
    <s v="theater/plays"/>
    <x v="6"/>
    <x v="11"/>
    <x v="2721"/>
    <x v="3806"/>
    <d v="2014-07-14T15:37:44"/>
    <x v="0"/>
  </r>
  <r>
    <n v="2516"/>
    <s v="Morning Glory"/>
    <s v="Hi, everyone my name is Alex, and i want to create not just a cafe spot, but a place that gives everyone a nice warm homey feeling."/>
    <x v="65"/>
    <x v="2547"/>
    <x v="2"/>
    <x v="0"/>
    <s v="USD"/>
    <n v="1417279252"/>
    <x v="3807"/>
    <b v="0"/>
    <n v="0"/>
    <b v="0"/>
    <s v="food/restaurants"/>
    <x v="4"/>
    <x v="40"/>
    <x v="2721"/>
    <x v="3807"/>
    <d v="2014-11-29T16:40:52"/>
    <x v="0"/>
  </r>
  <r>
    <n v="129"/>
    <s v="JUSTICE LEAGUE ORIGINS (Canceled)"/>
    <s v="HEY!!! I'm David House, and I am currently working on a film called Justice League Origins!!! non-profit based on DC Comics Characters."/>
    <x v="16"/>
    <x v="2547"/>
    <x v="1"/>
    <x v="0"/>
    <s v="USD"/>
    <n v="1414708183"/>
    <x v="3808"/>
    <b v="0"/>
    <n v="0"/>
    <b v="0"/>
    <s v="film &amp; video/science fiction"/>
    <x v="5"/>
    <x v="21"/>
    <x v="2721"/>
    <x v="3808"/>
    <d v="2014-10-30T22:29:43"/>
    <x v="0"/>
  </r>
  <r>
    <n v="451"/>
    <s v="The Gangbangers"/>
    <s v="This comedy follows two devils who discover a magical boombox to become musicians after an 80s rapture enchants earth with fairy-tales."/>
    <x v="16"/>
    <x v="2547"/>
    <x v="2"/>
    <x v="0"/>
    <s v="USD"/>
    <n v="1390669791"/>
    <x v="3809"/>
    <b v="0"/>
    <n v="0"/>
    <b v="0"/>
    <s v="film &amp; video/animation"/>
    <x v="5"/>
    <x v="23"/>
    <x v="2721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x v="16"/>
    <x v="2547"/>
    <x v="2"/>
    <x v="11"/>
    <s v="CAD"/>
    <n v="1408213512"/>
    <x v="3810"/>
    <b v="0"/>
    <n v="0"/>
    <b v="0"/>
    <s v="film &amp; video/animation"/>
    <x v="5"/>
    <x v="23"/>
    <x v="2721"/>
    <x v="3810"/>
    <d v="2014-08-16T18:25:12"/>
    <x v="0"/>
  </r>
  <r>
    <n v="632"/>
    <s v="UniWherse.com - Bring students future (Canceled)"/>
    <s v="Our goal is to create a system, students can find universities that best match their interests."/>
    <x v="16"/>
    <x v="2547"/>
    <x v="1"/>
    <x v="13"/>
    <s v="EUR"/>
    <n v="1448470165"/>
    <x v="3811"/>
    <b v="0"/>
    <n v="0"/>
    <b v="0"/>
    <s v="technology/web"/>
    <x v="0"/>
    <x v="26"/>
    <x v="2721"/>
    <x v="3811"/>
    <d v="2015-11-25T16:49:25"/>
    <x v="0"/>
  </r>
  <r>
    <n v="927"/>
    <s v="JETRO DA SILVA FUNK PROJECT"/>
    <s v="Studio CD/DVD Solo project of Pianist &amp; Keyboardist Jetro da Silva"/>
    <x v="16"/>
    <x v="2547"/>
    <x v="2"/>
    <x v="0"/>
    <s v="USD"/>
    <n v="1337024695"/>
    <x v="3812"/>
    <b v="0"/>
    <n v="0"/>
    <b v="0"/>
    <s v="music/jazz"/>
    <x v="7"/>
    <x v="33"/>
    <x v="2721"/>
    <x v="3812"/>
    <d v="2012-05-14T19:44:55"/>
    <x v="0"/>
  </r>
  <r>
    <n v="1554"/>
    <s v="Barbara O'Donovan Designs"/>
    <s v="I create art by photographing flowers/seeds i would love to buy my own camera/computer/Photoshop and restore my old shed into my studio"/>
    <x v="16"/>
    <x v="2547"/>
    <x v="2"/>
    <x v="8"/>
    <s v="AUD"/>
    <n v="1438495390"/>
    <x v="3813"/>
    <b v="0"/>
    <n v="0"/>
    <b v="0"/>
    <s v="photography/nature"/>
    <x v="2"/>
    <x v="38"/>
    <x v="2721"/>
    <x v="3813"/>
    <d v="2015-08-02T06:03:10"/>
    <x v="0"/>
  </r>
  <r>
    <n v="2426"/>
    <s v="The Low-Calorie Food Truck"/>
    <s v="Aspiring to create a food truck with many delicious low calorie meals to encourage healthy eating while enjoying every bite."/>
    <x v="16"/>
    <x v="2547"/>
    <x v="2"/>
    <x v="0"/>
    <s v="USD"/>
    <n v="1439006692"/>
    <x v="3814"/>
    <b v="0"/>
    <n v="0"/>
    <b v="0"/>
    <s v="food/food trucks"/>
    <x v="4"/>
    <x v="29"/>
    <x v="2721"/>
    <x v="3814"/>
    <d v="2015-08-08T04:04:52"/>
    <x v="0"/>
  </r>
  <r>
    <n v="2508"/>
    <s v="Silver Linning Gourmet Fudge"/>
    <s v="I make Amazing homemade fudge available in 18 flavors. I want to open my own business to be able to let my area eat my incredible fudge"/>
    <x v="16"/>
    <x v="2547"/>
    <x v="2"/>
    <x v="0"/>
    <s v="USD"/>
    <n v="1408056634"/>
    <x v="3815"/>
    <b v="0"/>
    <n v="0"/>
    <b v="0"/>
    <s v="food/restaurants"/>
    <x v="4"/>
    <x v="40"/>
    <x v="2721"/>
    <x v="3815"/>
    <d v="2014-08-14T22:50:34"/>
    <x v="0"/>
  </r>
  <r>
    <n v="2563"/>
    <s v="Phoenix Pearl Boba Tea Truck (Canceled)"/>
    <s v="Michigan based bubble tea and specialty ice cream food truck"/>
    <x v="16"/>
    <x v="2547"/>
    <x v="1"/>
    <x v="0"/>
    <s v="USD"/>
    <n v="1438226451"/>
    <x v="3816"/>
    <b v="0"/>
    <n v="0"/>
    <b v="0"/>
    <s v="food/food trucks"/>
    <x v="4"/>
    <x v="29"/>
    <x v="2721"/>
    <x v="3816"/>
    <d v="2015-07-30T03:20:51"/>
    <x v="0"/>
  </r>
  <r>
    <n v="3741"/>
    <s v="Open House Theater"/>
    <s v="A small community with a love for theater would like to continue. Help the children of this community continue."/>
    <x v="16"/>
    <x v="2547"/>
    <x v="2"/>
    <x v="0"/>
    <s v="USD"/>
    <n v="1450389950"/>
    <x v="3817"/>
    <b v="0"/>
    <n v="0"/>
    <b v="0"/>
    <s v="theater/plays"/>
    <x v="6"/>
    <x v="11"/>
    <x v="2721"/>
    <x v="3817"/>
    <d v="2015-12-17T22:05:50"/>
    <x v="0"/>
  </r>
  <r>
    <n v="3936"/>
    <s v="End Breast Cancer"/>
    <s v="This stage play is a true story about one woman's fight against breast cancer while still having to deal with the adversities of life."/>
    <x v="16"/>
    <x v="2547"/>
    <x v="2"/>
    <x v="0"/>
    <s v="USD"/>
    <n v="1480576720"/>
    <x v="3818"/>
    <b v="0"/>
    <n v="0"/>
    <b v="0"/>
    <s v="theater/plays"/>
    <x v="6"/>
    <x v="11"/>
    <x v="2721"/>
    <x v="3818"/>
    <d v="2016-12-01T07:18:40"/>
    <x v="0"/>
  </r>
  <r>
    <n v="4029"/>
    <s v="Next 2 the Stage"/>
    <s v="A theater complex that educates as we entertain.  We will provide shows that inspire and theater classes that motivate."/>
    <x v="16"/>
    <x v="2547"/>
    <x v="2"/>
    <x v="0"/>
    <s v="USD"/>
    <n v="1450053370"/>
    <x v="3819"/>
    <b v="0"/>
    <n v="0"/>
    <b v="0"/>
    <s v="theater/plays"/>
    <x v="6"/>
    <x v="11"/>
    <x v="2721"/>
    <x v="3819"/>
    <d v="2015-12-14T00:36:10"/>
    <x v="0"/>
  </r>
  <r>
    <n v="4071"/>
    <s v="ATEMPORAL"/>
    <s v="ExÃ¡men final de alumnos del Centro de CapacitaciÃ³n de la ANDA. Son extractos de obras: El JardÃ­n de los CerezoS, Madre Coraje y Casa"/>
    <x v="16"/>
    <x v="2547"/>
    <x v="2"/>
    <x v="14"/>
    <s v="MXN"/>
    <n v="1482779931"/>
    <x v="3820"/>
    <b v="0"/>
    <n v="0"/>
    <b v="0"/>
    <s v="theater/plays"/>
    <x v="6"/>
    <x v="11"/>
    <x v="2721"/>
    <x v="3820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x v="417"/>
    <x v="2547"/>
    <x v="2"/>
    <x v="0"/>
    <s v="USD"/>
    <n v="1359738000"/>
    <x v="3821"/>
    <b v="0"/>
    <n v="0"/>
    <b v="0"/>
    <s v="publishing/children's books"/>
    <x v="1"/>
    <x v="39"/>
    <x v="2721"/>
    <x v="3821"/>
    <d v="2013-02-01T17:00:00"/>
    <x v="0"/>
  </r>
  <r>
    <n v="1161"/>
    <s v="Pyros Brick Oven Pizza in a Food Truck."/>
    <s v="Amazing delicious pizza a real hit a true niche that has not been explored ground floor opportunity in food trucks done by a real chef"/>
    <x v="53"/>
    <x v="2547"/>
    <x v="2"/>
    <x v="0"/>
    <s v="USD"/>
    <n v="1432047989"/>
    <x v="3822"/>
    <b v="0"/>
    <n v="0"/>
    <b v="0"/>
    <s v="food/food trucks"/>
    <x v="4"/>
    <x v="29"/>
    <x v="2721"/>
    <x v="3822"/>
    <d v="2015-05-19T15:06:29"/>
    <x v="0"/>
  </r>
  <r>
    <n v="3953"/>
    <s v="A Time Pirate's Love"/>
    <s v="Actors and actresses are needed to help me create a stage play. A stage play needs to be adapted from the book I wrote."/>
    <x v="418"/>
    <x v="2547"/>
    <x v="2"/>
    <x v="0"/>
    <s v="USD"/>
    <n v="1469834940"/>
    <x v="3823"/>
    <b v="0"/>
    <n v="0"/>
    <b v="0"/>
    <s v="theater/plays"/>
    <x v="6"/>
    <x v="11"/>
    <x v="2721"/>
    <x v="3823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x v="106"/>
    <x v="2547"/>
    <x v="2"/>
    <x v="0"/>
    <s v="USD"/>
    <n v="1361750369"/>
    <x v="3824"/>
    <b v="0"/>
    <n v="0"/>
    <b v="0"/>
    <s v="publishing/fiction"/>
    <x v="1"/>
    <x v="35"/>
    <x v="2721"/>
    <x v="3824"/>
    <d v="2013-02-24T23:59:29"/>
    <x v="0"/>
  </r>
  <r>
    <n v="165"/>
    <s v="NET"/>
    <s v="A teacher. A boy. The beach and a heatwave that drove them all insane."/>
    <x v="92"/>
    <x v="2547"/>
    <x v="2"/>
    <x v="1"/>
    <s v="GBP"/>
    <n v="1452613724"/>
    <x v="3825"/>
    <b v="0"/>
    <n v="0"/>
    <b v="0"/>
    <s v="film &amp; video/drama"/>
    <x v="5"/>
    <x v="10"/>
    <x v="2721"/>
    <x v="3825"/>
    <d v="2016-01-12T15:48:44"/>
    <x v="0"/>
  </r>
  <r>
    <n v="906"/>
    <s v="24th Music Presents Channeling Motown (Live)"/>
    <s v="The DMV's most respected saxophonist pay tribute to Motown."/>
    <x v="51"/>
    <x v="2547"/>
    <x v="2"/>
    <x v="0"/>
    <s v="USD"/>
    <n v="1394681590"/>
    <x v="3826"/>
    <b v="0"/>
    <n v="0"/>
    <b v="0"/>
    <s v="music/jazz"/>
    <x v="7"/>
    <x v="33"/>
    <x v="2721"/>
    <x v="3826"/>
    <d v="2014-03-13T03:33:10"/>
    <x v="0"/>
  </r>
  <r>
    <n v="1597"/>
    <s v="Vacation Days in Big Bear"/>
    <s v="We're starting up a new an improved way to do vacation rental management, but we need some funding to kick start it!"/>
    <x v="51"/>
    <x v="2547"/>
    <x v="2"/>
    <x v="0"/>
    <s v="USD"/>
    <n v="1474360197"/>
    <x v="3827"/>
    <b v="0"/>
    <n v="0"/>
    <b v="0"/>
    <s v="photography/places"/>
    <x v="2"/>
    <x v="34"/>
    <x v="2721"/>
    <x v="3827"/>
    <d v="2016-09-20T08:29:57"/>
    <x v="0"/>
  </r>
  <r>
    <n v="1818"/>
    <s v="Give Me Your Goofy-ist"/>
    <s v="We are all different, this is a way to honor and celebrate the authenticity in being different."/>
    <x v="51"/>
    <x v="2547"/>
    <x v="2"/>
    <x v="0"/>
    <s v="USD"/>
    <n v="1428035850"/>
    <x v="3828"/>
    <b v="0"/>
    <n v="0"/>
    <b v="0"/>
    <s v="photography/photobooks"/>
    <x v="2"/>
    <x v="3"/>
    <x v="2721"/>
    <x v="3828"/>
    <d v="2015-04-03T04:37:30"/>
    <x v="0"/>
  </r>
  <r>
    <n v="2141"/>
    <s v="King of Consoles"/>
    <s v="A place where people can test out the latest video games, for an hourly fee. It's cheaper than wasting money on a $60 game that sucked"/>
    <x v="51"/>
    <x v="2547"/>
    <x v="2"/>
    <x v="0"/>
    <s v="USD"/>
    <n v="1415947159"/>
    <x v="3829"/>
    <b v="0"/>
    <n v="0"/>
    <b v="0"/>
    <s v="games/video games"/>
    <x v="3"/>
    <x v="18"/>
    <x v="2721"/>
    <x v="3829"/>
    <d v="2014-11-14T06:39:19"/>
    <x v="0"/>
  </r>
  <r>
    <n v="2404"/>
    <s v="Square Donuts Truck"/>
    <s v="We would love another Donut Food Truck for your famous Square Donuts.  We have one successful truck and retail store open already!"/>
    <x v="51"/>
    <x v="2547"/>
    <x v="2"/>
    <x v="0"/>
    <s v="USD"/>
    <n v="1451782607"/>
    <x v="3830"/>
    <b v="0"/>
    <n v="0"/>
    <b v="0"/>
    <s v="food/food trucks"/>
    <x v="4"/>
    <x v="29"/>
    <x v="2721"/>
    <x v="3830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x v="51"/>
    <x v="2547"/>
    <x v="2"/>
    <x v="8"/>
    <s v="AUD"/>
    <n v="1441619275"/>
    <x v="3831"/>
    <b v="0"/>
    <n v="0"/>
    <b v="0"/>
    <s v="food/food trucks"/>
    <x v="4"/>
    <x v="29"/>
    <x v="2721"/>
    <x v="3831"/>
    <d v="2015-09-07T09:47:55"/>
    <x v="0"/>
  </r>
  <r>
    <n v="2577"/>
    <s v="Fruity Cakes (Canceled)"/>
    <s v="This is not your average cake, it's fruit with yogurt fruit dip icing and fruit toppings! Great for events, parties, weddings and more!"/>
    <x v="51"/>
    <x v="2547"/>
    <x v="1"/>
    <x v="0"/>
    <s v="USD"/>
    <n v="1407181297"/>
    <x v="3832"/>
    <b v="0"/>
    <n v="0"/>
    <b v="0"/>
    <s v="food/food trucks"/>
    <x v="4"/>
    <x v="29"/>
    <x v="2721"/>
    <x v="3832"/>
    <d v="2014-08-04T19:41:37"/>
    <x v="0"/>
  </r>
  <r>
    <n v="2687"/>
    <s v="Munch Wagon"/>
    <s v="Your American Pizzas, Wings, Stuffed Gouda Burger, Sweet &amp; Russet Potato Fries served on a food Truck!!"/>
    <x v="51"/>
    <x v="2547"/>
    <x v="2"/>
    <x v="0"/>
    <s v="USD"/>
    <n v="1435591318"/>
    <x v="3833"/>
    <b v="0"/>
    <n v="0"/>
    <b v="0"/>
    <s v="food/food trucks"/>
    <x v="4"/>
    <x v="29"/>
    <x v="2721"/>
    <x v="3833"/>
    <d v="2015-06-29T15:21:58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51"/>
    <x v="2547"/>
    <x v="1"/>
    <x v="0"/>
    <s v="USD"/>
    <n v="1489669203"/>
    <x v="3834"/>
    <b v="0"/>
    <n v="0"/>
    <b v="0"/>
    <s v="theater/spaces"/>
    <x v="6"/>
    <x v="9"/>
    <x v="2721"/>
    <x v="3834"/>
    <d v="2017-03-16T13:00:03"/>
    <x v="0"/>
  </r>
  <r>
    <n v="3790"/>
    <s v="Funding a Performing Arts Theatre for Children and Adults"/>
    <s v="As a non profit graduate student at Penn,my passion is the arts, we need support to fund our new CHILDREN's DINNER THEATRE"/>
    <x v="51"/>
    <x v="2547"/>
    <x v="2"/>
    <x v="0"/>
    <s v="USD"/>
    <n v="1479834023"/>
    <x v="3835"/>
    <b v="0"/>
    <n v="0"/>
    <b v="0"/>
    <s v="theater/musical"/>
    <x v="6"/>
    <x v="19"/>
    <x v="2721"/>
    <x v="3835"/>
    <d v="2016-11-22T17:00:23"/>
    <x v="0"/>
  </r>
  <r>
    <n v="3872"/>
    <s v="Shining Star Players (Canceled)"/>
    <s v="We are a brand new theatrical teen production company, and we need enough money to put on our first musical production."/>
    <x v="51"/>
    <x v="2547"/>
    <x v="1"/>
    <x v="0"/>
    <s v="USD"/>
    <n v="1439522996"/>
    <x v="3836"/>
    <b v="0"/>
    <n v="0"/>
    <b v="0"/>
    <s v="theater/musical"/>
    <x v="6"/>
    <x v="19"/>
    <x v="2721"/>
    <x v="3836"/>
    <d v="2015-08-14T03:29:56"/>
    <x v="0"/>
  </r>
  <r>
    <n v="3879"/>
    <s v="Theatre 'Portable' Royal (Canceled)"/>
    <s v="Theatre â€˜Portableâ€™ Royal is a portable, fully working, 40 seater theatre which will tour the UK and beyond!"/>
    <x v="51"/>
    <x v="2547"/>
    <x v="1"/>
    <x v="1"/>
    <s v="GBP"/>
    <n v="1422218396"/>
    <x v="3837"/>
    <b v="0"/>
    <n v="0"/>
    <b v="0"/>
    <s v="theater/musical"/>
    <x v="6"/>
    <x v="19"/>
    <x v="2721"/>
    <x v="3837"/>
    <d v="2015-01-25T20:39:56"/>
    <x v="3"/>
  </r>
  <r>
    <n v="3883"/>
    <s v="CAGED - A New Musical (Canceled)"/>
    <s v="CAGED - A New Musical is the story of One Passion, One Voice, One Dream. - One man's quest to become the woman he always wanted to be."/>
    <x v="51"/>
    <x v="2547"/>
    <x v="1"/>
    <x v="1"/>
    <s v="GBP"/>
    <n v="1409668069"/>
    <x v="3838"/>
    <b v="0"/>
    <n v="0"/>
    <b v="0"/>
    <s v="theater/musical"/>
    <x v="6"/>
    <x v="19"/>
    <x v="2721"/>
    <x v="3838"/>
    <d v="2014-09-02T14:27:49"/>
    <x v="3"/>
  </r>
  <r>
    <n v="510"/>
    <s v="TPI Episode 2: Doomsday Dean"/>
    <s v="A mile below the Franco-Swiss border Dean manages to break the Large Hadron Collider and triggers the end of the world."/>
    <x v="80"/>
    <x v="2547"/>
    <x v="2"/>
    <x v="0"/>
    <s v="USD"/>
    <n v="1456805639"/>
    <x v="3839"/>
    <b v="0"/>
    <n v="0"/>
    <b v="0"/>
    <s v="film &amp; video/animation"/>
    <x v="5"/>
    <x v="23"/>
    <x v="2721"/>
    <x v="3839"/>
    <d v="2016-03-01T04:13:59"/>
    <x v="0"/>
  </r>
  <r>
    <n v="1452"/>
    <s v="The Judo Preservation Project (Canceled)"/>
    <s v="I am gathering rare, out-of-print Judo books for preservation, translation and sharing."/>
    <x v="80"/>
    <x v="2547"/>
    <x v="1"/>
    <x v="0"/>
    <s v="USD"/>
    <n v="1406566363"/>
    <x v="3840"/>
    <b v="0"/>
    <n v="0"/>
    <b v="0"/>
    <s v="publishing/translations"/>
    <x v="1"/>
    <x v="31"/>
    <x v="2721"/>
    <x v="3840"/>
    <d v="2014-07-28T16:52:43"/>
    <x v="0"/>
  </r>
  <r>
    <n v="610"/>
    <s v="UniteChrist (Canceled)"/>
    <s v="We are creating a Christian social network to empower, educate, and connect Christians all over the world."/>
    <x v="419"/>
    <x v="2547"/>
    <x v="1"/>
    <x v="0"/>
    <s v="USD"/>
    <n v="1429732586"/>
    <x v="3841"/>
    <b v="0"/>
    <n v="0"/>
    <b v="0"/>
    <s v="technology/web"/>
    <x v="0"/>
    <x v="26"/>
    <x v="2721"/>
    <x v="3841"/>
    <d v="2015-04-22T19:56:26"/>
    <x v="0"/>
  </r>
  <r>
    <n v="1425"/>
    <s v="Hello!(Sawadee).&quot;.America&quot;   BOOK"/>
    <s v="Translation  Thai language to English and other languages of the story (written by me) about&quot; Promote Travel &amp; Business in America&quot;"/>
    <x v="109"/>
    <x v="2547"/>
    <x v="2"/>
    <x v="0"/>
    <s v="USD"/>
    <n v="1430276959"/>
    <x v="3842"/>
    <b v="0"/>
    <n v="0"/>
    <b v="0"/>
    <s v="publishing/translations"/>
    <x v="1"/>
    <x v="31"/>
    <x v="2721"/>
    <x v="3842"/>
    <d v="2015-04-29T03:09:19"/>
    <x v="0"/>
  </r>
  <r>
    <n v="1443"/>
    <s v="Translate my Saga Fantasy : Icarus Ã  l'Ã©cole des dieux"/>
    <s v="Hello everyone !_x000a_I need your help for translate my saga Fantasy : Icarus at the school of the gods - Book 1&quot;."/>
    <x v="109"/>
    <x v="2547"/>
    <x v="2"/>
    <x v="16"/>
    <s v="EUR"/>
    <n v="1483395209"/>
    <x v="3843"/>
    <b v="0"/>
    <n v="0"/>
    <b v="0"/>
    <s v="publishing/translations"/>
    <x v="1"/>
    <x v="31"/>
    <x v="2721"/>
    <x v="3843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x v="109"/>
    <x v="2547"/>
    <x v="1"/>
    <x v="10"/>
    <s v="SEK"/>
    <n v="1418934506"/>
    <x v="3844"/>
    <b v="0"/>
    <n v="0"/>
    <b v="0"/>
    <s v="technology/web"/>
    <x v="0"/>
    <x v="26"/>
    <x v="2721"/>
    <x v="3844"/>
    <d v="2014-12-18T20:28:26"/>
    <x v="0"/>
  </r>
  <r>
    <n v="206"/>
    <s v="Blood Bond Movie Development"/>
    <s v="A love story featuring adoption,struggle,dysfunction,grace, healing, and restoration."/>
    <x v="372"/>
    <x v="2547"/>
    <x v="2"/>
    <x v="0"/>
    <s v="USD"/>
    <n v="1470441983"/>
    <x v="3845"/>
    <b v="0"/>
    <n v="0"/>
    <b v="0"/>
    <s v="film &amp; video/drama"/>
    <x v="5"/>
    <x v="10"/>
    <x v="2721"/>
    <x v="3845"/>
    <d v="2016-08-06T00:06:23"/>
    <x v="0"/>
  </r>
  <r>
    <n v="488"/>
    <s v="City Animals independent cartoon series"/>
    <s v="When humans left the earth, the animals took over the city. What could go wrong? Well...everything!"/>
    <x v="32"/>
    <x v="2547"/>
    <x v="2"/>
    <x v="0"/>
    <s v="USD"/>
    <n v="1483924700"/>
    <x v="3846"/>
    <b v="0"/>
    <n v="0"/>
    <b v="0"/>
    <s v="film &amp; video/animation"/>
    <x v="5"/>
    <x v="23"/>
    <x v="2721"/>
    <x v="3846"/>
    <d v="2017-01-09T01:18:20"/>
    <x v="0"/>
  </r>
  <r>
    <n v="1049"/>
    <s v="J1 (Canceled)"/>
    <s v="------"/>
    <x v="32"/>
    <x v="2547"/>
    <x v="1"/>
    <x v="0"/>
    <s v="USD"/>
    <n v="1455272445"/>
    <x v="3847"/>
    <b v="0"/>
    <n v="0"/>
    <b v="0"/>
    <s v="journalism/audio"/>
    <x v="8"/>
    <x v="30"/>
    <x v="2721"/>
    <x v="3847"/>
    <d v="2016-02-12T10:20:45"/>
    <x v="0"/>
  </r>
  <r>
    <n v="3194"/>
    <s v="P.A.C.K (Performing Arts Camp for Kids)"/>
    <s v="P.A.C.K (Performing Arts Camp for Kids) Musical Theater, Instrumental Music, Vocal Music, Dance, Visual Arts, and Physical Education!"/>
    <x v="14"/>
    <x v="2547"/>
    <x v="2"/>
    <x v="0"/>
    <s v="USD"/>
    <n v="1437960598"/>
    <x v="3848"/>
    <b v="0"/>
    <n v="0"/>
    <b v="0"/>
    <s v="theater/musical"/>
    <x v="6"/>
    <x v="19"/>
    <x v="2721"/>
    <x v="3848"/>
    <d v="2015-07-27T01:29:58"/>
    <x v="0"/>
  </r>
  <r>
    <n v="1332"/>
    <s v="Belt with Legs Invention (Canceled)"/>
    <s v="Long bus queue and no seats around? This light weight seating device can be worn anywhere and at anytime! Belt that converts into seat."/>
    <x v="420"/>
    <x v="2547"/>
    <x v="1"/>
    <x v="19"/>
    <s v="CHF"/>
    <n v="1485480408"/>
    <x v="3849"/>
    <b v="0"/>
    <n v="0"/>
    <b v="0"/>
    <s v="technology/wearables"/>
    <x v="0"/>
    <x v="1"/>
    <x v="2721"/>
    <x v="3849"/>
    <d v="2017-01-27T01:26:48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26"/>
    <x v="2547"/>
    <x v="2"/>
    <x v="0"/>
    <s v="USD"/>
    <n v="1472698702"/>
    <x v="3850"/>
    <b v="0"/>
    <n v="0"/>
    <b v="0"/>
    <s v="film &amp; video/drama"/>
    <x v="5"/>
    <x v="10"/>
    <x v="2721"/>
    <x v="3850"/>
    <d v="2016-09-01T02:58:22"/>
    <x v="0"/>
  </r>
  <r>
    <n v="235"/>
    <s v="Film about help homeless child to live a better life."/>
    <s v="Taking people on a deep emotional trip with a story about sometimes those who have less, give more."/>
    <x v="26"/>
    <x v="2547"/>
    <x v="2"/>
    <x v="0"/>
    <s v="USD"/>
    <n v="1436478497"/>
    <x v="3851"/>
    <b v="0"/>
    <n v="0"/>
    <b v="0"/>
    <s v="film &amp; video/drama"/>
    <x v="5"/>
    <x v="10"/>
    <x v="2721"/>
    <x v="3851"/>
    <d v="2015-07-09T21:48:17"/>
    <x v="0"/>
  </r>
  <r>
    <n v="478"/>
    <s v="BABY HUEY IN A FEATURE FILM /  &quot;LUCKY DUCK&quot;"/>
    <s v="this is an animated full length film of an old classic with new life to it. That gigantic and naive duckling we all love  ."/>
    <x v="26"/>
    <x v="2547"/>
    <x v="2"/>
    <x v="0"/>
    <s v="USD"/>
    <n v="1427921509"/>
    <x v="3852"/>
    <b v="0"/>
    <n v="0"/>
    <b v="0"/>
    <s v="film &amp; video/animation"/>
    <x v="5"/>
    <x v="23"/>
    <x v="2721"/>
    <x v="3852"/>
    <d v="2015-04-01T20:51:49"/>
    <x v="0"/>
  </r>
  <r>
    <n v="491"/>
    <s v="Guess What? Gus"/>
    <s v="&quot;Guess What? Gus&quot; is a magical animated comedy that follow a new kid who playful antics for attention make the news."/>
    <x v="26"/>
    <x v="2547"/>
    <x v="2"/>
    <x v="0"/>
    <s v="USD"/>
    <n v="1453937699"/>
    <x v="3853"/>
    <b v="0"/>
    <n v="0"/>
    <b v="0"/>
    <s v="film &amp; video/animation"/>
    <x v="5"/>
    <x v="23"/>
    <x v="2721"/>
    <x v="3853"/>
    <d v="2016-01-27T23:34:59"/>
    <x v="0"/>
  </r>
  <r>
    <n v="501"/>
    <s v="World War 4"/>
    <s v="Based on the invention portfolio of a patented inventor World War Four is a look into the future of warfare and humanity as a whole"/>
    <x v="26"/>
    <x v="2547"/>
    <x v="2"/>
    <x v="0"/>
    <s v="USD"/>
    <n v="1310189851"/>
    <x v="3854"/>
    <b v="0"/>
    <n v="0"/>
    <b v="0"/>
    <s v="film &amp; video/animation"/>
    <x v="5"/>
    <x v="23"/>
    <x v="2721"/>
    <x v="3854"/>
    <d v="2011-07-09T05:37:31"/>
    <x v="0"/>
  </r>
  <r>
    <n v="567"/>
    <s v="UnimeTV - Revolutionizing Anime"/>
    <s v="UnimeTV's goal to revolutionize the way anime lovers interact with one another. Connect with others around the globe like never before!"/>
    <x v="26"/>
    <x v="2547"/>
    <x v="2"/>
    <x v="0"/>
    <s v="USD"/>
    <n v="1420143194"/>
    <x v="3855"/>
    <b v="0"/>
    <n v="0"/>
    <b v="0"/>
    <s v="technology/web"/>
    <x v="0"/>
    <x v="26"/>
    <x v="2721"/>
    <x v="3855"/>
    <d v="2015-01-01T20:13:14"/>
    <x v="0"/>
  </r>
  <r>
    <n v="612"/>
    <s v="Web Streaming 2.0 (Canceled)"/>
    <s v="A Fast and Reliable new Web platform to stream videos from Internet"/>
    <x v="26"/>
    <x v="2547"/>
    <x v="1"/>
    <x v="6"/>
    <s v="EUR"/>
    <n v="1472777146"/>
    <x v="3856"/>
    <b v="0"/>
    <n v="0"/>
    <b v="0"/>
    <s v="technology/web"/>
    <x v="0"/>
    <x v="26"/>
    <x v="2721"/>
    <x v="3856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x v="26"/>
    <x v="2547"/>
    <x v="1"/>
    <x v="0"/>
    <s v="USD"/>
    <n v="1466731740"/>
    <x v="3857"/>
    <b v="0"/>
    <n v="0"/>
    <b v="0"/>
    <s v="technology/web"/>
    <x v="0"/>
    <x v="26"/>
    <x v="2721"/>
    <x v="3857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x v="26"/>
    <x v="2547"/>
    <x v="1"/>
    <x v="0"/>
    <s v="USD"/>
    <n v="1429892177"/>
    <x v="3858"/>
    <b v="0"/>
    <n v="0"/>
    <b v="0"/>
    <s v="journalism/audio"/>
    <x v="8"/>
    <x v="30"/>
    <x v="2721"/>
    <x v="3858"/>
    <d v="2015-04-24T16:16:17"/>
    <x v="0"/>
  </r>
  <r>
    <n v="1057"/>
    <s v="Support Independent Media (Canceled)"/>
    <s v="Sayin it Plain is a Independent Radio Show created to inform the public and empower the community."/>
    <x v="26"/>
    <x v="2547"/>
    <x v="1"/>
    <x v="0"/>
    <s v="USD"/>
    <n v="1480888483"/>
    <x v="3859"/>
    <b v="0"/>
    <n v="0"/>
    <b v="0"/>
    <s v="journalism/audio"/>
    <x v="8"/>
    <x v="30"/>
    <x v="2721"/>
    <x v="3859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26"/>
    <x v="2547"/>
    <x v="2"/>
    <x v="0"/>
    <s v="USD"/>
    <n v="1406148024"/>
    <x v="3860"/>
    <b v="0"/>
    <n v="0"/>
    <b v="0"/>
    <s v="games/video games"/>
    <x v="3"/>
    <x v="18"/>
    <x v="2721"/>
    <x v="3860"/>
    <d v="2014-07-23T20:40:24"/>
    <x v="0"/>
  </r>
  <r>
    <n v="1164"/>
    <s v="Bayou Classic BBQ"/>
    <s v="Bayou Classic BBQ will be  Mansura,LA _x000a_newest and best mobile food truck_x000a_serving delicious BBQ Georgia style slow_x000a_smoke BBQ!"/>
    <x v="26"/>
    <x v="2547"/>
    <x v="2"/>
    <x v="0"/>
    <s v="USD"/>
    <n v="1466270582"/>
    <x v="3861"/>
    <b v="0"/>
    <n v="0"/>
    <b v="0"/>
    <s v="food/food trucks"/>
    <x v="4"/>
    <x v="29"/>
    <x v="2721"/>
    <x v="3861"/>
    <d v="2016-06-18T17:23:02"/>
    <x v="0"/>
  </r>
  <r>
    <n v="1429"/>
    <s v="10 P.M."/>
    <s v="A guy in his 30's tries to live his &quot;American Dream&quot;, but quickly it turns into a nightmare. (A Novel)"/>
    <x v="26"/>
    <x v="2547"/>
    <x v="2"/>
    <x v="0"/>
    <s v="USD"/>
    <n v="1428629242"/>
    <x v="3862"/>
    <b v="0"/>
    <n v="0"/>
    <b v="0"/>
    <s v="publishing/translations"/>
    <x v="1"/>
    <x v="31"/>
    <x v="2721"/>
    <x v="3862"/>
    <d v="2015-04-10T01:27:22"/>
    <x v="0"/>
  </r>
  <r>
    <n v="1487"/>
    <s v="You Killed Me First"/>
    <s v="A lover becomes an enemy when a line has been crossed. Torn between memories and reality, his mask of sanity is slipping."/>
    <x v="26"/>
    <x v="2547"/>
    <x v="2"/>
    <x v="0"/>
    <s v="USD"/>
    <n v="1470175271"/>
    <x v="3863"/>
    <b v="0"/>
    <n v="0"/>
    <b v="0"/>
    <s v="publishing/fiction"/>
    <x v="1"/>
    <x v="35"/>
    <x v="2721"/>
    <x v="3863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x v="26"/>
    <x v="2547"/>
    <x v="2"/>
    <x v="0"/>
    <s v="USD"/>
    <n v="1465521306"/>
    <x v="3864"/>
    <b v="0"/>
    <n v="0"/>
    <b v="0"/>
    <s v="music/faith"/>
    <x v="7"/>
    <x v="14"/>
    <x v="2721"/>
    <x v="3864"/>
    <d v="2016-06-10T01:15:06"/>
    <x v="0"/>
  </r>
  <r>
    <n v="1733"/>
    <s v="What Faith Is EP/Album"/>
    <s v="I am trying to share the music I am blessed to have written. https://www.johncox4.com or https://reverbnation.com/johncox4"/>
    <x v="26"/>
    <x v="2547"/>
    <x v="2"/>
    <x v="0"/>
    <s v="USD"/>
    <n v="1473802200"/>
    <x v="3865"/>
    <b v="0"/>
    <n v="0"/>
    <b v="0"/>
    <s v="music/faith"/>
    <x v="7"/>
    <x v="14"/>
    <x v="2721"/>
    <x v="3865"/>
    <d v="2016-09-13T21:30:00"/>
    <x v="0"/>
  </r>
  <r>
    <n v="1869"/>
    <s v="Castle Crawler RPG"/>
    <s v="CCRPG will be a 2D Pixel Art Game based on similar elements to the SNES game &quot;Zelda: A Link to the Past&quot; with RPG elements added in."/>
    <x v="26"/>
    <x v="2547"/>
    <x v="2"/>
    <x v="0"/>
    <s v="USD"/>
    <n v="1483488249"/>
    <x v="3866"/>
    <b v="0"/>
    <n v="0"/>
    <b v="0"/>
    <s v="games/mobile games"/>
    <x v="3"/>
    <x v="28"/>
    <x v="2721"/>
    <x v="3866"/>
    <d v="2017-01-04T00:04:09"/>
    <x v="0"/>
  </r>
  <r>
    <n v="2356"/>
    <s v="HardstyleUnited.com (Canceled)"/>
    <s v="HardstyleUnited.com The Global Hardstyle community. Your Hardstyle community."/>
    <x v="26"/>
    <x v="2547"/>
    <x v="1"/>
    <x v="13"/>
    <s v="EUR"/>
    <n v="1433530104"/>
    <x v="3867"/>
    <b v="0"/>
    <n v="0"/>
    <b v="0"/>
    <s v="technology/web"/>
    <x v="0"/>
    <x v="26"/>
    <x v="2721"/>
    <x v="3867"/>
    <d v="2015-06-05T18:48:24"/>
    <x v="0"/>
  </r>
  <r>
    <n v="2375"/>
    <s v="Slice Trade- Phone Trade-In, Made Simple (Canceled)"/>
    <s v="Slice Trade is a new way to trade in your old phones. We buy back phones in any condition and pay you cash or give you a new one free!"/>
    <x v="26"/>
    <x v="2547"/>
    <x v="1"/>
    <x v="0"/>
    <s v="USD"/>
    <n v="1473451437"/>
    <x v="3868"/>
    <b v="0"/>
    <n v="0"/>
    <b v="0"/>
    <s v="technology/web"/>
    <x v="0"/>
    <x v="26"/>
    <x v="2721"/>
    <x v="3868"/>
    <d v="2016-09-09T20:03:57"/>
    <x v="0"/>
  </r>
  <r>
    <n v="2433"/>
    <s v="TWIZTID CREATIONS"/>
    <s v="I want to create an amazing menu that no one eals has.I have great ideas like a non-traditional pb&amp;j thats wraped in an eggroll &amp; fried"/>
    <x v="26"/>
    <x v="2547"/>
    <x v="2"/>
    <x v="0"/>
    <s v="USD"/>
    <n v="1456608943"/>
    <x v="3869"/>
    <b v="0"/>
    <n v="0"/>
    <b v="0"/>
    <s v="food/food trucks"/>
    <x v="4"/>
    <x v="29"/>
    <x v="2721"/>
    <x v="3869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x v="26"/>
    <x v="2547"/>
    <x v="2"/>
    <x v="0"/>
    <s v="USD"/>
    <n v="1445197129"/>
    <x v="3870"/>
    <b v="0"/>
    <n v="0"/>
    <b v="0"/>
    <s v="food/food trucks"/>
    <x v="4"/>
    <x v="29"/>
    <x v="2721"/>
    <x v="3870"/>
    <d v="2015-10-18T19:38:49"/>
    <x v="0"/>
  </r>
  <r>
    <n v="2503"/>
    <s v="Cardinal Bistro BYOB Start Up"/>
    <s v="Cardinal Bistro will be Contemporary American dinning establishment based in Ventnor, NJ featuring local, seasonal ingredients."/>
    <x v="26"/>
    <x v="2547"/>
    <x v="2"/>
    <x v="0"/>
    <s v="USD"/>
    <n v="1465333560"/>
    <x v="3871"/>
    <b v="0"/>
    <n v="0"/>
    <b v="0"/>
    <s v="food/restaurants"/>
    <x v="4"/>
    <x v="40"/>
    <x v="2721"/>
    <x v="3871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x v="26"/>
    <x v="2547"/>
    <x v="1"/>
    <x v="0"/>
    <s v="USD"/>
    <n v="1463600945"/>
    <x v="3872"/>
    <b v="0"/>
    <n v="0"/>
    <b v="0"/>
    <s v="food/food trucks"/>
    <x v="4"/>
    <x v="29"/>
    <x v="2721"/>
    <x v="3872"/>
    <d v="2016-05-18T19:49:05"/>
    <x v="0"/>
  </r>
  <r>
    <n v="2576"/>
    <s v="2 Go Fast Food (Canceled)"/>
    <s v="A New Twist with an American and Philippine fast food Mobile Trailer."/>
    <x v="26"/>
    <x v="2547"/>
    <x v="1"/>
    <x v="0"/>
    <s v="USD"/>
    <n v="1428707647"/>
    <x v="3873"/>
    <b v="0"/>
    <n v="0"/>
    <b v="0"/>
    <s v="food/food trucks"/>
    <x v="4"/>
    <x v="29"/>
    <x v="2721"/>
    <x v="3873"/>
    <d v="2015-04-10T23:14:07"/>
    <x v="0"/>
  </r>
  <r>
    <n v="2584"/>
    <s v="Culinary Arts Food Truck Style"/>
    <s v="Bringing quality food to the masses using local premium ingredients, but at a food truck price!"/>
    <x v="26"/>
    <x v="2547"/>
    <x v="2"/>
    <x v="0"/>
    <s v="USD"/>
    <n v="1434341369"/>
    <x v="3874"/>
    <b v="0"/>
    <n v="0"/>
    <b v="0"/>
    <s v="food/food trucks"/>
    <x v="4"/>
    <x v="29"/>
    <x v="2721"/>
    <x v="3874"/>
    <d v="2015-06-15T04:09:29"/>
    <x v="0"/>
  </r>
  <r>
    <n v="2593"/>
    <s v="L.J. Silvers' Ice Cream and Taco Van"/>
    <s v="What could be better than satisfying your hunger with ice cream or a taco (or both) from a 1970's mural van blastin disco music!"/>
    <x v="26"/>
    <x v="2547"/>
    <x v="2"/>
    <x v="0"/>
    <s v="USD"/>
    <n v="1429993026"/>
    <x v="3875"/>
    <b v="0"/>
    <n v="0"/>
    <b v="0"/>
    <s v="food/food trucks"/>
    <x v="4"/>
    <x v="29"/>
    <x v="2721"/>
    <x v="3875"/>
    <d v="2015-04-25T20:17:06"/>
    <x v="0"/>
  </r>
  <r>
    <n v="2754"/>
    <s v="From here...to there!"/>
    <s v="I have been a writer all my life. But until recently never a parent. I want to write a children book for my children, and yours!"/>
    <x v="26"/>
    <x v="2547"/>
    <x v="2"/>
    <x v="0"/>
    <s v="USD"/>
    <n v="1410448551"/>
    <x v="3876"/>
    <b v="0"/>
    <n v="0"/>
    <b v="0"/>
    <s v="publishing/children's books"/>
    <x v="1"/>
    <x v="39"/>
    <x v="2721"/>
    <x v="3876"/>
    <d v="2014-09-11T15:15:51"/>
    <x v="0"/>
  </r>
  <r>
    <n v="2899"/>
    <s v="The Esoteric Camgirl"/>
    <s v="Sex, intrigue, lust, &amp; love; follow the lives of two individuals as their romance turns from innocent online flirting to something more"/>
    <x v="26"/>
    <x v="2547"/>
    <x v="2"/>
    <x v="0"/>
    <s v="USD"/>
    <n v="1469325158"/>
    <x v="3877"/>
    <b v="0"/>
    <n v="0"/>
    <b v="0"/>
    <s v="theater/plays"/>
    <x v="6"/>
    <x v="11"/>
    <x v="2721"/>
    <x v="3877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x v="26"/>
    <x v="2547"/>
    <x v="1"/>
    <x v="1"/>
    <s v="GBP"/>
    <n v="1465258325"/>
    <x v="3878"/>
    <b v="0"/>
    <n v="0"/>
    <b v="0"/>
    <s v="theater/spaces"/>
    <x v="6"/>
    <x v="9"/>
    <x v="2721"/>
    <x v="3878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x v="26"/>
    <x v="2547"/>
    <x v="1"/>
    <x v="0"/>
    <s v="USD"/>
    <n v="1427479192"/>
    <x v="3879"/>
    <b v="0"/>
    <n v="0"/>
    <b v="0"/>
    <s v="theater/musical"/>
    <x v="6"/>
    <x v="19"/>
    <x v="2721"/>
    <x v="3879"/>
    <d v="2015-03-27T17:59:52"/>
    <x v="0"/>
  </r>
  <r>
    <n v="3886"/>
    <s v="a (Canceled)"/>
    <n v="1"/>
    <x v="26"/>
    <x v="2547"/>
    <x v="1"/>
    <x v="8"/>
    <s v="AUD"/>
    <n v="1418275702"/>
    <x v="3880"/>
    <b v="0"/>
    <n v="0"/>
    <b v="0"/>
    <s v="theater/musical"/>
    <x v="6"/>
    <x v="19"/>
    <x v="2721"/>
    <x v="3880"/>
    <d v="2014-12-11T05:28:22"/>
    <x v="0"/>
  </r>
  <r>
    <n v="3930"/>
    <s v="Foundry Theatre Brisbane"/>
    <s v="We are a new and exciting semi-pro  theatre company who will support &amp; hire local actors &amp; writers in Brisbane &amp; Queensland."/>
    <x v="26"/>
    <x v="2547"/>
    <x v="2"/>
    <x v="8"/>
    <s v="AUD"/>
    <n v="1459490400"/>
    <x v="3881"/>
    <b v="0"/>
    <n v="0"/>
    <b v="0"/>
    <s v="theater/plays"/>
    <x v="6"/>
    <x v="11"/>
    <x v="2721"/>
    <x v="3881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x v="26"/>
    <x v="2547"/>
    <x v="2"/>
    <x v="11"/>
    <s v="CAD"/>
    <n v="1447821717"/>
    <x v="3882"/>
    <b v="0"/>
    <n v="0"/>
    <b v="0"/>
    <s v="theater/plays"/>
    <x v="6"/>
    <x v="11"/>
    <x v="2721"/>
    <x v="3882"/>
    <d v="2015-11-18T04:41:57"/>
    <x v="0"/>
  </r>
  <r>
    <n v="4097"/>
    <s v="And There Was War! Major Theatre Production"/>
    <s v="And There Was War is a play, a biblical narrative deeply entrenched in the concepts of the great controversy between Good and Evil!"/>
    <x v="26"/>
    <x v="2547"/>
    <x v="2"/>
    <x v="1"/>
    <s v="GBP"/>
    <n v="1454284500"/>
    <x v="3883"/>
    <b v="0"/>
    <n v="0"/>
    <b v="0"/>
    <s v="theater/plays"/>
    <x v="6"/>
    <x v="11"/>
    <x v="2721"/>
    <x v="3883"/>
    <d v="2016-01-31T23:55:00"/>
    <x v="0"/>
  </r>
  <r>
    <n v="4087"/>
    <s v="Stage Production &quot;The Nail Shop&quot;"/>
    <s v="Comedy Stage Play"/>
    <x v="337"/>
    <x v="2547"/>
    <x v="2"/>
    <x v="0"/>
    <s v="USD"/>
    <n v="1468777786"/>
    <x v="3884"/>
    <b v="0"/>
    <n v="0"/>
    <b v="0"/>
    <s v="theater/plays"/>
    <x v="6"/>
    <x v="11"/>
    <x v="2721"/>
    <x v="3884"/>
    <d v="2016-07-17T17:49:46"/>
    <x v="0"/>
  </r>
  <r>
    <n v="2853"/>
    <s v="Eighteen Months- A Love Story Interrupted"/>
    <s v="Much has been written by women on breast cancer. Yet, there is little that has been written for the theatre on this by men. I have!"/>
    <x v="118"/>
    <x v="2547"/>
    <x v="2"/>
    <x v="11"/>
    <s v="CAD"/>
    <n v="1410669297"/>
    <x v="3885"/>
    <b v="0"/>
    <n v="0"/>
    <b v="0"/>
    <s v="theater/plays"/>
    <x v="6"/>
    <x v="11"/>
    <x v="2721"/>
    <x v="3885"/>
    <d v="2014-09-14T04:34:57"/>
    <x v="0"/>
  </r>
  <r>
    <n v="1144"/>
    <s v="We Need Your Help to Finish Our BBQ Food Truck"/>
    <s v="We need your help to finish our food truck. We are building a BBQ Food Truck to serve competition style BBQ."/>
    <x v="421"/>
    <x v="2547"/>
    <x v="2"/>
    <x v="0"/>
    <s v="USD"/>
    <n v="1430281320"/>
    <x v="3886"/>
    <b v="0"/>
    <n v="0"/>
    <b v="0"/>
    <s v="food/food trucks"/>
    <x v="4"/>
    <x v="29"/>
    <x v="2721"/>
    <x v="3886"/>
    <d v="2015-04-29T04:22:00"/>
    <x v="0"/>
  </r>
  <r>
    <n v="585"/>
    <s v="Link Card"/>
    <s v="SAVE UP TO 40% WHEN YOU SPEND!_x000a__x000a_PRE-ORDER YOUR LINK CARD TODAY"/>
    <x v="99"/>
    <x v="2547"/>
    <x v="2"/>
    <x v="1"/>
    <s v="GBP"/>
    <n v="1448928000"/>
    <x v="3887"/>
    <b v="0"/>
    <n v="0"/>
    <b v="0"/>
    <s v="technology/web"/>
    <x v="0"/>
    <x v="26"/>
    <x v="2721"/>
    <x v="3887"/>
    <d v="2015-12-01T00:00:00"/>
    <x v="0"/>
  </r>
  <r>
    <n v="1172"/>
    <s v="let your dayz take you to the dogs."/>
    <s v="Bringing YOUR favorite dog recipes to the streets."/>
    <x v="99"/>
    <x v="2547"/>
    <x v="2"/>
    <x v="0"/>
    <s v="USD"/>
    <n v="1408551752"/>
    <x v="3888"/>
    <b v="0"/>
    <n v="0"/>
    <b v="0"/>
    <s v="food/food trucks"/>
    <x v="4"/>
    <x v="29"/>
    <x v="2721"/>
    <x v="3888"/>
    <d v="2014-08-20T16:22:32"/>
    <x v="0"/>
  </r>
  <r>
    <n v="3082"/>
    <s v="Magical Workshop, Magic/Hobby Store"/>
    <s v="Help expand the time of everyones favorite magic store!  It currently limited to 3 days a week. If not for you, then the children!"/>
    <x v="99"/>
    <x v="2547"/>
    <x v="2"/>
    <x v="0"/>
    <s v="USD"/>
    <n v="1447628946"/>
    <x v="3889"/>
    <b v="0"/>
    <n v="0"/>
    <b v="0"/>
    <s v="theater/spaces"/>
    <x v="6"/>
    <x v="9"/>
    <x v="2721"/>
    <x v="3889"/>
    <d v="2015-11-15T23:09:06"/>
    <x v="0"/>
  </r>
  <r>
    <n v="4014"/>
    <s v="Ministry theater"/>
    <s v="I am trying to put together a ministry theater company for junior / high schoolers that which puts on free shows in the SoCal area."/>
    <x v="99"/>
    <x v="2547"/>
    <x v="2"/>
    <x v="0"/>
    <s v="USD"/>
    <n v="1457157269"/>
    <x v="3890"/>
    <b v="0"/>
    <n v="0"/>
    <b v="0"/>
    <s v="theater/plays"/>
    <x v="6"/>
    <x v="11"/>
    <x v="2721"/>
    <x v="3890"/>
    <d v="2016-03-05T05:54:29"/>
    <x v="0"/>
  </r>
  <r>
    <n v="1449"/>
    <s v="MamaCheng's International Shopping Concierge Services"/>
    <s v="Calling out Backers throughout the world. We are here to provide an intermediate channel to offer U.S. products worldwide. PLEASE READ!"/>
    <x v="370"/>
    <x v="2547"/>
    <x v="2"/>
    <x v="0"/>
    <s v="USD"/>
    <n v="1431286105"/>
    <x v="3891"/>
    <b v="0"/>
    <n v="0"/>
    <b v="0"/>
    <s v="publishing/translations"/>
    <x v="1"/>
    <x v="31"/>
    <x v="2721"/>
    <x v="3891"/>
    <d v="2015-05-10T19:28:25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422"/>
    <x v="2547"/>
    <x v="2"/>
    <x v="0"/>
    <s v="USD"/>
    <n v="1475294400"/>
    <x v="3892"/>
    <b v="0"/>
    <n v="0"/>
    <b v="0"/>
    <s v="theater/plays"/>
    <x v="6"/>
    <x v="11"/>
    <x v="2721"/>
    <x v="3892"/>
    <d v="2016-10-01T04:00:00"/>
    <x v="0"/>
  </r>
  <r>
    <n v="1813"/>
    <s v="Libya : The Lost Days"/>
    <s v="This project aims to document, Libyan photographic history; through both print and artisan mediums ."/>
    <x v="130"/>
    <x v="2547"/>
    <x v="2"/>
    <x v="1"/>
    <s v="GBP"/>
    <n v="1407532812"/>
    <x v="3893"/>
    <b v="0"/>
    <n v="0"/>
    <b v="0"/>
    <s v="photography/photobooks"/>
    <x v="2"/>
    <x v="3"/>
    <x v="2721"/>
    <x v="3893"/>
    <d v="2014-08-08T21:20:12"/>
    <x v="0"/>
  </r>
  <r>
    <n v="228"/>
    <s v="Facets of a Geek life"/>
    <s v="I am making a film from one one of my books called facets of a Geek life."/>
    <x v="36"/>
    <x v="2547"/>
    <x v="2"/>
    <x v="1"/>
    <s v="GBP"/>
    <n v="1433176105"/>
    <x v="3894"/>
    <b v="0"/>
    <n v="0"/>
    <b v="0"/>
    <s v="film &amp; video/drama"/>
    <x v="5"/>
    <x v="10"/>
    <x v="2721"/>
    <x v="3894"/>
    <d v="2015-06-01T16:28:25"/>
    <x v="0"/>
  </r>
  <r>
    <n v="1878"/>
    <s v="Aussies versus Zombies"/>
    <s v="Action game now playable on Android/iOS platforms and PC browsers. Easy gameplay even for starters yet hard to be skilled. Multi-player"/>
    <x v="36"/>
    <x v="2547"/>
    <x v="2"/>
    <x v="8"/>
    <s v="AUD"/>
    <n v="1402618355"/>
    <x v="3895"/>
    <b v="0"/>
    <n v="0"/>
    <b v="0"/>
    <s v="games/mobile games"/>
    <x v="3"/>
    <x v="28"/>
    <x v="2721"/>
    <x v="3895"/>
    <d v="2014-06-13T00:12:3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x v="2547"/>
    <x v="2"/>
    <x v="16"/>
    <s v="EUR"/>
    <n v="1480185673"/>
    <x v="3896"/>
    <b v="0"/>
    <n v="0"/>
    <b v="0"/>
    <s v="food/food trucks"/>
    <x v="4"/>
    <x v="29"/>
    <x v="2721"/>
    <x v="3896"/>
    <d v="2016-11-26T18:41:13"/>
    <x v="0"/>
  </r>
  <r>
    <n v="2437"/>
    <s v="Cuppa Gumbos"/>
    <s v="Homemade Gumbo, Stews and Curry to be served hot and fresh everyday at any festival or concert we can attend."/>
    <x v="36"/>
    <x v="2547"/>
    <x v="2"/>
    <x v="0"/>
    <s v="USD"/>
    <n v="1426615200"/>
    <x v="3897"/>
    <b v="0"/>
    <n v="0"/>
    <b v="0"/>
    <s v="food/food trucks"/>
    <x v="4"/>
    <x v="29"/>
    <x v="2721"/>
    <x v="3897"/>
    <d v="2015-03-17T18:00:00"/>
    <x v="0"/>
  </r>
  <r>
    <n v="2573"/>
    <s v="Southern Flair Pork-Ka-Bobs (Canceled)"/>
    <s v="I have perfected my porkkabob recipe.I'm ready to start my own business!I need funds for the bbq pit and trailer and start up supplies."/>
    <x v="36"/>
    <x v="2547"/>
    <x v="1"/>
    <x v="0"/>
    <s v="USD"/>
    <n v="1408803149"/>
    <x v="3898"/>
    <b v="0"/>
    <n v="0"/>
    <b v="0"/>
    <s v="food/food trucks"/>
    <x v="4"/>
    <x v="29"/>
    <x v="2721"/>
    <x v="3898"/>
    <d v="2014-08-23T14:12:29"/>
    <x v="0"/>
  </r>
  <r>
    <n v="2772"/>
    <s v="Why Won't This Kid Go To Sleep?!? Goodnight, Kaiden!"/>
    <s v="See the little boy in the photo? Doesn't he look angelic? Wouldn't you like to read his story? Take a look at this......."/>
    <x v="36"/>
    <x v="2547"/>
    <x v="2"/>
    <x v="0"/>
    <s v="USD"/>
    <n v="1381006294"/>
    <x v="3899"/>
    <b v="0"/>
    <n v="0"/>
    <b v="0"/>
    <s v="publishing/children's books"/>
    <x v="1"/>
    <x v="39"/>
    <x v="2721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x v="2547"/>
    <x v="2"/>
    <x v="0"/>
    <s v="USD"/>
    <n v="1432917394"/>
    <x v="3900"/>
    <b v="0"/>
    <n v="0"/>
    <b v="0"/>
    <s v="theater/plays"/>
    <x v="6"/>
    <x v="11"/>
    <x v="2721"/>
    <x v="3900"/>
    <d v="2015-05-29T16:36:34"/>
    <x v="0"/>
  </r>
  <r>
    <n v="3804"/>
    <s v="Spring Awakening: The Hit Coming-of-Age Rock Musical"/>
    <s v="Basement Theatrics is producing Spring Awakening July 22-31, 2016 at 12th Ave Arts in Seattle, WA! Help make this the best it can be!"/>
    <x v="36"/>
    <x v="2547"/>
    <x v="2"/>
    <x v="0"/>
    <s v="USD"/>
    <n v="1469948400"/>
    <x v="3901"/>
    <b v="0"/>
    <n v="0"/>
    <b v="0"/>
    <s v="theater/musical"/>
    <x v="6"/>
    <x v="19"/>
    <x v="2721"/>
    <x v="3901"/>
    <d v="2016-07-31T07:00:00"/>
    <x v="0"/>
  </r>
  <r>
    <n v="3931"/>
    <s v="Still I Weep"/>
    <s v="An original stage play designed to bring to light the long-term effects on adult survivors of childhood sexual abuse. We do survive!"/>
    <x v="36"/>
    <x v="2547"/>
    <x v="2"/>
    <x v="0"/>
    <s v="USD"/>
    <n v="1441510707"/>
    <x v="3902"/>
    <b v="0"/>
    <n v="0"/>
    <b v="0"/>
    <s v="theater/plays"/>
    <x v="6"/>
    <x v="11"/>
    <x v="2721"/>
    <x v="3902"/>
    <d v="2015-09-06T03:38:27"/>
    <x v="0"/>
  </r>
  <r>
    <n v="468"/>
    <s v="Storyville: Return of the Vodou Queen"/>
    <s v="After the devastation of a massive Hurricane, main character that has strong's ties to the city returns to find everything in ruins. As"/>
    <x v="82"/>
    <x v="2547"/>
    <x v="2"/>
    <x v="0"/>
    <s v="USD"/>
    <n v="1341978665"/>
    <x v="3903"/>
    <b v="0"/>
    <n v="0"/>
    <b v="0"/>
    <s v="film &amp; video/animation"/>
    <x v="5"/>
    <x v="23"/>
    <x v="2721"/>
    <x v="3903"/>
    <d v="2012-07-11T03:51:05"/>
    <x v="0"/>
  </r>
  <r>
    <n v="547"/>
    <s v="Secure Email and Document sharing"/>
    <s v="We are looking to build a secure email / document sharing system for companies needing to send sensitive information to clients."/>
    <x v="82"/>
    <x v="2547"/>
    <x v="2"/>
    <x v="1"/>
    <s v="GBP"/>
    <n v="1455122564"/>
    <x v="3904"/>
    <b v="0"/>
    <n v="0"/>
    <b v="0"/>
    <s v="technology/web"/>
    <x v="0"/>
    <x v="26"/>
    <x v="2721"/>
    <x v="3904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x v="82"/>
    <x v="2547"/>
    <x v="2"/>
    <x v="1"/>
    <s v="GBP"/>
    <n v="1465720143"/>
    <x v="3905"/>
    <b v="0"/>
    <n v="0"/>
    <b v="0"/>
    <s v="technology/web"/>
    <x v="0"/>
    <x v="26"/>
    <x v="2721"/>
    <x v="3905"/>
    <d v="2016-06-12T08:29:03"/>
    <x v="0"/>
  </r>
  <r>
    <n v="518"/>
    <s v="Somorrah"/>
    <s v="The community of Somorrah is peaceful and unblemished until &quot;The Boss&quot; power and money starts to diminish &amp; plans to gain it all back!"/>
    <x v="423"/>
    <x v="2547"/>
    <x v="2"/>
    <x v="0"/>
    <s v="USD"/>
    <n v="1441550760"/>
    <x v="3906"/>
    <b v="0"/>
    <n v="0"/>
    <b v="0"/>
    <s v="film &amp; video/animation"/>
    <x v="5"/>
    <x v="23"/>
    <x v="2721"/>
    <x v="3906"/>
    <d v="2015-09-06T14:46:00"/>
    <x v="0"/>
  </r>
  <r>
    <n v="147"/>
    <s v="Consumed (Static Air) (Canceled)"/>
    <s v="Film makers catch live footage beyond their wildest dreams."/>
    <x v="40"/>
    <x v="2547"/>
    <x v="1"/>
    <x v="1"/>
    <s v="GBP"/>
    <n v="1420741080"/>
    <x v="3907"/>
    <b v="0"/>
    <n v="0"/>
    <b v="0"/>
    <s v="film &amp; video/science fiction"/>
    <x v="5"/>
    <x v="21"/>
    <x v="2721"/>
    <x v="3907"/>
    <d v="2015-01-08T18:18:00"/>
    <x v="0"/>
  </r>
  <r>
    <n v="437"/>
    <s v="&quot;Johny and Jasper&quot; educational series"/>
    <s v="This is an educational adventure series for kids about a baby owl and an alien. Physics, science, adventures, drama and joy!"/>
    <x v="40"/>
    <x v="2547"/>
    <x v="2"/>
    <x v="11"/>
    <s v="CAD"/>
    <n v="1475912326"/>
    <x v="3908"/>
    <b v="0"/>
    <n v="0"/>
    <b v="0"/>
    <s v="film &amp; video/animation"/>
    <x v="5"/>
    <x v="23"/>
    <x v="2721"/>
    <x v="3908"/>
    <d v="2016-10-08T07:38:46"/>
    <x v="0"/>
  </r>
  <r>
    <n v="495"/>
    <s v="Average Heroes pilot"/>
    <s v="two friends set out to conquer and reach the level cap of the quest watch, how will they do it when they're 2 teenage idiots"/>
    <x v="40"/>
    <x v="2547"/>
    <x v="2"/>
    <x v="0"/>
    <s v="USD"/>
    <n v="1437076305"/>
    <x v="3909"/>
    <b v="0"/>
    <n v="0"/>
    <b v="0"/>
    <s v="film &amp; video/animation"/>
    <x v="5"/>
    <x v="23"/>
    <x v="2721"/>
    <x v="3909"/>
    <d v="2015-07-16T19:51:4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x v="2547"/>
    <x v="2"/>
    <x v="0"/>
    <s v="USD"/>
    <n v="1278628800"/>
    <x v="3910"/>
    <b v="0"/>
    <n v="0"/>
    <b v="0"/>
    <s v="music/jazz"/>
    <x v="7"/>
    <x v="33"/>
    <x v="2721"/>
    <x v="3910"/>
    <d v="2010-07-08T22:40:00"/>
    <x v="0"/>
  </r>
  <r>
    <n v="1708"/>
    <s v="Praise: It's what we do"/>
    <s v="A debut album for the New Gate Church's praise team; making a cd filled with original songs from a team of misfits with 1 goal in mind"/>
    <x v="40"/>
    <x v="2547"/>
    <x v="2"/>
    <x v="0"/>
    <s v="USD"/>
    <n v="1462135706"/>
    <x v="3911"/>
    <b v="0"/>
    <n v="0"/>
    <b v="0"/>
    <s v="music/faith"/>
    <x v="7"/>
    <x v="14"/>
    <x v="2721"/>
    <x v="3911"/>
    <d v="2016-05-01T20:48:26"/>
    <x v="0"/>
  </r>
  <r>
    <n v="2505"/>
    <s v="PASTATUTION"/>
    <s v="PASTATUTION- The act or practice of engaging in Pasta Making for money.  _x000a__x000a_Help us get the Arcobaleno Pasta Extruder!"/>
    <x v="40"/>
    <x v="2547"/>
    <x v="2"/>
    <x v="0"/>
    <s v="USD"/>
    <n v="1426292416"/>
    <x v="3912"/>
    <b v="0"/>
    <n v="0"/>
    <b v="0"/>
    <s v="food/restaurants"/>
    <x v="4"/>
    <x v="40"/>
    <x v="2721"/>
    <x v="3912"/>
    <d v="2015-03-14T00:20:16"/>
    <x v="0"/>
  </r>
  <r>
    <n v="4023"/>
    <s v="Forgive &amp; Forget"/>
    <s v="An original gospel stage play that explores the pain and hurt caused by those who struggle to forgive others!"/>
    <x v="40"/>
    <x v="2547"/>
    <x v="2"/>
    <x v="0"/>
    <s v="USD"/>
    <n v="1458860363"/>
    <x v="3913"/>
    <b v="0"/>
    <n v="0"/>
    <b v="0"/>
    <s v="theater/plays"/>
    <x v="6"/>
    <x v="11"/>
    <x v="2721"/>
    <x v="3913"/>
    <d v="2016-03-24T22:59:23"/>
    <x v="0"/>
  </r>
  <r>
    <n v="1159"/>
    <s v="Skewed Up Food Truck"/>
    <s v="Skewed Up food truck is my dream and need help getting it started, presenting some to the bank for my loan, spice up logo, etc."/>
    <x v="424"/>
    <x v="2547"/>
    <x v="2"/>
    <x v="0"/>
    <s v="USD"/>
    <n v="1435679100"/>
    <x v="3914"/>
    <b v="0"/>
    <n v="0"/>
    <b v="0"/>
    <s v="food/food trucks"/>
    <x v="4"/>
    <x v="29"/>
    <x v="2721"/>
    <x v="3914"/>
    <d v="2015-06-30T15:45:00"/>
    <x v="0"/>
  </r>
  <r>
    <n v="427"/>
    <s v="Hard Times Charles Video Book"/>
    <s v="Iâ€™m raising funds to produce a professional Hard Times Charles animated video book, including hiring animators and voice-over talent."/>
    <x v="115"/>
    <x v="2547"/>
    <x v="2"/>
    <x v="0"/>
    <s v="USD"/>
    <n v="1445540340"/>
    <x v="3915"/>
    <b v="0"/>
    <n v="0"/>
    <b v="0"/>
    <s v="film &amp; video/animation"/>
    <x v="5"/>
    <x v="23"/>
    <x v="2721"/>
    <x v="3915"/>
    <d v="2015-10-22T18:59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2547"/>
    <x v="2"/>
    <x v="0"/>
    <s v="USD"/>
    <n v="1276024260"/>
    <x v="3916"/>
    <b v="0"/>
    <n v="0"/>
    <b v="0"/>
    <s v="music/jazz"/>
    <x v="7"/>
    <x v="33"/>
    <x v="2721"/>
    <x v="3916"/>
    <d v="2010-06-08T19:11:00"/>
    <x v="0"/>
  </r>
  <r>
    <n v="1156"/>
    <s v="Harley Hawg Dogs, Inc"/>
    <s v="A Food Truck featuring Deep Fried Natural Casing Beef/Pork mix Hot Dogs, New York Style Rippers. Also serving Fresh Cut Fries."/>
    <x v="115"/>
    <x v="2547"/>
    <x v="2"/>
    <x v="0"/>
    <s v="USD"/>
    <n v="1424742162"/>
    <x v="3917"/>
    <b v="0"/>
    <n v="0"/>
    <b v="0"/>
    <s v="food/food trucks"/>
    <x v="4"/>
    <x v="29"/>
    <x v="2721"/>
    <x v="3917"/>
    <d v="2015-02-24T01:42:42"/>
    <x v="0"/>
  </r>
  <r>
    <n v="1997"/>
    <s v="Photographically documenting my cultural travels"/>
    <s v="There is so many unseen places in the world, and I've made it my personal goal to show everyone through photography &amp; travel."/>
    <x v="115"/>
    <x v="2547"/>
    <x v="2"/>
    <x v="0"/>
    <s v="USD"/>
    <n v="1409091612"/>
    <x v="3918"/>
    <b v="0"/>
    <n v="0"/>
    <b v="0"/>
    <s v="photography/people"/>
    <x v="2"/>
    <x v="36"/>
    <x v="2721"/>
    <x v="3918"/>
    <d v="2014-08-26T22:20:12"/>
    <x v="0"/>
  </r>
  <r>
    <n v="174"/>
    <s v="I Am Forgotten"/>
    <s v="An international short film project. It is about loneliness, wich is caused by the current compulsion to check your Facebook every day."/>
    <x v="70"/>
    <x v="2547"/>
    <x v="2"/>
    <x v="13"/>
    <s v="EUR"/>
    <n v="1431108776"/>
    <x v="3919"/>
    <b v="0"/>
    <n v="0"/>
    <b v="0"/>
    <s v="film &amp; video/drama"/>
    <x v="5"/>
    <x v="10"/>
    <x v="2721"/>
    <x v="3919"/>
    <d v="2015-05-08T18:12:56"/>
    <x v="0"/>
  </r>
  <r>
    <n v="202"/>
    <s v="Modern Gangsters"/>
    <s v="new web series created by jonney terry"/>
    <x v="70"/>
    <x v="2547"/>
    <x v="2"/>
    <x v="0"/>
    <s v="USD"/>
    <n v="1444337940"/>
    <x v="3920"/>
    <b v="0"/>
    <n v="0"/>
    <b v="0"/>
    <s v="film &amp; video/drama"/>
    <x v="5"/>
    <x v="10"/>
    <x v="2721"/>
    <x v="3920"/>
    <d v="2015-10-08T20:59:00"/>
    <x v="0"/>
  </r>
  <r>
    <n v="469"/>
    <s v="Dreamland PERSONALISED Animated Shorts Film"/>
    <s v="Create a personalised animation film using your child's name and photo."/>
    <x v="70"/>
    <x v="2547"/>
    <x v="2"/>
    <x v="1"/>
    <s v="GBP"/>
    <n v="1409960724"/>
    <x v="3921"/>
    <b v="0"/>
    <n v="0"/>
    <b v="0"/>
    <s v="film &amp; video/animation"/>
    <x v="5"/>
    <x v="23"/>
    <x v="2721"/>
    <x v="3921"/>
    <d v="2014-09-05T23:45:24"/>
    <x v="0"/>
  </r>
  <r>
    <n v="1177"/>
    <s v="Funnel Cakes come to the UK!"/>
    <s v="Its CRAZY the UK is still in the dark about funnel cakes! We want to convert a trailer and show the country what they've been missing!"/>
    <x v="70"/>
    <x v="2547"/>
    <x v="2"/>
    <x v="1"/>
    <s v="GBP"/>
    <n v="1413388296"/>
    <x v="3922"/>
    <b v="0"/>
    <n v="0"/>
    <b v="0"/>
    <s v="food/food trucks"/>
    <x v="4"/>
    <x v="29"/>
    <x v="2721"/>
    <x v="3922"/>
    <d v="2014-10-15T15:51:36"/>
    <x v="0"/>
  </r>
  <r>
    <n v="1457"/>
    <s v="Hey! I&quot;m not invisable, I am Just Old (Canceled)"/>
    <s v="Age is more than just a number, I hope your younger than you feel."/>
    <x v="70"/>
    <x v="2547"/>
    <x v="1"/>
    <x v="0"/>
    <s v="USD"/>
    <n v="1447281044"/>
    <x v="3923"/>
    <b v="0"/>
    <n v="0"/>
    <b v="0"/>
    <s v="publishing/translations"/>
    <x v="1"/>
    <x v="31"/>
    <x v="2721"/>
    <x v="3923"/>
    <d v="2015-11-11T22:30:44"/>
    <x v="0"/>
  </r>
  <r>
    <n v="1553"/>
    <s v="Avatar in Training: Mastering the Four Elements of Nature"/>
    <s v="This project is about exhibiting the raw beauty of the elements through highlining, surfing, fire spinning and rock climbing."/>
    <x v="70"/>
    <x v="2547"/>
    <x v="2"/>
    <x v="0"/>
    <s v="USD"/>
    <n v="1441176447"/>
    <x v="3924"/>
    <b v="0"/>
    <n v="0"/>
    <b v="0"/>
    <s v="photography/nature"/>
    <x v="2"/>
    <x v="38"/>
    <x v="2721"/>
    <x v="3924"/>
    <d v="2015-09-02T06:47:27"/>
    <x v="0"/>
  </r>
  <r>
    <n v="1682"/>
    <s v="Looking Up &amp; Holding On CD Project - Christian songwriter"/>
    <s v="Christian singer-wongerwriter searching for funding to record CD of original Christian music."/>
    <x v="70"/>
    <x v="2547"/>
    <x v="3"/>
    <x v="0"/>
    <s v="USD"/>
    <n v="1492142860"/>
    <x v="3925"/>
    <b v="0"/>
    <n v="0"/>
    <b v="0"/>
    <s v="music/faith"/>
    <x v="7"/>
    <x v="14"/>
    <x v="2721"/>
    <x v="3925"/>
    <d v="2017-04-14T04:07:4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x v="2547"/>
    <x v="1"/>
    <x v="0"/>
    <s v="USD"/>
    <n v="1444410000"/>
    <x v="3926"/>
    <b v="0"/>
    <n v="0"/>
    <b v="0"/>
    <s v="food/food trucks"/>
    <x v="4"/>
    <x v="29"/>
    <x v="2721"/>
    <x v="3926"/>
    <d v="2015-10-09T17:00:00"/>
    <x v="0"/>
  </r>
  <r>
    <n v="3863"/>
    <s v="Umma Yemaya"/>
    <s v="Umma Yemaya is  a play that examines the challenges of unconventional love. The Lady  and the Artist create their own world for love."/>
    <x v="70"/>
    <x v="2547"/>
    <x v="2"/>
    <x v="0"/>
    <s v="USD"/>
    <n v="1446739905"/>
    <x v="3927"/>
    <b v="0"/>
    <n v="0"/>
    <b v="0"/>
    <s v="theater/plays"/>
    <x v="6"/>
    <x v="11"/>
    <x v="2721"/>
    <x v="3927"/>
    <d v="2015-11-05T16:11:45"/>
    <x v="0"/>
  </r>
  <r>
    <n v="2743"/>
    <s v="St. Nick Jr"/>
    <s v="One Christmas every child was naughty, and Santa's son _x000a_St. Nick Jr sacrifices all his gifts over his whole life, for the children"/>
    <x v="425"/>
    <x v="2547"/>
    <x v="2"/>
    <x v="0"/>
    <s v="USD"/>
    <n v="1476863607"/>
    <x v="3928"/>
    <b v="0"/>
    <n v="0"/>
    <b v="0"/>
    <s v="publishing/children's books"/>
    <x v="1"/>
    <x v="39"/>
    <x v="2721"/>
    <x v="3928"/>
    <d v="2016-10-19T07:53:27"/>
    <x v="0"/>
  </r>
  <r>
    <n v="143"/>
    <s v="CATTLE - AN AWESOME SCI-FI SHORT (Canceled)"/>
    <s v="A young woman learns she is one of few women left bred like cattle in order to control a deadly disease and the world populace"/>
    <x v="120"/>
    <x v="2547"/>
    <x v="1"/>
    <x v="8"/>
    <s v="AUD"/>
    <n v="1472882100"/>
    <x v="3929"/>
    <b v="0"/>
    <n v="0"/>
    <b v="0"/>
    <s v="film &amp; video/science fiction"/>
    <x v="5"/>
    <x v="21"/>
    <x v="2721"/>
    <x v="3929"/>
    <d v="2016-09-03T05:55:00"/>
    <x v="0"/>
  </r>
  <r>
    <n v="920"/>
    <s v="MIAMI JAZZ PROJECT: TEST OF TIME RECORDING"/>
    <s v="Miami club band records powerhouse fusion album. You don't have to be a musician to understand the sound of jazz."/>
    <x v="120"/>
    <x v="2547"/>
    <x v="2"/>
    <x v="0"/>
    <s v="USD"/>
    <n v="1384448822"/>
    <x v="3930"/>
    <b v="0"/>
    <n v="0"/>
    <b v="0"/>
    <s v="music/jazz"/>
    <x v="7"/>
    <x v="33"/>
    <x v="2721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x v="120"/>
    <x v="2547"/>
    <x v="2"/>
    <x v="4"/>
    <s v="EUR"/>
    <n v="1440314472"/>
    <x v="3931"/>
    <b v="0"/>
    <n v="0"/>
    <b v="0"/>
    <s v="music/faith"/>
    <x v="7"/>
    <x v="14"/>
    <x v="2721"/>
    <x v="3931"/>
    <d v="2015-08-23T07:21:12"/>
    <x v="0"/>
  </r>
  <r>
    <n v="2342"/>
    <s v="The Future Mind of Business Project (Canceled)"/>
    <s v="A series of informational and interactive online tutorials enabling businesses to proactively ensure mental and corporate vitality."/>
    <x v="120"/>
    <x v="2547"/>
    <x v="1"/>
    <x v="0"/>
    <s v="USD"/>
    <n v="1412571600"/>
    <x v="3932"/>
    <b v="0"/>
    <n v="0"/>
    <b v="0"/>
    <s v="technology/web"/>
    <x v="0"/>
    <x v="26"/>
    <x v="2721"/>
    <x v="3932"/>
    <d v="2014-10-06T05:00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x v="2547"/>
    <x v="2"/>
    <x v="0"/>
    <s v="USD"/>
    <n v="1417620036"/>
    <x v="3933"/>
    <b v="0"/>
    <n v="0"/>
    <b v="0"/>
    <s v="theater/plays"/>
    <x v="6"/>
    <x v="11"/>
    <x v="2721"/>
    <x v="3933"/>
    <d v="2014-12-03T15:20:36"/>
    <x v="0"/>
  </r>
  <r>
    <n v="3873"/>
    <s v="Dream Big, Work Hard Character Development Show Tour"/>
    <s v="Looking for $250 sponsors to help us provide in-house field trips to schools focusing on character development shows for children K-3."/>
    <x v="120"/>
    <x v="2547"/>
    <x v="1"/>
    <x v="0"/>
    <s v="USD"/>
    <n v="1444322535"/>
    <x v="3934"/>
    <b v="0"/>
    <n v="0"/>
    <b v="0"/>
    <s v="theater/musical"/>
    <x v="6"/>
    <x v="19"/>
    <x v="2721"/>
    <x v="3934"/>
    <d v="2015-10-08T16:42:15"/>
    <x v="0"/>
  </r>
  <r>
    <n v="3956"/>
    <s v="The Woman in Me"/>
    <s v="This saucy stage play chronicles the highs and lows of my life involving gangs, drugs and prison. The story is a transforming ministry."/>
    <x v="120"/>
    <x v="2547"/>
    <x v="2"/>
    <x v="0"/>
    <s v="USD"/>
    <n v="1461543600"/>
    <x v="3935"/>
    <b v="0"/>
    <n v="0"/>
    <b v="0"/>
    <s v="theater/plays"/>
    <x v="6"/>
    <x v="11"/>
    <x v="2721"/>
    <x v="3935"/>
    <d v="2016-04-25T00:20:00"/>
    <x v="0"/>
  </r>
  <r>
    <n v="1163"/>
    <s v="When I become awesome, I will cater an event for you!!"/>
    <s v="Cooking is my passion.Lets take my passion to another level,by sending me to a culinary school, I WILL be one of the best chefs ever!"/>
    <x v="426"/>
    <x v="2547"/>
    <x v="2"/>
    <x v="0"/>
    <s v="USD"/>
    <n v="1407604920"/>
    <x v="3936"/>
    <b v="0"/>
    <n v="0"/>
    <b v="0"/>
    <s v="food/food trucks"/>
    <x v="4"/>
    <x v="29"/>
    <x v="2721"/>
    <x v="3936"/>
    <d v="2014-08-09T17:22:00"/>
    <x v="0"/>
  </r>
  <r>
    <n v="134"/>
    <s v="MARLEY'S GHOST (AMBASSADORS OF STEAM) (Canceled)"/>
    <s v="steampunk  remake of &quot;a Christmas carol&quot;"/>
    <x v="1"/>
    <x v="2547"/>
    <x v="1"/>
    <x v="0"/>
    <s v="USD"/>
    <n v="1441386000"/>
    <x v="3937"/>
    <b v="0"/>
    <n v="0"/>
    <b v="0"/>
    <s v="film &amp; video/science fiction"/>
    <x v="5"/>
    <x v="21"/>
    <x v="2721"/>
    <x v="3937"/>
    <d v="2015-09-04T17:00:00"/>
    <x v="0"/>
  </r>
  <r>
    <n v="158"/>
    <s v="In The Dark POST Production Fund Request (Canceled)"/>
    <s v="ITD a is thriller about a female college student house sitting for her boss &amp; encountering a dark evil force that dwells in the shadows"/>
    <x v="1"/>
    <x v="2547"/>
    <x v="1"/>
    <x v="0"/>
    <s v="USD"/>
    <n v="1413942628"/>
    <x v="3938"/>
    <b v="0"/>
    <n v="0"/>
    <b v="0"/>
    <s v="film &amp; video/science fiction"/>
    <x v="5"/>
    <x v="21"/>
    <x v="2721"/>
    <x v="3938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x v="1"/>
    <x v="2547"/>
    <x v="2"/>
    <x v="0"/>
    <s v="USD"/>
    <n v="1439675691"/>
    <x v="3939"/>
    <b v="0"/>
    <n v="0"/>
    <b v="0"/>
    <s v="film &amp; video/drama"/>
    <x v="5"/>
    <x v="10"/>
    <x v="2721"/>
    <x v="3939"/>
    <d v="2015-08-15T21:54:51"/>
    <x v="0"/>
  </r>
  <r>
    <n v="186"/>
    <s v="Feature Film: The Wolfes"/>
    <s v="My film is about a boy who discovers the truth about his fathers dissapearance through the dark secrets of his mothers past."/>
    <x v="1"/>
    <x v="2547"/>
    <x v="2"/>
    <x v="0"/>
    <s v="USD"/>
    <n v="1488571200"/>
    <x v="3940"/>
    <b v="0"/>
    <n v="0"/>
    <b v="0"/>
    <s v="film &amp; video/drama"/>
    <x v="5"/>
    <x v="10"/>
    <x v="2721"/>
    <x v="3940"/>
    <d v="2017-03-03T20:00:00"/>
    <x v="0"/>
  </r>
  <r>
    <n v="429"/>
    <s v="THE FUTURE"/>
    <s v="THE FUTURE is a short animated film created entirely by autistic and developmentally disabled artists from the L.A.N.D. program in Brooklyn, New York."/>
    <x v="1"/>
    <x v="2547"/>
    <x v="2"/>
    <x v="0"/>
    <s v="USD"/>
    <n v="1259297940"/>
    <x v="3941"/>
    <b v="0"/>
    <n v="0"/>
    <b v="0"/>
    <s v="film &amp; video/animation"/>
    <x v="5"/>
    <x v="23"/>
    <x v="2721"/>
    <x v="3941"/>
    <d v="2009-11-27T04:59:00"/>
    <x v="0"/>
  </r>
  <r>
    <n v="516"/>
    <s v="Shipmates"/>
    <s v="A big brother style comedy animation series starring famous seafarers"/>
    <x v="1"/>
    <x v="2547"/>
    <x v="2"/>
    <x v="1"/>
    <s v="GBP"/>
    <n v="1432752080"/>
    <x v="3942"/>
    <b v="0"/>
    <n v="0"/>
    <b v="0"/>
    <s v="film &amp; video/animation"/>
    <x v="5"/>
    <x v="23"/>
    <x v="2721"/>
    <x v="3942"/>
    <d v="2015-05-27T18:41:20"/>
    <x v="0"/>
  </r>
  <r>
    <n v="616"/>
    <s v="S'time Soirees (Canceled)"/>
    <s v="Hormis la similitude envers d'autres rÃ©seaux socials, celui-ci vous permettra d'organiser / participer Ã  des soirÃ©es trÃ¨s facilement !"/>
    <x v="1"/>
    <x v="2547"/>
    <x v="1"/>
    <x v="16"/>
    <s v="EUR"/>
    <n v="1488013307"/>
    <x v="3943"/>
    <b v="0"/>
    <n v="0"/>
    <b v="0"/>
    <s v="technology/web"/>
    <x v="0"/>
    <x v="26"/>
    <x v="2721"/>
    <x v="3943"/>
    <d v="2017-02-25T09:01:47"/>
    <x v="0"/>
  </r>
  <r>
    <n v="624"/>
    <s v="NeedSomeLoven.com (Canceled)"/>
    <s v="I am designing a fun, high tech dating website, with over 25 cool features. It is innovate as well as user friendly."/>
    <x v="1"/>
    <x v="2547"/>
    <x v="1"/>
    <x v="0"/>
    <s v="USD"/>
    <n v="1431647041"/>
    <x v="3944"/>
    <b v="0"/>
    <n v="0"/>
    <b v="0"/>
    <s v="technology/web"/>
    <x v="0"/>
    <x v="26"/>
    <x v="2721"/>
    <x v="3944"/>
    <d v="2015-05-14T23:44:01"/>
    <x v="0"/>
  </r>
  <r>
    <n v="628"/>
    <s v="Website for Firearms Education &amp; Sale of Accessories"/>
    <s v="Funding of website design &amp; materials for education about firearms, firearm safety &amp; firearm related apparel"/>
    <x v="1"/>
    <x v="2547"/>
    <x v="1"/>
    <x v="0"/>
    <s v="USD"/>
    <n v="1405269457"/>
    <x v="3945"/>
    <b v="0"/>
    <n v="0"/>
    <b v="0"/>
    <s v="technology/web"/>
    <x v="0"/>
    <x v="26"/>
    <x v="2721"/>
    <x v="3945"/>
    <d v="2014-07-13T16:37:37"/>
    <x v="0"/>
  </r>
  <r>
    <n v="764"/>
    <s v="[JOE]KES"/>
    <s v="[JOE]KES is a book full of over 200 original, sometimes funny, pun-ish Joekes. If you hate the book, use it as a coster!"/>
    <x v="1"/>
    <x v="2547"/>
    <x v="2"/>
    <x v="0"/>
    <s v="USD"/>
    <n v="1441858161"/>
    <x v="3946"/>
    <b v="0"/>
    <n v="0"/>
    <b v="0"/>
    <s v="publishing/fiction"/>
    <x v="1"/>
    <x v="35"/>
    <x v="2721"/>
    <x v="3946"/>
    <d v="2015-09-10T04:09:21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"/>
    <x v="2547"/>
    <x v="2"/>
    <x v="0"/>
    <s v="USD"/>
    <n v="1442856131"/>
    <x v="3947"/>
    <b v="0"/>
    <n v="0"/>
    <b v="0"/>
    <s v="music/jazz"/>
    <x v="7"/>
    <x v="33"/>
    <x v="2721"/>
    <x v="3947"/>
    <d v="2015-09-21T17:22:1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x v="2547"/>
    <x v="2"/>
    <x v="6"/>
    <s v="EUR"/>
    <n v="1475310825"/>
    <x v="3948"/>
    <b v="0"/>
    <n v="0"/>
    <b v="0"/>
    <s v="technology/wearables"/>
    <x v="0"/>
    <x v="1"/>
    <x v="2721"/>
    <x v="3948"/>
    <d v="2016-10-01T08:33:45"/>
    <x v="0"/>
  </r>
  <r>
    <n v="1140"/>
    <s v="Medieval Empire by Bear Games"/>
    <s v="We are creating the next epic Massive Multiplayer Online-Real Time Strategy game and we want you to be a part of it!"/>
    <x v="1"/>
    <x v="2547"/>
    <x v="2"/>
    <x v="1"/>
    <s v="GBP"/>
    <n v="1438859121"/>
    <x v="3949"/>
    <b v="0"/>
    <n v="0"/>
    <b v="0"/>
    <s v="games/mobile games"/>
    <x v="3"/>
    <x v="28"/>
    <x v="2721"/>
    <x v="3949"/>
    <d v="2015-08-06T11:05:21"/>
    <x v="0"/>
  </r>
  <r>
    <n v="1231"/>
    <s v="Villapalooza - Little Village Music Festival (Canceled)"/>
    <s v="a non-profit, free, all-day, all-ages music &amp; arts festival dedicated to promoting non-violent spaces for community engagement"/>
    <x v="1"/>
    <x v="2547"/>
    <x v="1"/>
    <x v="0"/>
    <s v="USD"/>
    <n v="1440723600"/>
    <x v="3950"/>
    <b v="0"/>
    <n v="0"/>
    <b v="0"/>
    <s v="music/world music"/>
    <x v="7"/>
    <x v="37"/>
    <x v="2721"/>
    <x v="3950"/>
    <d v="2015-08-28T01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"/>
    <x v="2547"/>
    <x v="1"/>
    <x v="0"/>
    <s v="USD"/>
    <n v="1407729600"/>
    <x v="3951"/>
    <b v="0"/>
    <n v="0"/>
    <b v="0"/>
    <s v="publishing/translations"/>
    <x v="1"/>
    <x v="31"/>
    <x v="2721"/>
    <x v="3951"/>
    <d v="2014-08-11T04:00:00"/>
    <x v="0"/>
  </r>
  <r>
    <n v="1489"/>
    <s v="QUIET ENJOYMENT, a novel of two gay friends, life and AIDS"/>
    <s v="My project is a novel, QUIET ENJOYMENT. It is a funny and serious story of one friend helping another deal with AIDS."/>
    <x v="1"/>
    <x v="2547"/>
    <x v="2"/>
    <x v="0"/>
    <s v="USD"/>
    <n v="1352994052"/>
    <x v="3952"/>
    <b v="0"/>
    <n v="0"/>
    <b v="0"/>
    <s v="publishing/fiction"/>
    <x v="1"/>
    <x v="35"/>
    <x v="2721"/>
    <x v="3952"/>
    <d v="2012-11-15T15:40:52"/>
    <x v="0"/>
  </r>
  <r>
    <n v="1712"/>
    <s v="Midwest Cowboy Ministries"/>
    <s v="Recording/equipment for MCM - a team of musicians who will help your local musicians to hold your own Cowboy Church with Gospel Music"/>
    <x v="1"/>
    <x v="2547"/>
    <x v="2"/>
    <x v="0"/>
    <s v="USD"/>
    <n v="1435701353"/>
    <x v="3953"/>
    <b v="0"/>
    <n v="0"/>
    <b v="0"/>
    <s v="music/faith"/>
    <x v="7"/>
    <x v="14"/>
    <x v="2721"/>
    <x v="3953"/>
    <d v="2015-06-30T21:55:53"/>
    <x v="0"/>
  </r>
  <r>
    <n v="1721"/>
    <s v="&quot;HEAVEN'S CALLING&quot;"/>
    <s v="Heavens calling is an album for people all over the world in need of a healing for the soul, positive mindset and total prosperity"/>
    <x v="1"/>
    <x v="2547"/>
    <x v="2"/>
    <x v="0"/>
    <s v="USD"/>
    <n v="1449831863"/>
    <x v="3954"/>
    <b v="0"/>
    <n v="0"/>
    <b v="0"/>
    <s v="music/faith"/>
    <x v="7"/>
    <x v="14"/>
    <x v="2721"/>
    <x v="3954"/>
    <d v="2015-12-11T11:04:23"/>
    <x v="0"/>
  </r>
  <r>
    <n v="2341"/>
    <s v="Cutting Edge Fitness Website (Canceled)"/>
    <s v="This website will serve as an interface to change lives and have a community routing for your success!"/>
    <x v="1"/>
    <x v="2547"/>
    <x v="1"/>
    <x v="0"/>
    <s v="USD"/>
    <n v="1436729504"/>
    <x v="3955"/>
    <b v="0"/>
    <n v="0"/>
    <b v="0"/>
    <s v="technology/web"/>
    <x v="0"/>
    <x v="26"/>
    <x v="2721"/>
    <x v="3955"/>
    <d v="2015-07-12T19:31:44"/>
    <x v="0"/>
  </r>
  <r>
    <n v="2518"/>
    <s v="Southern California's Backroad Eateries"/>
    <s v="I am traveling the backroads of Southern California, to discover the best out-of-the-way eateries the area has to offer"/>
    <x v="1"/>
    <x v="2547"/>
    <x v="2"/>
    <x v="0"/>
    <s v="USD"/>
    <n v="1415899228"/>
    <x v="3956"/>
    <b v="0"/>
    <n v="0"/>
    <b v="0"/>
    <s v="food/restaurants"/>
    <x v="4"/>
    <x v="40"/>
    <x v="2721"/>
    <x v="3956"/>
    <d v="2014-11-13T17:20:28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1"/>
    <x v="2547"/>
    <x v="2"/>
    <x v="1"/>
    <s v="GBP"/>
    <n v="1371726258"/>
    <x v="3957"/>
    <b v="0"/>
    <n v="0"/>
    <b v="0"/>
    <s v="publishing/children's books"/>
    <x v="1"/>
    <x v="39"/>
    <x v="2721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x v="1"/>
    <x v="2547"/>
    <x v="2"/>
    <x v="0"/>
    <s v="USD"/>
    <n v="1442644651"/>
    <x v="3958"/>
    <b v="0"/>
    <n v="0"/>
    <b v="0"/>
    <s v="theater/musical"/>
    <x v="6"/>
    <x v="19"/>
    <x v="2721"/>
    <x v="3958"/>
    <d v="2015-09-19T06:37:31"/>
    <x v="0"/>
  </r>
  <r>
    <n v="3944"/>
    <s v="Shakespeare Shortened School Plays"/>
    <s v="My project is to finish writing all 38 of Shakespeare's Plays into shortened 15-20 minute Shortened versions and publish them in 1 year"/>
    <x v="1"/>
    <x v="2547"/>
    <x v="2"/>
    <x v="0"/>
    <s v="USD"/>
    <n v="1440690875"/>
    <x v="3959"/>
    <b v="0"/>
    <n v="0"/>
    <b v="0"/>
    <s v="theater/plays"/>
    <x v="6"/>
    <x v="11"/>
    <x v="2721"/>
    <x v="3959"/>
    <d v="2015-08-27T15:54:35"/>
    <x v="0"/>
  </r>
  <r>
    <n v="4031"/>
    <s v="As You Like It in The Enchanted Forest Wildlife Sanctuary"/>
    <s v="HeARTistry's contemporary production of As You Like It epitomizes the wit and eloquence of William Shakespeare for a modern audience."/>
    <x v="1"/>
    <x v="2547"/>
    <x v="2"/>
    <x v="0"/>
    <s v="USD"/>
    <n v="1418914964"/>
    <x v="3960"/>
    <b v="0"/>
    <n v="0"/>
    <b v="0"/>
    <s v="theater/plays"/>
    <x v="6"/>
    <x v="11"/>
    <x v="2721"/>
    <x v="3960"/>
    <d v="2014-12-18T15:02:44"/>
    <x v="0"/>
  </r>
  <r>
    <n v="1444"/>
    <s v="Expand the MillionairesLetter in the US Market!"/>
    <s v="We as a successfull german stock market newsletter publisher want expand in the US market!"/>
    <x v="427"/>
    <x v="2547"/>
    <x v="2"/>
    <x v="4"/>
    <s v="EUR"/>
    <n v="1442091462"/>
    <x v="3961"/>
    <b v="0"/>
    <n v="0"/>
    <b v="0"/>
    <s v="publishing/translations"/>
    <x v="1"/>
    <x v="31"/>
    <x v="2721"/>
    <x v="3961"/>
    <d v="2015-09-12T20:57:42"/>
    <x v="0"/>
  </r>
  <r>
    <n v="2851"/>
    <s v="The Divideâ€ A Great New Controversial Play."/>
    <s v="Set in Southern America â€œThe Divideâ€ is a stage play that touches on the issues that are forefront in America and the world."/>
    <x v="169"/>
    <x v="2547"/>
    <x v="2"/>
    <x v="12"/>
    <s v="EUR"/>
    <n v="1454109420"/>
    <x v="3962"/>
    <b v="0"/>
    <n v="0"/>
    <b v="0"/>
    <s v="theater/plays"/>
    <x v="6"/>
    <x v="11"/>
    <x v="2721"/>
    <x v="3962"/>
    <d v="2016-01-29T23:17:00"/>
    <x v="0"/>
  </r>
  <r>
    <n v="1052"/>
    <s v="Big Daddy's Long Ass Road Trip To W.S.O.P. 2016! Podcasts!"/>
    <s v="Production costs for middle aged comics sharing cross USA country road trip experience via www.bigdaddyroadshow.com Podcasts.ComedySHOW"/>
    <x v="428"/>
    <x v="2547"/>
    <x v="1"/>
    <x v="0"/>
    <s v="USD"/>
    <n v="1465243740"/>
    <x v="3963"/>
    <b v="0"/>
    <n v="0"/>
    <b v="0"/>
    <s v="journalism/audio"/>
    <x v="8"/>
    <x v="30"/>
    <x v="2721"/>
    <x v="3963"/>
    <d v="2016-06-06T20:09:00"/>
    <x v="0"/>
  </r>
  <r>
    <n v="2392"/>
    <s v="WILLAMETTE EXTRA BOARD (Canceled)"/>
    <s v="I am asking for $4,200 to launch a unique website serving professionals in any and all industries seeking additional income in Oregon."/>
    <x v="192"/>
    <x v="2547"/>
    <x v="1"/>
    <x v="0"/>
    <s v="USD"/>
    <n v="1446087223"/>
    <x v="3964"/>
    <b v="0"/>
    <n v="0"/>
    <b v="0"/>
    <s v="technology/web"/>
    <x v="0"/>
    <x v="26"/>
    <x v="2721"/>
    <x v="3964"/>
    <d v="2015-10-29T02:53:43"/>
    <x v="0"/>
  </r>
  <r>
    <n v="124"/>
    <s v="Blank Bodies - Post Production (Canceled)"/>
    <s v="An artificial man and woman discover love under the unsuspecting eyes of the four renowned artists who created them."/>
    <x v="38"/>
    <x v="2547"/>
    <x v="1"/>
    <x v="0"/>
    <s v="USD"/>
    <n v="1431728242"/>
    <x v="3965"/>
    <b v="0"/>
    <n v="0"/>
    <b v="0"/>
    <s v="film &amp; video/science fiction"/>
    <x v="5"/>
    <x v="21"/>
    <x v="2721"/>
    <x v="3965"/>
    <d v="2015-05-15T22:17:22"/>
    <x v="0"/>
  </r>
  <r>
    <n v="766"/>
    <s v="Memories of Italy &amp; Olive Oil"/>
    <s v="I am writing about my nonna's life in Southern Italy and what it was like to grow up in a Fascist regime before immigrating to Canada."/>
    <x v="38"/>
    <x v="2547"/>
    <x v="2"/>
    <x v="11"/>
    <s v="CAD"/>
    <n v="1424112483"/>
    <x v="3966"/>
    <b v="0"/>
    <n v="0"/>
    <b v="0"/>
    <s v="publishing/fiction"/>
    <x v="1"/>
    <x v="35"/>
    <x v="2721"/>
    <x v="3966"/>
    <d v="2015-02-16T18:48:03"/>
    <x v="0"/>
  </r>
  <r>
    <n v="1061"/>
    <s v="Chat Box 23 (Canceled)"/>
    <s v="T.O., Adi &amp; Mercedes discuss their point of views, women's issues &amp; Hollywood Hotties."/>
    <x v="38"/>
    <x v="2547"/>
    <x v="1"/>
    <x v="0"/>
    <s v="USD"/>
    <n v="1462150800"/>
    <x v="3967"/>
    <b v="0"/>
    <n v="0"/>
    <b v="0"/>
    <s v="journalism/audio"/>
    <x v="8"/>
    <x v="30"/>
    <x v="2721"/>
    <x v="3967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x v="38"/>
    <x v="2547"/>
    <x v="2"/>
    <x v="0"/>
    <s v="USD"/>
    <n v="1424131727"/>
    <x v="3968"/>
    <b v="0"/>
    <n v="0"/>
    <b v="0"/>
    <s v="games/mobile games"/>
    <x v="3"/>
    <x v="28"/>
    <x v="2721"/>
    <x v="3968"/>
    <d v="2015-02-17T00:08:47"/>
    <x v="0"/>
  </r>
  <r>
    <n v="1409"/>
    <s v="Modern Literal Torah Translation: Genesis"/>
    <s v="Modern Literal Translation of the 1st Book of the Torah in English and Russian with sub-linear and interlinear layout."/>
    <x v="38"/>
    <x v="2547"/>
    <x v="2"/>
    <x v="0"/>
    <s v="USD"/>
    <n v="1420085535"/>
    <x v="3969"/>
    <b v="0"/>
    <n v="0"/>
    <b v="0"/>
    <s v="publishing/translations"/>
    <x v="1"/>
    <x v="31"/>
    <x v="2721"/>
    <x v="3969"/>
    <d v="2015-01-01T04:12:15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x v="2547"/>
    <x v="1"/>
    <x v="0"/>
    <s v="USD"/>
    <n v="1259715000"/>
    <x v="3970"/>
    <b v="0"/>
    <n v="0"/>
    <b v="0"/>
    <s v="publishing/art books"/>
    <x v="1"/>
    <x v="32"/>
    <x v="2721"/>
    <x v="3970"/>
    <d v="2009-12-02T00:50:00"/>
    <x v="0"/>
  </r>
  <r>
    <n v="1732"/>
    <s v="Christian Lifestyle Multicultural Expo"/>
    <s v="This event will be free to the public with approximately 20 Christian vocalist and choirs from several genres. Rock,Blue Grass,Hip Hop."/>
    <x v="38"/>
    <x v="2547"/>
    <x v="2"/>
    <x v="0"/>
    <s v="USD"/>
    <n v="1452920400"/>
    <x v="3971"/>
    <b v="0"/>
    <n v="0"/>
    <b v="0"/>
    <s v="music/faith"/>
    <x v="7"/>
    <x v="14"/>
    <x v="2721"/>
    <x v="3971"/>
    <d v="2016-01-16T05:00:00"/>
    <x v="0"/>
  </r>
  <r>
    <n v="2398"/>
    <s v="Roekee.com (Canceled)"/>
    <s v="The internets new search engine. Looking for funding to develop our backend web indexing software with an emphasis on automation."/>
    <x v="38"/>
    <x v="2547"/>
    <x v="1"/>
    <x v="0"/>
    <s v="USD"/>
    <n v="1435874384"/>
    <x v="3972"/>
    <b v="0"/>
    <n v="0"/>
    <b v="0"/>
    <s v="technology/web"/>
    <x v="0"/>
    <x v="26"/>
    <x v="2721"/>
    <x v="3972"/>
    <d v="2015-07-02T21:59:44"/>
    <x v="0"/>
  </r>
  <r>
    <n v="2765"/>
    <s v="A Story Book For Kids: Technology and Everyday Life"/>
    <s v="I am writing an illustrated book for children ages 3 to 7 that meshes technology in everyday life stories."/>
    <x v="38"/>
    <x v="2547"/>
    <x v="2"/>
    <x v="0"/>
    <s v="USD"/>
    <n v="1351432428"/>
    <x v="3973"/>
    <b v="0"/>
    <n v="0"/>
    <b v="0"/>
    <s v="publishing/children's books"/>
    <x v="1"/>
    <x v="39"/>
    <x v="2721"/>
    <x v="3973"/>
    <d v="2012-10-28T13:53:48"/>
    <x v="0"/>
  </r>
  <r>
    <n v="3190"/>
    <s v="Call It A Day Productions - THE LIFE"/>
    <s v="Call It A Day Productions is putting on their first full production in December and every little bit helps!"/>
    <x v="38"/>
    <x v="2547"/>
    <x v="2"/>
    <x v="11"/>
    <s v="CAD"/>
    <n v="1481258275"/>
    <x v="3974"/>
    <b v="0"/>
    <n v="0"/>
    <b v="0"/>
    <s v="theater/musical"/>
    <x v="6"/>
    <x v="19"/>
    <x v="2721"/>
    <x v="3974"/>
    <d v="2016-12-09T04:37:55"/>
    <x v="0"/>
  </r>
  <r>
    <n v="4026"/>
    <s v="Speak to my Soul: A Montage of Voices"/>
    <s v="This is a play that voices that stories of the black experience in America using spoken word, song and dance."/>
    <x v="38"/>
    <x v="2547"/>
    <x v="2"/>
    <x v="0"/>
    <s v="USD"/>
    <n v="1449247439"/>
    <x v="3975"/>
    <b v="0"/>
    <n v="0"/>
    <b v="0"/>
    <s v="theater/plays"/>
    <x v="6"/>
    <x v="11"/>
    <x v="2721"/>
    <x v="3975"/>
    <d v="2015-12-04T16:43:59"/>
    <x v="0"/>
  </r>
  <r>
    <n v="762"/>
    <s v="Where we used to live - eBook (PROJECT 80%)"/>
    <s v="An original-well-done eBook. Mainly about fiction, action, adventure, and mystery. A story that you've never read!"/>
    <x v="113"/>
    <x v="2547"/>
    <x v="2"/>
    <x v="14"/>
    <s v="MXN"/>
    <n v="1480831200"/>
    <x v="3976"/>
    <b v="0"/>
    <n v="0"/>
    <b v="0"/>
    <s v="publishing/fiction"/>
    <x v="1"/>
    <x v="35"/>
    <x v="2721"/>
    <x v="3976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x v="113"/>
    <x v="2547"/>
    <x v="1"/>
    <x v="0"/>
    <s v="USD"/>
    <n v="1457394545"/>
    <x v="3977"/>
    <b v="0"/>
    <n v="0"/>
    <b v="0"/>
    <s v="journalism/audio"/>
    <x v="8"/>
    <x v="30"/>
    <x v="2721"/>
    <x v="3977"/>
    <d v="2016-03-07T23:49:05"/>
    <x v="0"/>
  </r>
  <r>
    <n v="1551"/>
    <s v="Randy Hoffman Photography"/>
    <s v="I can do it but help can't hurt. Sweet Montana photos like never seen before. Be a part of Randy Hoffman Photography and our activities"/>
    <x v="113"/>
    <x v="2547"/>
    <x v="2"/>
    <x v="0"/>
    <s v="USD"/>
    <n v="1432756039"/>
    <x v="3978"/>
    <b v="0"/>
    <n v="0"/>
    <b v="0"/>
    <s v="photography/nature"/>
    <x v="2"/>
    <x v="38"/>
    <x v="2721"/>
    <x v="3978"/>
    <d v="2015-05-27T19:47:19"/>
    <x v="0"/>
  </r>
  <r>
    <n v="916"/>
    <s v="JMood Records &quot;New&quot; Roberto Magris Sextet New Recording Project 2010 "/>
    <s v="Our next audio recording projects are scheduled for November 1 to 3, 2010 here in Kansas City, Missouri! "/>
    <x v="196"/>
    <x v="2547"/>
    <x v="2"/>
    <x v="0"/>
    <s v="USD"/>
    <n v="1287723600"/>
    <x v="3979"/>
    <b v="0"/>
    <n v="0"/>
    <b v="0"/>
    <s v="music/jazz"/>
    <x v="7"/>
    <x v="33"/>
    <x v="2721"/>
    <x v="3979"/>
    <d v="2010-10-22T05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29"/>
    <x v="2547"/>
    <x v="2"/>
    <x v="0"/>
    <s v="USD"/>
    <n v="1403039842"/>
    <x v="3980"/>
    <b v="0"/>
    <n v="0"/>
    <b v="0"/>
    <s v="publishing/children's books"/>
    <x v="1"/>
    <x v="39"/>
    <x v="2721"/>
    <x v="3980"/>
    <d v="2014-06-17T21:17:22"/>
    <x v="0"/>
  </r>
  <r>
    <n v="1122"/>
    <s v="Funny Monsters (Mobile Game)"/>
    <s v="Mobile game featuring lots of funny little monsters on the run from their mad creator. Lots of gameplay elements will keep user bussy."/>
    <x v="220"/>
    <x v="2547"/>
    <x v="2"/>
    <x v="1"/>
    <s v="GBP"/>
    <n v="1369932825"/>
    <x v="3981"/>
    <b v="0"/>
    <n v="0"/>
    <b v="0"/>
    <s v="games/video games"/>
    <x v="3"/>
    <x v="18"/>
    <x v="2721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x v="220"/>
    <x v="2547"/>
    <x v="2"/>
    <x v="0"/>
    <s v="USD"/>
    <n v="1481072942"/>
    <x v="3982"/>
    <b v="0"/>
    <n v="0"/>
    <b v="0"/>
    <s v="photography/people"/>
    <x v="2"/>
    <x v="36"/>
    <x v="2721"/>
    <x v="3982"/>
    <d v="2016-12-07T01:09:02"/>
    <x v="0"/>
  </r>
  <r>
    <n v="136"/>
    <s v="MICRO-MISSION (Canceled)"/>
    <s v="NAVY SEALS sent on a Area 51 Top-Secret rescue mission where they are shrunken and injected into an ET body, the immune system mutated."/>
    <x v="121"/>
    <x v="2547"/>
    <x v="1"/>
    <x v="0"/>
    <s v="USD"/>
    <n v="1431771360"/>
    <x v="3983"/>
    <b v="0"/>
    <n v="0"/>
    <b v="0"/>
    <s v="film &amp; video/science fiction"/>
    <x v="5"/>
    <x v="21"/>
    <x v="2721"/>
    <x v="3983"/>
    <d v="2015-05-16T10:16:00"/>
    <x v="0"/>
  </r>
  <r>
    <n v="229"/>
    <s v="The Perfect Plan"/>
    <s v="I teenage girl that wants to go around the system. She does all she can to cheat and finds herself in a bad position when she messesup"/>
    <x v="121"/>
    <x v="2547"/>
    <x v="2"/>
    <x v="4"/>
    <s v="EUR"/>
    <n v="1455402297"/>
    <x v="3984"/>
    <b v="0"/>
    <n v="0"/>
    <b v="0"/>
    <s v="film &amp; video/drama"/>
    <x v="5"/>
    <x v="10"/>
    <x v="2721"/>
    <x v="3984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x v="121"/>
    <x v="2547"/>
    <x v="2"/>
    <x v="0"/>
    <s v="USD"/>
    <n v="1444576022"/>
    <x v="3985"/>
    <b v="0"/>
    <n v="0"/>
    <b v="0"/>
    <s v="film &amp; video/animation"/>
    <x v="5"/>
    <x v="23"/>
    <x v="2721"/>
    <x v="3985"/>
    <d v="2015-10-11T15:07:02"/>
    <x v="0"/>
  </r>
  <r>
    <n v="897"/>
    <s v="Park XXVII Album Release"/>
    <s v="Park XXVII is putting together an album of up and coming Georgia bands. We need money to fund the recording/production costs of this cd"/>
    <x v="121"/>
    <x v="2547"/>
    <x v="2"/>
    <x v="0"/>
    <s v="USD"/>
    <n v="1354123908"/>
    <x v="3986"/>
    <b v="0"/>
    <n v="0"/>
    <b v="0"/>
    <s v="music/indie rock"/>
    <x v="7"/>
    <x v="12"/>
    <x v="2721"/>
    <x v="3986"/>
    <d v="2012-11-28T17:31:48"/>
    <x v="0"/>
  </r>
  <r>
    <n v="1046"/>
    <s v="All Things Horses Podcast (Canceled)"/>
    <s v="All Things Horses is slowly becoming the greatest podcast on the internet and we are looking to upgrade the studio and software."/>
    <x v="121"/>
    <x v="2547"/>
    <x v="1"/>
    <x v="4"/>
    <s v="EUR"/>
    <n v="1451161560"/>
    <x v="3987"/>
    <b v="0"/>
    <n v="0"/>
    <b v="0"/>
    <s v="journalism/audio"/>
    <x v="8"/>
    <x v="30"/>
    <x v="2721"/>
    <x v="3987"/>
    <d v="2015-12-26T20:26:00"/>
    <x v="0"/>
  </r>
  <r>
    <n v="1125"/>
    <s v="Ultimate Supremacy"/>
    <s v="Ultimate Supremacy will be the ultimate in mobile gaming, if you love fighting and strategy games, you will love Ultimate Supremacy."/>
    <x v="121"/>
    <x v="2547"/>
    <x v="2"/>
    <x v="1"/>
    <s v="GBP"/>
    <n v="1443193130"/>
    <x v="3988"/>
    <b v="0"/>
    <n v="0"/>
    <b v="0"/>
    <s v="games/mobile games"/>
    <x v="3"/>
    <x v="28"/>
    <x v="2721"/>
    <x v="3988"/>
    <d v="2015-09-25T14:58:50"/>
    <x v="0"/>
  </r>
  <r>
    <n v="1730"/>
    <s v="Triumph Over Trials/ Hope Through the Hurt"/>
    <s v="Hello, I am raising money to fund my first solo Album.  This project is my testimony that God is truly our shelter in the storm."/>
    <x v="121"/>
    <x v="2547"/>
    <x v="2"/>
    <x v="0"/>
    <s v="USD"/>
    <n v="1445738783"/>
    <x v="3989"/>
    <b v="0"/>
    <n v="0"/>
    <b v="0"/>
    <s v="music/faith"/>
    <x v="7"/>
    <x v="14"/>
    <x v="2721"/>
    <x v="3989"/>
    <d v="2015-10-25T02:06:23"/>
    <x v="0"/>
  </r>
  <r>
    <n v="1740"/>
    <s v="Recording Studio Time"/>
    <s v="I recently recorded a new single. With your help I can return to the studio. Would you like to be part of my next worship project?"/>
    <x v="121"/>
    <x v="2547"/>
    <x v="2"/>
    <x v="0"/>
    <s v="USD"/>
    <n v="1437075422"/>
    <x v="3990"/>
    <b v="0"/>
    <n v="0"/>
    <b v="0"/>
    <s v="music/faith"/>
    <x v="7"/>
    <x v="14"/>
    <x v="2721"/>
    <x v="3990"/>
    <d v="2015-07-16T19:37:02"/>
    <x v="0"/>
  </r>
  <r>
    <n v="1815"/>
    <s v="Texas to Florida"/>
    <s v="Photographic roadtrip from Dallas/Ft Worth, Texas to Florida's beaches. A summer photography roadtrip project to include 5 states."/>
    <x v="121"/>
    <x v="2547"/>
    <x v="2"/>
    <x v="0"/>
    <s v="USD"/>
    <n v="1435787137"/>
    <x v="3991"/>
    <b v="0"/>
    <n v="0"/>
    <b v="0"/>
    <s v="photography/photobooks"/>
    <x v="2"/>
    <x v="3"/>
    <x v="2721"/>
    <x v="3991"/>
    <d v="2015-07-01T21:45:37"/>
    <x v="0"/>
  </r>
  <r>
    <n v="2345"/>
    <s v="Social Media Website (Canceled)"/>
    <s v="My team and I are creating a social media website for pet lovers across the world! Fashion, animal shows, adoptions, and more."/>
    <x v="121"/>
    <x v="2547"/>
    <x v="1"/>
    <x v="0"/>
    <s v="USD"/>
    <n v="1427845140"/>
    <x v="3992"/>
    <b v="0"/>
    <n v="0"/>
    <b v="0"/>
    <s v="technology/web"/>
    <x v="0"/>
    <x v="26"/>
    <x v="2721"/>
    <x v="3992"/>
    <d v="2015-03-31T23:39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x v="2547"/>
    <x v="2"/>
    <x v="0"/>
    <s v="USD"/>
    <n v="1424281389"/>
    <x v="3993"/>
    <b v="0"/>
    <n v="0"/>
    <b v="0"/>
    <s v="food/food trucks"/>
    <x v="4"/>
    <x v="29"/>
    <x v="2721"/>
    <x v="3993"/>
    <d v="2015-02-18T17:43:09"/>
    <x v="0"/>
  </r>
  <r>
    <n v="2590"/>
    <s v="Magic Kick Coffee - coffee that makes your day"/>
    <s v="First in Perth self-contained eco-friendly coffee car based on Ford Fiesta. In the end of the projrct I need your help to make it real!"/>
    <x v="121"/>
    <x v="2547"/>
    <x v="2"/>
    <x v="8"/>
    <s v="AUD"/>
    <n v="1453817297"/>
    <x v="3994"/>
    <b v="0"/>
    <n v="0"/>
    <b v="0"/>
    <s v="food/food trucks"/>
    <x v="4"/>
    <x v="29"/>
    <x v="2721"/>
    <x v="3994"/>
    <d v="2016-01-26T14:08:17"/>
    <x v="0"/>
  </r>
  <r>
    <n v="2872"/>
    <s v="Loud Arts"/>
    <s v="Local Theatre group in Loudoun County, Virginia. Looking for funds to start producing shows!"/>
    <x v="121"/>
    <x v="2547"/>
    <x v="2"/>
    <x v="0"/>
    <s v="USD"/>
    <n v="1434768438"/>
    <x v="3995"/>
    <b v="0"/>
    <n v="0"/>
    <b v="0"/>
    <s v="theater/plays"/>
    <x v="6"/>
    <x v="11"/>
    <x v="2721"/>
    <x v="3995"/>
    <d v="2015-06-20T02:47:18"/>
    <x v="0"/>
  </r>
  <r>
    <n v="2943"/>
    <s v="BlackSpace: Urban Performance Arts Collective"/>
    <s v="Building a Resource Network and Funding Capacity to support, empower and promote Afrocentric Arts in Metro Columbus"/>
    <x v="121"/>
    <x v="2547"/>
    <x v="2"/>
    <x v="0"/>
    <s v="USD"/>
    <n v="1428894380"/>
    <x v="3996"/>
    <b v="0"/>
    <n v="0"/>
    <b v="0"/>
    <s v="theater/spaces"/>
    <x v="6"/>
    <x v="9"/>
    <x v="2721"/>
    <x v="3996"/>
    <d v="2015-04-13T03:06:20"/>
    <x v="0"/>
  </r>
  <r>
    <n v="3641"/>
    <s v="THE PRYOR EMPIRE: A RICHARD PRYOR TRIBUTE"/>
    <s v="See Pryor from his teenage years to his last breath featuring his past wives, closest friends. &amp; his fan favorite character Mudbone."/>
    <x v="121"/>
    <x v="2547"/>
    <x v="2"/>
    <x v="0"/>
    <s v="USD"/>
    <n v="1412485200"/>
    <x v="3997"/>
    <b v="0"/>
    <n v="0"/>
    <b v="0"/>
    <s v="theater/musical"/>
    <x v="6"/>
    <x v="19"/>
    <x v="2721"/>
    <x v="3997"/>
    <d v="2014-10-05T05:00:00"/>
    <x v="0"/>
  </r>
  <r>
    <n v="3802"/>
    <s v="The Lost Play of William Shakespeare"/>
    <s v="A musical about how Shakespeare was inspired to write only his own plays after the co-authored play Henry VI was taken."/>
    <x v="121"/>
    <x v="2547"/>
    <x v="2"/>
    <x v="0"/>
    <s v="USD"/>
    <n v="1445482906"/>
    <x v="3998"/>
    <b v="0"/>
    <n v="0"/>
    <b v="0"/>
    <s v="theater/musical"/>
    <x v="6"/>
    <x v="19"/>
    <x v="2721"/>
    <x v="3998"/>
    <d v="2015-10-22T03:01:46"/>
    <x v="0"/>
  </r>
  <r>
    <n v="3921"/>
    <s v="Shakespeare's R&amp;J - Chapel Lane Theatre Company"/>
    <s v="CLTC are crowdfunding for our latest production - Joe Calarco's brilliant adaptation of Shakespeare's most loved tragedy."/>
    <x v="121"/>
    <x v="2547"/>
    <x v="2"/>
    <x v="1"/>
    <s v="GBP"/>
    <n v="1414346400"/>
    <x v="3999"/>
    <b v="0"/>
    <n v="0"/>
    <b v="0"/>
    <s v="theater/plays"/>
    <x v="6"/>
    <x v="11"/>
    <x v="2721"/>
    <x v="3999"/>
    <d v="2014-10-26T18:00:00"/>
    <x v="0"/>
  </r>
  <r>
    <n v="3989"/>
    <s v="A Gentleman, A Lady and A Thug"/>
    <s v="I love to write. I have written and published my first book and everyone that read it enjoyed it. My dream is to one day write movies"/>
    <x v="121"/>
    <x v="2547"/>
    <x v="2"/>
    <x v="0"/>
    <s v="USD"/>
    <n v="1447009181"/>
    <x v="4000"/>
    <b v="0"/>
    <n v="0"/>
    <b v="0"/>
    <s v="theater/plays"/>
    <x v="6"/>
    <x v="11"/>
    <x v="2721"/>
    <x v="4000"/>
    <d v="2015-11-08T18:59:41"/>
    <x v="0"/>
  </r>
  <r>
    <n v="3997"/>
    <s v="'Working Play Title'"/>
    <s v="We aim to produce a Professional Published Play for two days in October 2015 on Fri 30th &amp; Sat 31st with three performances in total."/>
    <x v="121"/>
    <x v="2547"/>
    <x v="2"/>
    <x v="1"/>
    <s v="GBP"/>
    <n v="1428222221"/>
    <x v="4001"/>
    <b v="0"/>
    <n v="0"/>
    <b v="0"/>
    <s v="theater/plays"/>
    <x v="6"/>
    <x v="11"/>
    <x v="2721"/>
    <x v="4001"/>
    <d v="2015-04-05T08:23:41"/>
    <x v="0"/>
  </r>
  <r>
    <n v="4080"/>
    <s v="Uncommonnotions"/>
    <s v="&quot;Uncommonnotion&quot;. is a collections of short humors stories, I want to develop into plays, interest has been shown in this idea."/>
    <x v="121"/>
    <x v="2547"/>
    <x v="2"/>
    <x v="0"/>
    <s v="USD"/>
    <n v="1465930440"/>
    <x v="4002"/>
    <b v="0"/>
    <n v="0"/>
    <b v="0"/>
    <s v="theater/plays"/>
    <x v="6"/>
    <x v="11"/>
    <x v="2721"/>
    <x v="4002"/>
    <d v="2016-06-14T18:54:00"/>
    <x v="0"/>
  </r>
  <r>
    <n v="907"/>
    <s v="Greg Chambers Saxophone CD"/>
    <s v="Greg Chambers' self-titled CD needs support for post production, replication, and promotion."/>
    <x v="230"/>
    <x v="2547"/>
    <x v="2"/>
    <x v="0"/>
    <s v="USD"/>
    <n v="1315715823"/>
    <x v="4003"/>
    <b v="0"/>
    <n v="0"/>
    <b v="0"/>
    <s v="music/jazz"/>
    <x v="7"/>
    <x v="33"/>
    <x v="2721"/>
    <x v="4003"/>
    <d v="2011-09-11T04:37:03"/>
    <x v="0"/>
  </r>
  <r>
    <n v="2865"/>
    <s v="FRINGE 2015 by YER Productions"/>
    <s v="Prepare to be Swept Away. Three short plays from three master playwrights; LANDFALL, SNIPER and DANGERS of TOBACCO!"/>
    <x v="430"/>
    <x v="2547"/>
    <x v="2"/>
    <x v="0"/>
    <s v="USD"/>
    <n v="1420512259"/>
    <x v="4004"/>
    <b v="0"/>
    <n v="0"/>
    <b v="0"/>
    <s v="theater/plays"/>
    <x v="6"/>
    <x v="11"/>
    <x v="2721"/>
    <x v="4004"/>
    <d v="2015-01-06T02:44:19"/>
    <x v="0"/>
  </r>
  <r>
    <n v="572"/>
    <s v="FairwayJockey.com Custom Golf Equipment"/>
    <s v="FairwayJockey.com is a web platform to make high quality custom tour golf equipment available at a lower cost to the consumer."/>
    <x v="60"/>
    <x v="2547"/>
    <x v="2"/>
    <x v="0"/>
    <s v="USD"/>
    <n v="1446660688"/>
    <x v="4005"/>
    <b v="0"/>
    <n v="0"/>
    <b v="0"/>
    <s v="technology/web"/>
    <x v="0"/>
    <x v="26"/>
    <x v="2721"/>
    <x v="4005"/>
    <d v="2015-11-04T18:11:28"/>
    <x v="0"/>
  </r>
  <r>
    <n v="768"/>
    <s v="A dream of becoming an upcoming Author"/>
    <s v="Haunted by a wrong decision and hunted by a Tall Dark Stranger, a misguided teen struggles to find her way home ..or will she make it?"/>
    <x v="60"/>
    <x v="2547"/>
    <x v="2"/>
    <x v="0"/>
    <s v="USD"/>
    <n v="1387169890"/>
    <x v="4006"/>
    <b v="0"/>
    <n v="0"/>
    <b v="0"/>
    <s v="publishing/fiction"/>
    <x v="1"/>
    <x v="35"/>
    <x v="2721"/>
    <x v="4006"/>
    <d v="2013-12-16T04:58:10"/>
    <x v="0"/>
  </r>
  <r>
    <n v="908"/>
    <s v="Help Tony Copeland and get free cd's and mp3's"/>
    <s v="This project is designed to help protect the environment by using Eco-friendly product packaging."/>
    <x v="60"/>
    <x v="2547"/>
    <x v="2"/>
    <x v="0"/>
    <s v="USD"/>
    <n v="1280206740"/>
    <x v="4007"/>
    <b v="0"/>
    <n v="0"/>
    <b v="0"/>
    <s v="music/jazz"/>
    <x v="7"/>
    <x v="33"/>
    <x v="2721"/>
    <x v="4007"/>
    <d v="2010-07-27T04:59:00"/>
    <x v="0"/>
  </r>
  <r>
    <n v="1050"/>
    <s v="The (Secular) Barbershop Podcast (Canceled)"/>
    <s v="Secularism is on the rise and I hear you.Talk to me."/>
    <x v="60"/>
    <x v="2547"/>
    <x v="1"/>
    <x v="0"/>
    <s v="USD"/>
    <n v="1442257677"/>
    <x v="4008"/>
    <b v="0"/>
    <n v="0"/>
    <b v="0"/>
    <s v="journalism/audio"/>
    <x v="8"/>
    <x v="30"/>
    <x v="2721"/>
    <x v="4008"/>
    <d v="2015-09-14T19:07:5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x v="2547"/>
    <x v="1"/>
    <x v="0"/>
    <s v="USD"/>
    <n v="1407708000"/>
    <x v="4009"/>
    <b v="0"/>
    <n v="0"/>
    <b v="0"/>
    <s v="journalism/audio"/>
    <x v="8"/>
    <x v="30"/>
    <x v="2721"/>
    <x v="4009"/>
    <d v="2014-08-10T22:00:00"/>
    <x v="0"/>
  </r>
  <r>
    <n v="1236"/>
    <s v="&quot;Volando&quot; CD Release (Canceled)"/>
    <s v="Raising money to give the musicians their due."/>
    <x v="60"/>
    <x v="2547"/>
    <x v="1"/>
    <x v="0"/>
    <s v="USD"/>
    <n v="1343491200"/>
    <x v="4010"/>
    <b v="0"/>
    <n v="0"/>
    <b v="0"/>
    <s v="music/world music"/>
    <x v="7"/>
    <x v="37"/>
    <x v="2721"/>
    <x v="4010"/>
    <d v="2012-07-28T16:00:00"/>
    <x v="0"/>
  </r>
  <r>
    <n v="1239"/>
    <s v="Help Calmenco! finance new CD and Tour (Canceled)"/>
    <s v="Please consider helping us with our new CD and Riverdance Tour"/>
    <x v="60"/>
    <x v="2547"/>
    <x v="1"/>
    <x v="0"/>
    <s v="USD"/>
    <n v="1325804767"/>
    <x v="4011"/>
    <b v="0"/>
    <n v="0"/>
    <b v="0"/>
    <s v="music/world music"/>
    <x v="7"/>
    <x v="37"/>
    <x v="2721"/>
    <x v="4011"/>
    <d v="2012-01-05T23:06:07"/>
    <x v="0"/>
  </r>
  <r>
    <n v="1333"/>
    <s v="Bio Hazard Suit for Everyman (Canceled)"/>
    <s v="Im in the process of creating a biohazard suit that can be worn like an extra layer, unlike these bulky units that are currently in use"/>
    <x v="60"/>
    <x v="2547"/>
    <x v="1"/>
    <x v="8"/>
    <s v="AUD"/>
    <n v="1405478025"/>
    <x v="4012"/>
    <b v="0"/>
    <n v="0"/>
    <b v="0"/>
    <s v="technology/wearables"/>
    <x v="0"/>
    <x v="1"/>
    <x v="2721"/>
    <x v="4012"/>
    <d v="2014-07-16T02:33:45"/>
    <x v="0"/>
  </r>
  <r>
    <n v="2377"/>
    <s v="Fluttify - New Canadian Tech Start Up (Canceled)"/>
    <s v="Fluttify is an Online Video Sharing Platform allowing friends to share their favorite Trending Content with each other."/>
    <x v="60"/>
    <x v="2547"/>
    <x v="1"/>
    <x v="11"/>
    <s v="CAD"/>
    <n v="1480110783"/>
    <x v="4013"/>
    <b v="0"/>
    <n v="0"/>
    <b v="0"/>
    <s v="technology/web"/>
    <x v="0"/>
    <x v="26"/>
    <x v="2721"/>
    <x v="4013"/>
    <d v="2016-11-25T21:53:03"/>
    <x v="0"/>
  </r>
  <r>
    <n v="1493"/>
    <s v="The Great Grand Zeppelin Chase"/>
    <s v="Help illustrate the sequel to the bestselling _x000a_The Transylvania Flying Squad of Detectives"/>
    <x v="243"/>
    <x v="2547"/>
    <x v="2"/>
    <x v="0"/>
    <s v="USD"/>
    <n v="1371415675"/>
    <x v="4014"/>
    <b v="0"/>
    <n v="0"/>
    <b v="0"/>
    <s v="publishing/fiction"/>
    <x v="1"/>
    <x v="35"/>
    <x v="2721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x v="200"/>
    <x v="2547"/>
    <x v="2"/>
    <x v="0"/>
    <s v="USD"/>
    <n v="1480188013"/>
    <x v="4015"/>
    <b v="0"/>
    <n v="0"/>
    <b v="0"/>
    <s v="publishing/fiction"/>
    <x v="1"/>
    <x v="35"/>
    <x v="2721"/>
    <x v="4015"/>
    <d v="2016-11-26T19:20:13"/>
    <x v="0"/>
  </r>
  <r>
    <n v="3743"/>
    <s v="Down the Mississippi"/>
    <s v="I'm taking the Adventures of Huckleberry Finn puppet show down the Mississippi River!"/>
    <x v="200"/>
    <x v="2547"/>
    <x v="2"/>
    <x v="0"/>
    <s v="USD"/>
    <n v="1404406964"/>
    <x v="4016"/>
    <b v="0"/>
    <n v="0"/>
    <b v="0"/>
    <s v="theater/plays"/>
    <x v="6"/>
    <x v="11"/>
    <x v="2721"/>
    <x v="4016"/>
    <d v="2014-07-03T17:02:44"/>
    <x v="0"/>
  </r>
  <r>
    <n v="475"/>
    <s v="Tropiki-Meet the Tikis animated/cartoon series-Monkey Tiki"/>
    <s v="Tropiki-Meet the Tikis-childrens animated/cartoon series.Fun  cartoon shorts with quirky humor and a positive uplifting message"/>
    <x v="151"/>
    <x v="2547"/>
    <x v="2"/>
    <x v="0"/>
    <s v="USD"/>
    <n v="1430877843"/>
    <x v="4017"/>
    <b v="0"/>
    <n v="0"/>
    <b v="0"/>
    <s v="film &amp; video/animation"/>
    <x v="5"/>
    <x v="23"/>
    <x v="2721"/>
    <x v="4017"/>
    <d v="2015-05-06T02:04:03"/>
    <x v="0"/>
  </r>
  <r>
    <n v="1227"/>
    <s v="Beast of the Beats VIII Webster Hall, NY (Nov 6-9 2014)"/>
    <s v="After winning the iStandard Phoenix Producer Showcase (6/25/14)  I have been invited to Beast of the Beats VIII in New York Nov. 6-9"/>
    <x v="151"/>
    <x v="2547"/>
    <x v="1"/>
    <x v="0"/>
    <s v="USD"/>
    <n v="1407394800"/>
    <x v="4018"/>
    <b v="0"/>
    <n v="0"/>
    <b v="0"/>
    <s v="music/world music"/>
    <x v="7"/>
    <x v="37"/>
    <x v="2721"/>
    <x v="4018"/>
    <d v="2014-08-07T07:00:00"/>
    <x v="0"/>
  </r>
  <r>
    <n v="1484"/>
    <s v="a book called filtered down thru the stars"/>
    <s v="The mussings of an old wizard"/>
    <x v="151"/>
    <x v="2547"/>
    <x v="2"/>
    <x v="0"/>
    <s v="USD"/>
    <n v="1342882260"/>
    <x v="4019"/>
    <b v="0"/>
    <n v="0"/>
    <b v="0"/>
    <s v="publishing/fiction"/>
    <x v="1"/>
    <x v="35"/>
    <x v="2721"/>
    <x v="4019"/>
    <d v="2012-07-21T14:51:00"/>
    <x v="0"/>
  </r>
  <r>
    <n v="1495"/>
    <s v="A Magical Bildungsroman with a Female Heroine"/>
    <s v="The Adventures of Penelope Hawthorne. Part One: The Spellbook of Dracone."/>
    <x v="151"/>
    <x v="2547"/>
    <x v="2"/>
    <x v="0"/>
    <s v="USD"/>
    <n v="1314471431"/>
    <x v="4020"/>
    <b v="0"/>
    <n v="0"/>
    <b v="0"/>
    <s v="publishing/fiction"/>
    <x v="1"/>
    <x v="35"/>
    <x v="2721"/>
    <x v="4020"/>
    <d v="2011-08-27T18:57:11"/>
    <x v="0"/>
  </r>
  <r>
    <n v="1705"/>
    <s v="Piano Prayer Album - Russ James"/>
    <s v="An instrumental album that ranges from hymns to contemporary music. All the music is recorded by myself."/>
    <x v="151"/>
    <x v="2547"/>
    <x v="2"/>
    <x v="0"/>
    <s v="USD"/>
    <n v="1441814400"/>
    <x v="4021"/>
    <b v="0"/>
    <n v="0"/>
    <b v="0"/>
    <s v="music/faith"/>
    <x v="7"/>
    <x v="14"/>
    <x v="2721"/>
    <x v="4021"/>
    <d v="2015-09-09T16:00:00"/>
    <x v="0"/>
  </r>
  <r>
    <n v="1993"/>
    <s v="Open a photography studio - photo shoots as rewards!"/>
    <s v="I am looking for help to open up an affordable photography studio in Cornwall for baby and family portraiture photography"/>
    <x v="151"/>
    <x v="2547"/>
    <x v="2"/>
    <x v="1"/>
    <s v="GBP"/>
    <n v="1450706837"/>
    <x v="4022"/>
    <b v="0"/>
    <n v="0"/>
    <b v="0"/>
    <s v="photography/people"/>
    <x v="2"/>
    <x v="36"/>
    <x v="2721"/>
    <x v="4022"/>
    <d v="2015-12-21T14:07:17"/>
    <x v="0"/>
  </r>
  <r>
    <n v="2149"/>
    <s v="Project Gert on Xbox Live "/>
    <s v="Project Gert is a sequel to the Android game Project Gert, for Xbox Live.  One character embodying two personality's, and sets of abilities.  "/>
    <x v="151"/>
    <x v="2547"/>
    <x v="2"/>
    <x v="0"/>
    <s v="USD"/>
    <n v="1280534400"/>
    <x v="4023"/>
    <b v="0"/>
    <n v="0"/>
    <b v="0"/>
    <s v="games/video games"/>
    <x v="3"/>
    <x v="18"/>
    <x v="2721"/>
    <x v="4023"/>
    <d v="2010-07-31T00:00:00"/>
    <x v="0"/>
  </r>
  <r>
    <n v="2352"/>
    <s v="The Seeker's School of Thought and Philosophy (Canceled)"/>
    <s v="It is the mission of the Seekerâ€™s School of Thought and Philosophy to provide a safe and nurturing environment for all."/>
    <x v="151"/>
    <x v="2547"/>
    <x v="1"/>
    <x v="0"/>
    <s v="USD"/>
    <n v="1433603552"/>
    <x v="4024"/>
    <b v="0"/>
    <n v="0"/>
    <b v="0"/>
    <s v="technology/web"/>
    <x v="0"/>
    <x v="26"/>
    <x v="2721"/>
    <x v="4024"/>
    <d v="2015-06-06T15:12:32"/>
    <x v="0"/>
  </r>
  <r>
    <n v="2371"/>
    <s v="ProjectPetal.com (Canceled)"/>
    <s v="ProjectPetal.com is an all in one website for all Makers to share projects and ideas. A Facebook(R) Twitter(R) &amp; Github(R) all in one."/>
    <x v="151"/>
    <x v="2547"/>
    <x v="1"/>
    <x v="0"/>
    <s v="USD"/>
    <n v="1435257596"/>
    <x v="4025"/>
    <b v="0"/>
    <n v="0"/>
    <b v="0"/>
    <s v="technology/web"/>
    <x v="0"/>
    <x v="26"/>
    <x v="2721"/>
    <x v="4025"/>
    <d v="2015-06-25T18:39:56"/>
    <x v="0"/>
  </r>
  <r>
    <n v="2847"/>
    <s v="COLOR ME"/>
    <s v="Dark secrets come to light when Mariah meets Stella. They find a way to face the south's largest elephant in the room: RACISM."/>
    <x v="151"/>
    <x v="2547"/>
    <x v="2"/>
    <x v="0"/>
    <s v="USD"/>
    <n v="1464031265"/>
    <x v="4026"/>
    <b v="0"/>
    <n v="0"/>
    <b v="0"/>
    <s v="theater/plays"/>
    <x v="6"/>
    <x v="11"/>
    <x v="2721"/>
    <x v="4026"/>
    <d v="2016-05-23T19:21:05"/>
    <x v="0"/>
  </r>
  <r>
    <n v="3916"/>
    <s v="Final exam"/>
    <s v="We're a small group of University students who need a little help making our final exam production the best product possible."/>
    <x v="151"/>
    <x v="2547"/>
    <x v="2"/>
    <x v="9"/>
    <s v="DKK"/>
    <n v="1464952752"/>
    <x v="4027"/>
    <b v="0"/>
    <n v="0"/>
    <b v="0"/>
    <s v="theater/plays"/>
    <x v="6"/>
    <x v="11"/>
    <x v="2721"/>
    <x v="4027"/>
    <d v="2016-06-03T11:19:12"/>
    <x v="0"/>
  </r>
  <r>
    <n v="2750"/>
    <s v="My Child, My Blessing"/>
    <s v="This is a journal where parents daily write something positive about their child.  Places for pictures, too."/>
    <x v="431"/>
    <x v="2547"/>
    <x v="2"/>
    <x v="0"/>
    <s v="USD"/>
    <n v="1341086400"/>
    <x v="4028"/>
    <b v="0"/>
    <n v="0"/>
    <b v="0"/>
    <s v="publishing/children's books"/>
    <x v="1"/>
    <x v="39"/>
    <x v="2721"/>
    <x v="4028"/>
    <d v="2012-06-30T20:00:00"/>
    <x v="0"/>
  </r>
  <r>
    <n v="1580"/>
    <s v="Faces &amp; Places In Brevard County (Canceled)"/>
    <s v="Creating my 2nd book depicting the people and places in Brevard County w/current images + traveling to obtain new ones."/>
    <x v="249"/>
    <x v="2547"/>
    <x v="1"/>
    <x v="0"/>
    <s v="USD"/>
    <n v="1337562726"/>
    <x v="4029"/>
    <b v="0"/>
    <n v="0"/>
    <b v="0"/>
    <s v="publishing/art books"/>
    <x v="1"/>
    <x v="32"/>
    <x v="2721"/>
    <x v="4029"/>
    <d v="2012-05-21T01:12:06"/>
    <x v="0"/>
  </r>
  <r>
    <n v="1340"/>
    <s v="Glass Designs (Canceled)"/>
    <s v="I would like to make nicer, more stylish looking frames for the Google Glass using 3D printing technology."/>
    <x v="432"/>
    <x v="2547"/>
    <x v="1"/>
    <x v="0"/>
    <s v="USD"/>
    <n v="1408112253"/>
    <x v="4030"/>
    <b v="0"/>
    <n v="0"/>
    <b v="0"/>
    <s v="technology/wearables"/>
    <x v="0"/>
    <x v="1"/>
    <x v="2721"/>
    <x v="4030"/>
    <d v="2014-08-15T14:17:33"/>
    <x v="0"/>
  </r>
  <r>
    <n v="176"/>
    <s v="Silent Monster"/>
    <s v="I'm seeking funding to finish my short film, Silent Monster, to bring awareness to teenage bullying as well as teenage violence."/>
    <x v="186"/>
    <x v="2547"/>
    <x v="2"/>
    <x v="0"/>
    <s v="USD"/>
    <n v="1438803999"/>
    <x v="4031"/>
    <b v="0"/>
    <n v="0"/>
    <b v="0"/>
    <s v="film &amp; video/drama"/>
    <x v="5"/>
    <x v="10"/>
    <x v="2721"/>
    <x v="4031"/>
    <d v="2015-08-05T19:46:39"/>
    <x v="0"/>
  </r>
  <r>
    <n v="188"/>
    <s v="Mariano (A Screenplay)"/>
    <s v="Mariano Messini, an aspiring musician, indebted to the mafia must put his life on the line to escape their grasp and pursue his dream."/>
    <x v="186"/>
    <x v="2547"/>
    <x v="2"/>
    <x v="0"/>
    <s v="USD"/>
    <n v="1409891015"/>
    <x v="4032"/>
    <b v="0"/>
    <n v="0"/>
    <b v="0"/>
    <s v="film &amp; video/drama"/>
    <x v="5"/>
    <x v="10"/>
    <x v="2721"/>
    <x v="4032"/>
    <d v="2014-09-05T04:23:35"/>
    <x v="0"/>
  </r>
  <r>
    <n v="477"/>
    <s v="Hymn of Unity"/>
    <s v="A Comedy-drama animation revolving around a man who finds a problematic pair of headphones that literally take over his whole life."/>
    <x v="186"/>
    <x v="2547"/>
    <x v="2"/>
    <x v="0"/>
    <s v="USD"/>
    <n v="1337371334"/>
    <x v="4033"/>
    <b v="0"/>
    <n v="0"/>
    <b v="0"/>
    <s v="film &amp; video/animation"/>
    <x v="5"/>
    <x v="23"/>
    <x v="2721"/>
    <x v="4033"/>
    <d v="2012-05-18T20:02:14"/>
    <x v="0"/>
  </r>
  <r>
    <n v="604"/>
    <s v="Don't Shoot the Messenger Chick (Canceled)"/>
    <s v="Bad news is our business. We deliver the news you don't want to and soften the blow with custom designed gifts and personalized verse."/>
    <x v="186"/>
    <x v="2547"/>
    <x v="1"/>
    <x v="0"/>
    <s v="USD"/>
    <n v="1409187056"/>
    <x v="4034"/>
    <b v="0"/>
    <n v="0"/>
    <b v="0"/>
    <s v="technology/web"/>
    <x v="0"/>
    <x v="26"/>
    <x v="2721"/>
    <x v="4034"/>
    <d v="2014-08-28T00:50:56"/>
    <x v="0"/>
  </r>
  <r>
    <n v="914"/>
    <s v="Soul Of Man Video Project"/>
    <s v="This project is for the making of a music video. All funds will go towards production costs for this event only."/>
    <x v="186"/>
    <x v="2547"/>
    <x v="2"/>
    <x v="0"/>
    <s v="USD"/>
    <n v="1345918747"/>
    <x v="4035"/>
    <b v="0"/>
    <n v="0"/>
    <b v="0"/>
    <s v="music/jazz"/>
    <x v="7"/>
    <x v="33"/>
    <x v="2721"/>
    <x v="4035"/>
    <d v="2012-08-25T18:19:07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86"/>
    <x v="2547"/>
    <x v="2"/>
    <x v="0"/>
    <s v="USD"/>
    <n v="1464190158"/>
    <x v="4036"/>
    <b v="0"/>
    <n v="0"/>
    <b v="0"/>
    <s v="publishing/translations"/>
    <x v="1"/>
    <x v="31"/>
    <x v="2721"/>
    <x v="4036"/>
    <d v="2016-05-25T15:29:18"/>
    <x v="0"/>
  </r>
  <r>
    <n v="1496"/>
    <s v="Tainted Steel (Series 1 - 4)"/>
    <s v="Capturing the awe-inspiring magic of the likes of LoTR, Tainted Steel tells the story of one mans' struggle against Destiny."/>
    <x v="186"/>
    <x v="2547"/>
    <x v="2"/>
    <x v="0"/>
    <s v="USD"/>
    <n v="1410866659"/>
    <x v="4037"/>
    <b v="0"/>
    <n v="0"/>
    <b v="0"/>
    <s v="publishing/fiction"/>
    <x v="1"/>
    <x v="35"/>
    <x v="2721"/>
    <x v="4037"/>
    <d v="2014-09-16T11:24:19"/>
    <x v="0"/>
  </r>
  <r>
    <n v="1586"/>
    <s v="Missouri In Pictures"/>
    <s v="Show the world the beauty that is in all of our back yards!"/>
    <x v="186"/>
    <x v="2547"/>
    <x v="2"/>
    <x v="0"/>
    <s v="USD"/>
    <n v="1428197422"/>
    <x v="4038"/>
    <b v="0"/>
    <n v="0"/>
    <b v="0"/>
    <s v="photography/places"/>
    <x v="2"/>
    <x v="34"/>
    <x v="2721"/>
    <x v="4038"/>
    <d v="2015-04-05T01:30:22"/>
    <x v="0"/>
  </r>
  <r>
    <n v="1766"/>
    <s v="Photographic book on Melbourne's music scene"/>
    <s v="I want to create a beautiful book which documents the Melbourne music scene."/>
    <x v="186"/>
    <x v="2547"/>
    <x v="2"/>
    <x v="8"/>
    <s v="AUD"/>
    <n v="1408999088"/>
    <x v="4039"/>
    <b v="1"/>
    <n v="0"/>
    <b v="0"/>
    <s v="photography/photobooks"/>
    <x v="2"/>
    <x v="3"/>
    <x v="2721"/>
    <x v="4039"/>
    <d v="2014-08-25T20:38:08"/>
    <x v="0"/>
  </r>
  <r>
    <n v="2358"/>
    <s v="Auction, Sell Swap without excessive fees, the next ebay."/>
    <s v="A website to auction, sell and swap items in the uk without a charge, without excess fees, the next ebay."/>
    <x v="186"/>
    <x v="2547"/>
    <x v="1"/>
    <x v="1"/>
    <s v="GBP"/>
    <n v="1422664740"/>
    <x v="4040"/>
    <b v="0"/>
    <n v="0"/>
    <b v="0"/>
    <s v="technology/web"/>
    <x v="0"/>
    <x v="26"/>
    <x v="2721"/>
    <x v="4040"/>
    <d v="2015-01-31T00:39:00"/>
    <x v="0"/>
  </r>
  <r>
    <n v="2842"/>
    <s v="HIDDEN: The FCO Plays"/>
    <s v="A play performed at the FCO Global Summit on the Preventing Sexual Violence Initiative, hosted by William Hague and Angelina Jolie"/>
    <x v="186"/>
    <x v="2547"/>
    <x v="2"/>
    <x v="1"/>
    <s v="GBP"/>
    <n v="1403348400"/>
    <x v="4041"/>
    <b v="0"/>
    <n v="0"/>
    <b v="0"/>
    <s v="theater/plays"/>
    <x v="6"/>
    <x v="11"/>
    <x v="2721"/>
    <x v="4041"/>
    <d v="2014-06-21T11:00:00"/>
    <x v="0"/>
  </r>
  <r>
    <n v="3733"/>
    <s v="laughter in the hood"/>
    <s v="want to donate tickets to residents who live in the community that cant afford the 35.00 price of ticket"/>
    <x v="186"/>
    <x v="2547"/>
    <x v="2"/>
    <x v="0"/>
    <s v="USD"/>
    <n v="1429396200"/>
    <x v="4042"/>
    <b v="0"/>
    <n v="0"/>
    <b v="0"/>
    <s v="theater/plays"/>
    <x v="6"/>
    <x v="11"/>
    <x v="2721"/>
    <x v="4042"/>
    <d v="2015-04-18T22:30:00"/>
    <x v="0"/>
  </r>
  <r>
    <n v="3791"/>
    <s v="Spin! at The Cumming Playhouse"/>
    <s v="Spin! is an original musical comedy-drama presented by Blue Palm Productions."/>
    <x v="186"/>
    <x v="2547"/>
    <x v="2"/>
    <x v="0"/>
    <s v="USD"/>
    <n v="1404664592"/>
    <x v="4043"/>
    <b v="0"/>
    <n v="0"/>
    <b v="0"/>
    <s v="theater/musical"/>
    <x v="6"/>
    <x v="19"/>
    <x v="2721"/>
    <x v="4043"/>
    <d v="2014-07-06T16:36:32"/>
    <x v="0"/>
  </r>
  <r>
    <n v="3903"/>
    <s v="Know Thy Law"/>
    <s v="Based on the novel â€œKnow Thy Lawâ€, this powerful play gives the insight and understanding of the power of knowing the law of the land."/>
    <x v="186"/>
    <x v="2547"/>
    <x v="2"/>
    <x v="0"/>
    <s v="USD"/>
    <n v="1439581080"/>
    <x v="4044"/>
    <b v="0"/>
    <n v="0"/>
    <b v="0"/>
    <s v="theater/plays"/>
    <x v="6"/>
    <x v="11"/>
    <x v="2721"/>
    <x v="4044"/>
    <d v="2015-08-14T19:38:00"/>
    <x v="0"/>
  </r>
  <r>
    <n v="936"/>
    <s v="Jazz Singer, Marti Mendenhall Live Concert Recording"/>
    <s v="A CD of a live Jazz concert featuring Marti Mendenhall, George Mitchell, Scott Steed and Todd Strait."/>
    <x v="273"/>
    <x v="2547"/>
    <x v="2"/>
    <x v="0"/>
    <s v="USD"/>
    <n v="1326916800"/>
    <x v="4045"/>
    <b v="0"/>
    <n v="0"/>
    <b v="0"/>
    <s v="music/jazz"/>
    <x v="7"/>
    <x v="33"/>
    <x v="2721"/>
    <x v="4045"/>
    <d v="2012-01-18T20:00:00"/>
    <x v="0"/>
  </r>
  <r>
    <n v="131"/>
    <s v="I (Canceled)"/>
    <s v="I"/>
    <x v="181"/>
    <x v="2547"/>
    <x v="1"/>
    <x v="0"/>
    <s v="USD"/>
    <n v="1467763200"/>
    <x v="4046"/>
    <b v="0"/>
    <n v="0"/>
    <b v="0"/>
    <s v="film &amp; video/science fiction"/>
    <x v="5"/>
    <x v="21"/>
    <x v="2721"/>
    <x v="4046"/>
    <d v="2016-07-06T00:00:00"/>
    <x v="0"/>
  </r>
  <r>
    <n v="710"/>
    <s v="Hate York Shirt 2.0"/>
    <s v="Shirts, so technologically advanced, they connect mentally to their audience upon sight."/>
    <x v="181"/>
    <x v="2547"/>
    <x v="2"/>
    <x v="11"/>
    <s v="CAD"/>
    <n v="1408495440"/>
    <x v="4047"/>
    <b v="0"/>
    <n v="0"/>
    <b v="0"/>
    <s v="technology/wearables"/>
    <x v="0"/>
    <x v="1"/>
    <x v="2721"/>
    <x v="4047"/>
    <d v="2014-08-20T00:44:00"/>
    <x v="0"/>
  </r>
  <r>
    <n v="1584"/>
    <s v="Lets see Kansas together!"/>
    <s v="25 Kansas State Parks in the next year. What a great adventure to take together. Join me. Together we can photo this beautiful state."/>
    <x v="181"/>
    <x v="2547"/>
    <x v="2"/>
    <x v="0"/>
    <s v="USD"/>
    <n v="1401464101"/>
    <x v="4048"/>
    <b v="0"/>
    <n v="0"/>
    <b v="0"/>
    <s v="photography/places"/>
    <x v="2"/>
    <x v="34"/>
    <x v="2721"/>
    <x v="4048"/>
    <d v="2014-05-30T15:35:01"/>
    <x v="0"/>
  </r>
  <r>
    <n v="1589"/>
    <s v="A Side Of The World In Canvas"/>
    <s v="I want to be able to have my own photography inside a canvas and have it be displayed everywhere."/>
    <x v="181"/>
    <x v="2547"/>
    <x v="2"/>
    <x v="0"/>
    <s v="USD"/>
    <n v="1444433886"/>
    <x v="4049"/>
    <b v="0"/>
    <n v="0"/>
    <b v="0"/>
    <s v="photography/places"/>
    <x v="2"/>
    <x v="34"/>
    <x v="2721"/>
    <x v="4049"/>
    <d v="2015-10-09T23:38:06"/>
    <x v="0"/>
  </r>
  <r>
    <n v="2843"/>
    <s v="Summer Adaptation of Fallen Angels"/>
    <s v="We're high school students directing a film adaptation of the play, Fallen Angels, written by NoÃ«l Coward and set in the 1920's."/>
    <x v="181"/>
    <x v="2547"/>
    <x v="2"/>
    <x v="0"/>
    <s v="USD"/>
    <n v="1465790400"/>
    <x v="4050"/>
    <b v="0"/>
    <n v="0"/>
    <b v="0"/>
    <s v="theater/plays"/>
    <x v="6"/>
    <x v="11"/>
    <x v="2721"/>
    <x v="4050"/>
    <d v="2016-06-13T04:00:00"/>
    <x v="0"/>
  </r>
  <r>
    <n v="3744"/>
    <s v="The Game's Afoot - Spotlight"/>
    <s v="This summer, The Spotlight Players are celebrating Christmas in July with a presentation of Ken Ludwig's side splitting comedy."/>
    <x v="181"/>
    <x v="2547"/>
    <x v="2"/>
    <x v="0"/>
    <s v="USD"/>
    <n v="1404532740"/>
    <x v="4051"/>
    <b v="0"/>
    <n v="0"/>
    <b v="0"/>
    <s v="theater/plays"/>
    <x v="6"/>
    <x v="11"/>
    <x v="2721"/>
    <x v="4051"/>
    <d v="2014-07-05T03:59:00"/>
    <x v="0"/>
  </r>
  <r>
    <n v="3942"/>
    <s v="Epic Proportions"/>
    <s v="In the 30's, two brothers, Benny and Phil, who go to the Arizona desert to be extras in a huge Biblical epic. Riotous comedy!"/>
    <x v="181"/>
    <x v="2547"/>
    <x v="2"/>
    <x v="0"/>
    <s v="USD"/>
    <n v="1434490914"/>
    <x v="4052"/>
    <b v="0"/>
    <n v="0"/>
    <b v="0"/>
    <s v="theater/plays"/>
    <x v="6"/>
    <x v="11"/>
    <x v="2721"/>
    <x v="4052"/>
    <d v="2015-06-16T21:41:54"/>
    <x v="0"/>
  </r>
  <r>
    <n v="2512"/>
    <s v="Somethin' Tasty"/>
    <s v="Somethin' Tasty is a unique coffee, pastry &amp; retail store. We consign from all local sources: pottery, glass &amp; art."/>
    <x v="287"/>
    <x v="2547"/>
    <x v="2"/>
    <x v="0"/>
    <s v="USD"/>
    <n v="1418504561"/>
    <x v="4053"/>
    <b v="0"/>
    <n v="0"/>
    <b v="0"/>
    <s v="food/restaurants"/>
    <x v="4"/>
    <x v="40"/>
    <x v="2721"/>
    <x v="4053"/>
    <d v="2014-12-13T21:02:41"/>
    <x v="0"/>
  </r>
  <r>
    <n v="173"/>
    <s v="7 Sins"/>
    <s v="This is a film inspired by Quentin Tarantino, I want to make a film thats entertaining yet gritty. 7 Sins is in pre-production."/>
    <x v="433"/>
    <x v="2547"/>
    <x v="2"/>
    <x v="1"/>
    <s v="GBP"/>
    <n v="1425131108"/>
    <x v="4054"/>
    <b v="0"/>
    <n v="0"/>
    <b v="0"/>
    <s v="film &amp; video/drama"/>
    <x v="5"/>
    <x v="10"/>
    <x v="2721"/>
    <x v="4054"/>
    <d v="2015-02-28T13:45:08"/>
    <x v="0"/>
  </r>
  <r>
    <n v="1059"/>
    <s v="Voice Over Artist (Canceled)"/>
    <s v="Turning myself into a vocal artist."/>
    <x v="209"/>
    <x v="2547"/>
    <x v="1"/>
    <x v="0"/>
    <s v="USD"/>
    <n v="1426269456"/>
    <x v="4055"/>
    <b v="0"/>
    <n v="0"/>
    <b v="0"/>
    <s v="journalism/audio"/>
    <x v="8"/>
    <x v="30"/>
    <x v="2721"/>
    <x v="4055"/>
    <d v="2015-03-13T17:57:36"/>
    <x v="0"/>
  </r>
  <r>
    <n v="1087"/>
    <s v="Idle Gamers"/>
    <s v="Idle gamers are the group of gamers worth watching play video games. We have a back log of video ideas and want to entertain you."/>
    <x v="209"/>
    <x v="2547"/>
    <x v="2"/>
    <x v="0"/>
    <s v="USD"/>
    <n v="1402852087"/>
    <x v="4056"/>
    <b v="0"/>
    <n v="0"/>
    <b v="0"/>
    <s v="games/video games"/>
    <x v="3"/>
    <x v="18"/>
    <x v="2721"/>
    <x v="4056"/>
    <d v="2014-06-15T17:08:07"/>
    <x v="0"/>
  </r>
  <r>
    <n v="182"/>
    <s v="ABU Pakistani Independent Feature Film"/>
    <s v="I'm Faraz, and I am raising money for my feature film called ABU. This one is for our parents, and our responsibilities towards them."/>
    <x v="114"/>
    <x v="2547"/>
    <x v="2"/>
    <x v="0"/>
    <s v="USD"/>
    <n v="1483748232"/>
    <x v="4057"/>
    <b v="0"/>
    <n v="0"/>
    <b v="0"/>
    <s v="film &amp; video/drama"/>
    <x v="5"/>
    <x v="10"/>
    <x v="2721"/>
    <x v="4057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114"/>
    <x v="2547"/>
    <x v="2"/>
    <x v="1"/>
    <s v="GBP"/>
    <n v="1417217166"/>
    <x v="4058"/>
    <b v="0"/>
    <n v="0"/>
    <b v="0"/>
    <s v="film &amp; video/drama"/>
    <x v="5"/>
    <x v="10"/>
    <x v="2721"/>
    <x v="4058"/>
    <d v="2014-11-28T23:26:06"/>
    <x v="0"/>
  </r>
  <r>
    <n v="436"/>
    <s v="Blinky"/>
    <s v="Blinky is the story of a naÃ¯ve simpleton who suddenly finds himself struggling to adapt to changes within his environment."/>
    <x v="114"/>
    <x v="2547"/>
    <x v="2"/>
    <x v="0"/>
    <s v="USD"/>
    <n v="1375260113"/>
    <x v="4059"/>
    <b v="0"/>
    <n v="0"/>
    <b v="0"/>
    <s v="film &amp; video/animation"/>
    <x v="5"/>
    <x v="23"/>
    <x v="2721"/>
    <x v="4059"/>
    <d v="2013-07-31T08:41:53"/>
    <x v="0"/>
  </r>
  <r>
    <n v="490"/>
    <s v="PROJECT IS CANCELLED"/>
    <s v="Cancelled"/>
    <x v="114"/>
    <x v="2547"/>
    <x v="2"/>
    <x v="0"/>
    <s v="USD"/>
    <n v="1345677285"/>
    <x v="4060"/>
    <b v="0"/>
    <n v="0"/>
    <b v="0"/>
    <s v="film &amp; video/animation"/>
    <x v="5"/>
    <x v="23"/>
    <x v="2721"/>
    <x v="4060"/>
    <d v="2012-08-22T23:14:45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114"/>
    <x v="2547"/>
    <x v="2"/>
    <x v="0"/>
    <s v="USD"/>
    <n v="1338159655"/>
    <x v="4061"/>
    <b v="0"/>
    <n v="0"/>
    <b v="0"/>
    <s v="music/indie rock"/>
    <x v="7"/>
    <x v="12"/>
    <x v="2721"/>
    <x v="4061"/>
    <d v="2012-05-27T23:00:55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x v="2547"/>
    <x v="1"/>
    <x v="0"/>
    <s v="USD"/>
    <n v="1472604262"/>
    <x v="4062"/>
    <b v="0"/>
    <n v="0"/>
    <b v="0"/>
    <s v="journalism/audio"/>
    <x v="8"/>
    <x v="30"/>
    <x v="2721"/>
    <x v="4062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x v="114"/>
    <x v="2547"/>
    <x v="2"/>
    <x v="4"/>
    <s v="EUR"/>
    <n v="1440408120"/>
    <x v="4063"/>
    <b v="0"/>
    <n v="0"/>
    <b v="0"/>
    <s v="publishing/translations"/>
    <x v="1"/>
    <x v="31"/>
    <x v="2721"/>
    <x v="4063"/>
    <d v="2015-08-24T09:22:00"/>
    <x v="0"/>
  </r>
  <r>
    <n v="1544"/>
    <s v="LaFee Photography"/>
    <s v="My name is Travis LaFee, I live in beautiful McCall, Idaho. I wish to display the beauty of valley county by taking pics outdoors."/>
    <x v="114"/>
    <x v="2547"/>
    <x v="2"/>
    <x v="0"/>
    <s v="USD"/>
    <n v="1427847480"/>
    <x v="4064"/>
    <b v="0"/>
    <n v="0"/>
    <b v="0"/>
    <s v="photography/nature"/>
    <x v="2"/>
    <x v="38"/>
    <x v="2721"/>
    <x v="4064"/>
    <d v="2015-04-01T00:18:00"/>
    <x v="0"/>
  </r>
  <r>
    <n v="1731"/>
    <s v="Sam Cox Band First Christian Tour"/>
    <s v="We are a Christin Worship band looking to midwest tour. God Bless!"/>
    <x v="114"/>
    <x v="2547"/>
    <x v="2"/>
    <x v="0"/>
    <s v="USD"/>
    <n v="1434034800"/>
    <x v="4065"/>
    <b v="0"/>
    <n v="0"/>
    <b v="0"/>
    <s v="music/faith"/>
    <x v="7"/>
    <x v="14"/>
    <x v="2721"/>
    <x v="4065"/>
    <d v="2015-06-11T15:00:00"/>
    <x v="0"/>
  </r>
  <r>
    <n v="2353"/>
    <s v="A Brony and Pegasister dating website (Canceled)"/>
    <s v="The best dating website for bronys and pegasisters. The reason I'm trying to get the funds for this project is that I need a laptop."/>
    <x v="114"/>
    <x v="2547"/>
    <x v="1"/>
    <x v="0"/>
    <s v="USD"/>
    <n v="1429632822"/>
    <x v="4066"/>
    <b v="0"/>
    <n v="0"/>
    <b v="0"/>
    <s v="technology/web"/>
    <x v="0"/>
    <x v="26"/>
    <x v="2721"/>
    <x v="4066"/>
    <d v="2015-04-21T16:13:42"/>
    <x v="0"/>
  </r>
  <r>
    <n v="2365"/>
    <s v="IMI - It's My Identity (Canceled)"/>
    <s v="A website that could group all your social 'identities' and online property together and find new followers or creators to follow"/>
    <x v="114"/>
    <x v="2547"/>
    <x v="1"/>
    <x v="6"/>
    <s v="EUR"/>
    <n v="1453071600"/>
    <x v="4067"/>
    <b v="0"/>
    <n v="0"/>
    <b v="0"/>
    <s v="technology/web"/>
    <x v="0"/>
    <x v="26"/>
    <x v="2721"/>
    <x v="4067"/>
    <d v="2016-01-17T23:00:00"/>
    <x v="0"/>
  </r>
  <r>
    <n v="2417"/>
    <s v="I want to make the best fried chicken!!"/>
    <s v="I have been working on a recipe for 20 years now and need to perfect it!  Also want to do a gluten free version, then open a food truck"/>
    <x v="114"/>
    <x v="2547"/>
    <x v="2"/>
    <x v="0"/>
    <s v="USD"/>
    <n v="1407705187"/>
    <x v="4068"/>
    <b v="0"/>
    <n v="0"/>
    <b v="0"/>
    <s v="food/food trucks"/>
    <x v="4"/>
    <x v="29"/>
    <x v="2721"/>
    <x v="4068"/>
    <d v="2014-08-10T21:13:07"/>
    <x v="0"/>
  </r>
  <r>
    <n v="2858"/>
    <s v="Gay Party Superposh 'Winter Wonderland'"/>
    <s v="Een Gay Party in het centrum van Amersfoort. _x000a_Een geweldige avond uit, met een show, optredens en DJ's."/>
    <x v="114"/>
    <x v="2547"/>
    <x v="2"/>
    <x v="13"/>
    <s v="EUR"/>
    <n v="1417778880"/>
    <x v="4069"/>
    <b v="0"/>
    <n v="0"/>
    <b v="0"/>
    <s v="theater/plays"/>
    <x v="6"/>
    <x v="11"/>
    <x v="2721"/>
    <x v="4069"/>
    <d v="2014-12-05T11:28:00"/>
    <x v="0"/>
  </r>
  <r>
    <n v="3892"/>
    <s v="The Sea Horse, presented by Different Stages"/>
    <s v="Saloon owner Gertude Blum mistrusts all men and scorns love, but sailor Harry Bales' romantic dreams force her to face her tragic past."/>
    <x v="114"/>
    <x v="2547"/>
    <x v="2"/>
    <x v="0"/>
    <s v="USD"/>
    <n v="1408863600"/>
    <x v="4070"/>
    <b v="0"/>
    <n v="0"/>
    <b v="0"/>
    <s v="theater/plays"/>
    <x v="6"/>
    <x v="11"/>
    <x v="2721"/>
    <x v="4070"/>
    <d v="2014-08-24T07:00: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x v="2547"/>
    <x v="2"/>
    <x v="6"/>
    <s v="EUR"/>
    <n v="1461235478"/>
    <x v="4071"/>
    <b v="0"/>
    <n v="0"/>
    <b v="0"/>
    <s v="publishing/translations"/>
    <x v="1"/>
    <x v="31"/>
    <x v="2721"/>
    <x v="4071"/>
    <d v="2016-04-21T10:44:38"/>
    <x v="0"/>
  </r>
  <r>
    <n v="947"/>
    <s v="PAKPOWER, The CCP Pack"/>
    <s v="The CCP Pack is a bag that charges your smartphones and tablets on the go! Also holds small important items. &quot;Never Without Power&quot;."/>
    <x v="233"/>
    <x v="2547"/>
    <x v="2"/>
    <x v="0"/>
    <s v="USD"/>
    <n v="1467312306"/>
    <x v="4072"/>
    <b v="0"/>
    <n v="0"/>
    <b v="0"/>
    <s v="technology/wearables"/>
    <x v="0"/>
    <x v="1"/>
    <x v="2721"/>
    <x v="4072"/>
    <d v="2016-06-30T18:45:06"/>
    <x v="0"/>
  </r>
  <r>
    <n v="558"/>
    <s v="Southwest Louisville Online A Local Social Network"/>
    <s v="A community website with news, classifieds, photo albums, business reviews and a calendar for the local community to share."/>
    <x v="150"/>
    <x v="2547"/>
    <x v="2"/>
    <x v="0"/>
    <s v="USD"/>
    <n v="1427227905"/>
    <x v="4073"/>
    <b v="0"/>
    <n v="0"/>
    <b v="0"/>
    <s v="technology/web"/>
    <x v="0"/>
    <x v="26"/>
    <x v="2721"/>
    <x v="4073"/>
    <d v="2015-03-24T20:11:45"/>
    <x v="0"/>
  </r>
  <r>
    <n v="1555"/>
    <s v="Coffee Table Book of Maine"/>
    <s v="I am traveling the coastline of Maine and will be taking pictures of all the scenery and lighthouses in the area."/>
    <x v="150"/>
    <x v="2547"/>
    <x v="2"/>
    <x v="0"/>
    <s v="USD"/>
    <n v="1442509200"/>
    <x v="4074"/>
    <b v="0"/>
    <n v="0"/>
    <b v="0"/>
    <s v="photography/nature"/>
    <x v="2"/>
    <x v="38"/>
    <x v="2721"/>
    <x v="4074"/>
    <d v="2015-09-17T17:00:00"/>
    <x v="0"/>
  </r>
  <r>
    <n v="3143"/>
    <s v="This is Living by Liam Borrett"/>
    <s v="THE POIGNANT EXPLORATION OF WHAT IT MEANS TO SAY GOODBYE._x000a_Stripped Raw brings Liam Borrett's debut play 'This is Living' to Wiltshire."/>
    <x v="251"/>
    <x v="2547"/>
    <x v="3"/>
    <x v="1"/>
    <s v="GBP"/>
    <n v="1491726956"/>
    <x v="4075"/>
    <b v="0"/>
    <n v="0"/>
    <b v="0"/>
    <s v="theater/plays"/>
    <x v="6"/>
    <x v="11"/>
    <x v="2721"/>
    <x v="4075"/>
    <d v="2017-04-09T08:35:56"/>
    <x v="0"/>
  </r>
  <r>
    <n v="4076"/>
    <s v="The Walls of Jericho ( A Voice for Warrior Families)"/>
    <s v="A play to raise awareness about the effects of mental illness on a military family in the Cold War area."/>
    <x v="251"/>
    <x v="2547"/>
    <x v="2"/>
    <x v="0"/>
    <s v="USD"/>
    <n v="1413921060"/>
    <x v="4076"/>
    <b v="0"/>
    <n v="0"/>
    <b v="0"/>
    <s v="theater/plays"/>
    <x v="6"/>
    <x v="11"/>
    <x v="2721"/>
    <x v="4076"/>
    <d v="2014-10-21T19:51:00"/>
    <x v="0"/>
  </r>
  <r>
    <n v="3975"/>
    <s v="Moon Over Mangroves"/>
    <s v="Four homeless Key West men are to be given a boat, but fates twist until only the moon and mangroves witness their earthly demise."/>
    <x v="434"/>
    <x v="2547"/>
    <x v="2"/>
    <x v="0"/>
    <s v="USD"/>
    <n v="1468442898"/>
    <x v="4077"/>
    <b v="0"/>
    <n v="0"/>
    <b v="0"/>
    <s v="theater/plays"/>
    <x v="6"/>
    <x v="11"/>
    <x v="2721"/>
    <x v="4077"/>
    <d v="2016-07-13T20:48:18"/>
    <x v="0"/>
  </r>
  <r>
    <n v="3874"/>
    <s v="HEAL event - Selfless Acts of Love - Musical Extravaganza"/>
    <s v="An exploration of arts, dance, music and theater bought to you by a talented team of performing arts enthusiasts - a FUNdraising event"/>
    <x v="308"/>
    <x v="2547"/>
    <x v="1"/>
    <x v="15"/>
    <s v="NZD"/>
    <n v="1422061200"/>
    <x v="4078"/>
    <b v="0"/>
    <n v="0"/>
    <b v="0"/>
    <s v="theater/musical"/>
    <x v="6"/>
    <x v="19"/>
    <x v="2721"/>
    <x v="4078"/>
    <d v="2015-01-24T01:00:00"/>
    <x v="0"/>
  </r>
  <r>
    <n v="130"/>
    <s v="Blue in the Green (Canceled)"/>
    <s v="A journey down the rabbit hole into the dark future. A mix of reality and dreams of a world dependant on an oppressed by technology."/>
    <x v="260"/>
    <x v="2547"/>
    <x v="1"/>
    <x v="1"/>
    <s v="GBP"/>
    <n v="1402949760"/>
    <x v="4079"/>
    <b v="0"/>
    <n v="0"/>
    <b v="0"/>
    <s v="film &amp; video/science fiction"/>
    <x v="5"/>
    <x v="21"/>
    <x v="2721"/>
    <x v="4079"/>
    <d v="2014-06-16T20:16:00"/>
    <x v="0"/>
  </r>
  <r>
    <n v="4101"/>
    <s v="Meet The Claires - Valentine's Day Weekend Comedy Stage Play"/>
    <s v="This is a Comedic Story about a young boy who saw the image of the perfect woman and from that point searched for someone similar"/>
    <x v="260"/>
    <x v="2547"/>
    <x v="2"/>
    <x v="0"/>
    <s v="USD"/>
    <n v="1485380482"/>
    <x v="4080"/>
    <b v="0"/>
    <n v="0"/>
    <b v="0"/>
    <s v="theater/plays"/>
    <x v="6"/>
    <x v="11"/>
    <x v="2721"/>
    <x v="4080"/>
    <d v="2017-01-25T21:41:22"/>
    <x v="0"/>
  </r>
  <r>
    <n v="4012"/>
    <s v="The Butterfly Catcher"/>
    <s v="LEELA IS A 14 YEAR OLD GIRL. JONAH IS A 56 YEAR OLD MAN. IT'S BEEN GOING ON FOR 3 YEARS. HERE COMES THE NIGHT OF VIOLENT RECKONING."/>
    <x v="435"/>
    <x v="2547"/>
    <x v="2"/>
    <x v="1"/>
    <s v="GBP"/>
    <n v="1430571849"/>
    <x v="4081"/>
    <b v="0"/>
    <n v="0"/>
    <b v="0"/>
    <s v="theater/plays"/>
    <x v="6"/>
    <x v="11"/>
    <x v="2721"/>
    <x v="4081"/>
    <d v="2015-05-02T13:04:09"/>
    <x v="0"/>
  </r>
  <r>
    <n v="461"/>
    <s v="Machinima film project : Open 24/7"/>
    <s v="A machinima based film, displaying the effects of todays financial crisis the world faces, and the explossive consequences it carries."/>
    <x v="302"/>
    <x v="2547"/>
    <x v="2"/>
    <x v="1"/>
    <s v="GBP"/>
    <n v="1370204367"/>
    <x v="4082"/>
    <b v="0"/>
    <n v="0"/>
    <b v="0"/>
    <s v="film &amp; video/animation"/>
    <x v="5"/>
    <x v="23"/>
    <x v="2721"/>
    <x v="4082"/>
    <d v="2013-06-02T20:19:27"/>
    <x v="0"/>
  </r>
  <r>
    <n v="1084"/>
    <s v="My own channel"/>
    <s v="I want to start my own channel for gaming"/>
    <x v="302"/>
    <x v="2547"/>
    <x v="2"/>
    <x v="0"/>
    <s v="USD"/>
    <n v="1407534804"/>
    <x v="4083"/>
    <b v="0"/>
    <n v="0"/>
    <b v="0"/>
    <s v="games/video games"/>
    <x v="3"/>
    <x v="18"/>
    <x v="2721"/>
    <x v="4083"/>
    <d v="2014-08-08T21:53:24"/>
    <x v="0"/>
  </r>
  <r>
    <n v="4061"/>
    <s v="PRODUCE the Stage Play SKYLAR'S SYNDROME by Gavin Kayner"/>
    <s v="SKYLAR'S SYNDROME is a tremendous psychodrama by master playwright Gavin Kayner!"/>
    <x v="436"/>
    <x v="2547"/>
    <x v="2"/>
    <x v="0"/>
    <s v="USD"/>
    <n v="1461205423"/>
    <x v="4084"/>
    <b v="0"/>
    <n v="0"/>
    <b v="0"/>
    <s v="theater/plays"/>
    <x v="6"/>
    <x v="11"/>
    <x v="2721"/>
    <x v="4084"/>
    <d v="2016-04-21T02:23:43"/>
    <x v="0"/>
  </r>
  <r>
    <n v="1588"/>
    <s v="The Right Side of Texas"/>
    <s v="Southeast Texas as seen through the lens of a cell phone camera"/>
    <x v="437"/>
    <x v="2547"/>
    <x v="2"/>
    <x v="0"/>
    <s v="USD"/>
    <n v="1422735120"/>
    <x v="4085"/>
    <b v="0"/>
    <n v="0"/>
    <b v="0"/>
    <s v="photography/places"/>
    <x v="2"/>
    <x v="34"/>
    <x v="2721"/>
    <x v="4085"/>
    <d v="2015-01-31T20:12:00"/>
    <x v="0"/>
  </r>
  <r>
    <n v="615"/>
    <s v="PixlDir.com - Simple and fast image hosting. (Canceled)"/>
    <s v="The aim of PixlDir is to deliver the most simple, and fast experience when it comes to uploading images to the web."/>
    <x v="438"/>
    <x v="2547"/>
    <x v="1"/>
    <x v="15"/>
    <s v="NZD"/>
    <n v="1443149759"/>
    <x v="4086"/>
    <b v="0"/>
    <n v="0"/>
    <b v="0"/>
    <s v="technology/web"/>
    <x v="0"/>
    <x v="26"/>
    <x v="2721"/>
    <x v="4086"/>
    <d v="2015-09-25T02:55:59"/>
    <x v="0"/>
  </r>
  <r>
    <n v="929"/>
    <s v="EXPERIMENTAL JAZZ STUDIO RECORDING"/>
    <s v="I am searching for monetary funding to go into a good recording studio and record experimental intuitive improv jazz."/>
    <x v="207"/>
    <x v="2547"/>
    <x v="2"/>
    <x v="0"/>
    <s v="USD"/>
    <n v="1333946569"/>
    <x v="4087"/>
    <b v="0"/>
    <n v="0"/>
    <b v="0"/>
    <s v="music/jazz"/>
    <x v="7"/>
    <x v="33"/>
    <x v="2721"/>
    <x v="4087"/>
    <d v="2012-04-09T04:42:49"/>
    <x v="0"/>
  </r>
  <r>
    <n v="1051"/>
    <s v="Now You Know Podcast (Canceled)"/>
    <s v="Inspired by some great podcasters as well as my desire to learn from many people about many topics, plus just to inform people."/>
    <x v="207"/>
    <x v="2547"/>
    <x v="1"/>
    <x v="0"/>
    <s v="USD"/>
    <n v="1409098825"/>
    <x v="4088"/>
    <b v="0"/>
    <n v="0"/>
    <b v="0"/>
    <s v="journalism/audio"/>
    <x v="8"/>
    <x v="30"/>
    <x v="2721"/>
    <x v="4088"/>
    <d v="2014-08-27T00:20:25"/>
    <x v="0"/>
  </r>
  <r>
    <n v="1141"/>
    <s v="Arena Z - Zombie Survival"/>
    <s v="I think this will be a great game!"/>
    <x v="207"/>
    <x v="2547"/>
    <x v="2"/>
    <x v="4"/>
    <s v="EUR"/>
    <n v="1436460450"/>
    <x v="4089"/>
    <b v="0"/>
    <n v="0"/>
    <b v="0"/>
    <s v="games/mobile games"/>
    <x v="3"/>
    <x v="28"/>
    <x v="2721"/>
    <x v="4089"/>
    <d v="2015-07-09T16:47:30"/>
    <x v="0"/>
  </r>
  <r>
    <n v="1599"/>
    <s v="The Londoner: Prints &amp; Canvas"/>
    <s v="A London photographer trekking 5,895m up Africa's Mount Kilimanjaro to pursue and enrich a career."/>
    <x v="207"/>
    <x v="2547"/>
    <x v="2"/>
    <x v="1"/>
    <s v="GBP"/>
    <n v="1460116576"/>
    <x v="4090"/>
    <b v="0"/>
    <n v="0"/>
    <b v="0"/>
    <s v="photography/places"/>
    <x v="2"/>
    <x v="34"/>
    <x v="2721"/>
    <x v="4090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x v="207"/>
    <x v="2547"/>
    <x v="2"/>
    <x v="0"/>
    <s v="USD"/>
    <n v="1437149640"/>
    <x v="4091"/>
    <b v="0"/>
    <n v="0"/>
    <b v="0"/>
    <s v="theater/musical"/>
    <x v="6"/>
    <x v="19"/>
    <x v="2721"/>
    <x v="4091"/>
    <d v="2015-07-17T16:14:00"/>
    <x v="0"/>
  </r>
  <r>
    <n v="4051"/>
    <s v="Phantom of the Kun Opera"/>
    <s v="It is a heart-breaking life story of Wu family who tries to preserve the gem of Chinese Kun Opera through generations."/>
    <x v="207"/>
    <x v="2547"/>
    <x v="2"/>
    <x v="0"/>
    <s v="USD"/>
    <n v="1399618380"/>
    <x v="4092"/>
    <b v="0"/>
    <n v="0"/>
    <b v="0"/>
    <s v="theater/plays"/>
    <x v="6"/>
    <x v="11"/>
    <x v="2721"/>
    <x v="4092"/>
    <d v="2014-05-09T06:53:00"/>
    <x v="0"/>
  </r>
  <r>
    <n v="4109"/>
    <s v="Jack the Lad"/>
    <s v="Jack the Lad - a new play that explores how far the boundaries of friendship will stretch when morality and loyalties clash."/>
    <x v="207"/>
    <x v="2547"/>
    <x v="2"/>
    <x v="1"/>
    <s v="GBP"/>
    <n v="1448805404"/>
    <x v="4093"/>
    <b v="0"/>
    <n v="0"/>
    <b v="0"/>
    <s v="theater/plays"/>
    <x v="6"/>
    <x v="11"/>
    <x v="2721"/>
    <x v="4093"/>
    <d v="2015-11-29T13:56:44"/>
    <x v="0"/>
  </r>
  <r>
    <n v="439"/>
    <s v="Starting a cartoon series"/>
    <s v="Hi everyone, I'm trying to begin a cartoon series. It's a show about space bounty hunters and their adventures as they travel around."/>
    <x v="314"/>
    <x v="2547"/>
    <x v="2"/>
    <x v="0"/>
    <s v="USD"/>
    <n v="1413569818"/>
    <x v="4094"/>
    <b v="0"/>
    <n v="0"/>
    <b v="0"/>
    <s v="film &amp; video/animation"/>
    <x v="5"/>
    <x v="23"/>
    <x v="2721"/>
    <x v="4094"/>
    <d v="2014-10-17T18:16:58"/>
    <x v="0"/>
  </r>
  <r>
    <n v="441"/>
    <s v="Wolf Squad Lego Stop Motion"/>
    <s v="A group of specialist clones called Wolf Squad are the only clones left after order 66 and are searching the galaxy for survivors!"/>
    <x v="272"/>
    <x v="2547"/>
    <x v="2"/>
    <x v="1"/>
    <s v="GBP"/>
    <n v="1383418996"/>
    <x v="4095"/>
    <b v="0"/>
    <n v="0"/>
    <b v="0"/>
    <s v="film &amp; video/animation"/>
    <x v="5"/>
    <x v="23"/>
    <x v="2721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x v="272"/>
    <x v="2547"/>
    <x v="2"/>
    <x v="0"/>
    <s v="USD"/>
    <n v="1438474704"/>
    <x v="4096"/>
    <b v="0"/>
    <n v="0"/>
    <b v="0"/>
    <s v="technology/web"/>
    <x v="0"/>
    <x v="26"/>
    <x v="2721"/>
    <x v="4096"/>
    <d v="2015-08-02T00:18:24"/>
    <x v="0"/>
  </r>
  <r>
    <n v="618"/>
    <s v="Y2Y Tutors (Canceled)"/>
    <s v="With the cost of education seemingly always on the rise, Y2Y aims to ensure that no student will be left behind through peer tutoring."/>
    <x v="272"/>
    <x v="2547"/>
    <x v="1"/>
    <x v="0"/>
    <s v="USD"/>
    <n v="1449689203"/>
    <x v="4097"/>
    <b v="0"/>
    <n v="0"/>
    <b v="0"/>
    <s v="technology/web"/>
    <x v="0"/>
    <x v="26"/>
    <x v="2721"/>
    <x v="4097"/>
    <d v="2015-12-09T19:26:43"/>
    <x v="0"/>
  </r>
  <r>
    <n v="3054"/>
    <s v="Shady Slaughters Productions Haunted attraction"/>
    <s v="A &quot;haunted house&quot; that benefits the community by helping local college students with volunteer hours and helping out local charities."/>
    <x v="284"/>
    <x v="2547"/>
    <x v="2"/>
    <x v="0"/>
    <s v="USD"/>
    <n v="1425258240"/>
    <x v="4098"/>
    <b v="0"/>
    <n v="0"/>
    <b v="0"/>
    <s v="theater/spaces"/>
    <x v="6"/>
    <x v="9"/>
    <x v="2721"/>
    <x v="4098"/>
    <d v="2015-03-02T01:04:00"/>
    <x v="0"/>
  </r>
  <r>
    <n v="4043"/>
    <s v="Not making potato salad here!"/>
    <s v="This could be my last play, need to bring my son out to see it before it's over.  Need to fly him here from BC"/>
    <x v="284"/>
    <x v="2547"/>
    <x v="2"/>
    <x v="11"/>
    <s v="CAD"/>
    <n v="1416524325"/>
    <x v="4099"/>
    <b v="0"/>
    <n v="0"/>
    <b v="0"/>
    <s v="theater/plays"/>
    <x v="6"/>
    <x v="11"/>
    <x v="2721"/>
    <x v="4099"/>
    <d v="2014-11-20T22:58:45"/>
    <x v="0"/>
  </r>
  <r>
    <n v="1876"/>
    <s v="Migration Madness (Android)"/>
    <s v="An arcade styled side scroller. Help Bob the pilot steer his plane through hordes of migrating birds strapped with explosives."/>
    <x v="439"/>
    <x v="2547"/>
    <x v="2"/>
    <x v="8"/>
    <s v="AUD"/>
    <n v="1402901405"/>
    <x v="4100"/>
    <b v="0"/>
    <n v="0"/>
    <b v="0"/>
    <s v="games/mobile games"/>
    <x v="3"/>
    <x v="28"/>
    <x v="2721"/>
    <x v="4100"/>
    <d v="2014-06-16T06:50:05"/>
    <x v="0"/>
  </r>
  <r>
    <n v="4100"/>
    <s v="America is at the Mall: A Play in Three Acts"/>
    <s v="How does war change a family?  A peek into one family's kitchen as their soldier fights in Iraq."/>
    <x v="440"/>
    <x v="2547"/>
    <x v="2"/>
    <x v="0"/>
    <s v="USD"/>
    <n v="1414205990"/>
    <x v="4101"/>
    <b v="0"/>
    <n v="0"/>
    <b v="0"/>
    <s v="theater/plays"/>
    <x v="6"/>
    <x v="11"/>
    <x v="2721"/>
    <x v="4101"/>
    <d v="2014-10-25T02:59:50"/>
    <x v="0"/>
  </r>
  <r>
    <n v="607"/>
    <s v="An Online Music Venue Awaits (Canceled)"/>
    <s v="Gritty, upfront reality going the distance hard with a proven track record of insatiable artist. Broadcasted live on the Web."/>
    <x v="303"/>
    <x v="2547"/>
    <x v="1"/>
    <x v="0"/>
    <s v="USD"/>
    <n v="1448225336"/>
    <x v="4102"/>
    <b v="0"/>
    <n v="0"/>
    <b v="0"/>
    <s v="technology/web"/>
    <x v="0"/>
    <x v="26"/>
    <x v="2721"/>
    <x v="4102"/>
    <d v="2015-11-22T20:48:56"/>
    <x v="0"/>
  </r>
  <r>
    <n v="4078"/>
    <s v="Theatre Memoire"/>
    <s v="Theatre Memoire are a High Wycombe based theatre company. Performing plays about multi-culturalism and interconectedness."/>
    <x v="303"/>
    <x v="2547"/>
    <x v="2"/>
    <x v="1"/>
    <s v="GBP"/>
    <n v="1485543242"/>
    <x v="4103"/>
    <b v="0"/>
    <n v="0"/>
    <b v="0"/>
    <s v="theater/plays"/>
    <x v="6"/>
    <x v="11"/>
    <x v="2721"/>
    <x v="4103"/>
    <d v="2017-01-27T18:54:02"/>
    <x v="0"/>
  </r>
  <r>
    <n v="225"/>
    <s v="Backpage Shawty"/>
    <s v="I'm creating a &quot;Lifetime&quot; type drama film about a girl who uses backpage for money, but trying to turn her life around."/>
    <x v="317"/>
    <x v="2547"/>
    <x v="2"/>
    <x v="0"/>
    <s v="USD"/>
    <n v="1460153054"/>
    <x v="4104"/>
    <b v="0"/>
    <n v="0"/>
    <b v="0"/>
    <s v="film &amp; video/drama"/>
    <x v="5"/>
    <x v="10"/>
    <x v="2721"/>
    <x v="4104"/>
    <d v="2016-04-08T22:04:14"/>
    <x v="0"/>
  </r>
  <r>
    <n v="2361"/>
    <s v="Lemme Grab it (Canceled)"/>
    <s v="A website for email/sms alerts of your personal selection, comparison of prices,consolidated database, best deals around for clothing."/>
    <x v="317"/>
    <x v="2547"/>
    <x v="1"/>
    <x v="11"/>
    <s v="CAD"/>
    <n v="1462053600"/>
    <x v="4105"/>
    <b v="0"/>
    <n v="0"/>
    <b v="0"/>
    <s v="technology/web"/>
    <x v="0"/>
    <x v="26"/>
    <x v="2721"/>
    <x v="4105"/>
    <d v="2016-04-30T22:00:00"/>
    <x v="0"/>
  </r>
  <r>
    <n v="3138"/>
    <s v="Our Country's Good"/>
    <s v="A UWE Drama Society adaptation of Timberlake Wertenbaker's play. Funding needed for costumes/props to make the show a success. Thanks."/>
    <x v="317"/>
    <x v="2547"/>
    <x v="3"/>
    <x v="1"/>
    <s v="GBP"/>
    <n v="1491233407"/>
    <x v="4106"/>
    <b v="0"/>
    <n v="0"/>
    <b v="0"/>
    <s v="theater/plays"/>
    <x v="6"/>
    <x v="11"/>
    <x v="2721"/>
    <x v="4106"/>
    <d v="2017-04-03T15:30:07"/>
    <x v="0"/>
  </r>
  <r>
    <n v="2364"/>
    <s v="Minecraft Server and Website Help (Name: Forge Realms)"/>
    <s v="Making a Minecraft server and Website and I need your help to fund it. Thanks in Advance!"/>
    <x v="441"/>
    <x v="2547"/>
    <x v="1"/>
    <x v="0"/>
    <s v="USD"/>
    <n v="1445898356"/>
    <x v="4107"/>
    <b v="0"/>
    <n v="0"/>
    <b v="0"/>
    <s v="technology/web"/>
    <x v="0"/>
    <x v="26"/>
    <x v="2721"/>
    <x v="4107"/>
    <d v="2015-10-26T22:25:56"/>
    <x v="0"/>
  </r>
  <r>
    <n v="1071"/>
    <s v="DJ's Bane"/>
    <s v="I'm making a game where you choose how you want to kill the DJ, so you yourself can decide what music will be played at the party."/>
    <x v="292"/>
    <x v="2547"/>
    <x v="2"/>
    <x v="2"/>
    <s v="NOK"/>
    <n v="1447787093"/>
    <x v="4108"/>
    <b v="0"/>
    <n v="0"/>
    <b v="0"/>
    <s v="games/video games"/>
    <x v="3"/>
    <x v="18"/>
    <x v="2721"/>
    <x v="4108"/>
    <d v="2015-11-17T19:04:53"/>
    <x v="0"/>
  </r>
  <r>
    <n v="1877"/>
    <s v="Chip Dip II: Son of Chip Dip! - A Terrible, Terrible Game"/>
    <s v="It's obvious you won't survive by your wits alone. Unfortunately that's all you've got, Chip. Run!"/>
    <x v="442"/>
    <x v="2547"/>
    <x v="2"/>
    <x v="0"/>
    <s v="USD"/>
    <n v="1425170525"/>
    <x v="4109"/>
    <b v="0"/>
    <n v="0"/>
    <b v="0"/>
    <s v="games/mobile games"/>
    <x v="3"/>
    <x v="28"/>
    <x v="2721"/>
    <x v="4109"/>
    <d v="2015-03-01T00:42:05"/>
    <x v="0"/>
  </r>
  <r>
    <n v="1041"/>
    <s v="Industry Success Project (Canceled)"/>
    <s v="I am trying to document what it is like to plunge head first into the music/audio industry as an intern."/>
    <x v="286"/>
    <x v="2547"/>
    <x v="1"/>
    <x v="0"/>
    <s v="USD"/>
    <n v="1406769992"/>
    <x v="4110"/>
    <b v="0"/>
    <n v="0"/>
    <b v="0"/>
    <s v="journalism/audio"/>
    <x v="8"/>
    <x v="30"/>
    <x v="2721"/>
    <x v="4110"/>
    <d v="2014-07-31T01:26:32"/>
    <x v="0"/>
  </r>
  <r>
    <n v="1592"/>
    <s v="The Views of Pittsburgh"/>
    <s v="A portfolio collage of beautiful pictures of authentic Pittsburgh locations and scenery."/>
    <x v="360"/>
    <x v="2547"/>
    <x v="2"/>
    <x v="0"/>
    <s v="USD"/>
    <n v="1427503485"/>
    <x v="4111"/>
    <b v="0"/>
    <n v="0"/>
    <b v="0"/>
    <s v="photography/places"/>
    <x v="2"/>
    <x v="34"/>
    <x v="2721"/>
    <x v="4111"/>
    <d v="2015-03-28T00:44:45"/>
    <x v="0"/>
  </r>
  <r>
    <n v="1547"/>
    <s v="Sound Photography"/>
    <s v="I have produced a limited number (100) of five 8x10 prints of mixed photography I would like to share with you."/>
    <x v="443"/>
    <x v="2547"/>
    <x v="2"/>
    <x v="0"/>
    <s v="USD"/>
    <n v="1487844882"/>
    <x v="4112"/>
    <b v="0"/>
    <n v="0"/>
    <b v="0"/>
    <s v="photography/nature"/>
    <x v="2"/>
    <x v="38"/>
    <x v="2721"/>
    <x v="4112"/>
    <d v="2017-02-23T10:14:42"/>
    <x v="0"/>
  </r>
  <r>
    <n v="2699"/>
    <s v="my bakery truck"/>
    <s v="Hi, I want make my first bakery. Food truck was great, but I not have a car licence. So, help me to be my dream!"/>
    <x v="444"/>
    <x v="2547"/>
    <x v="2"/>
    <x v="11"/>
    <s v="CAD"/>
    <n v="1407533463"/>
    <x v="4113"/>
    <b v="0"/>
    <n v="0"/>
    <b v="0"/>
    <s v="food/food trucks"/>
    <x v="4"/>
    <x v="29"/>
    <x v="2721"/>
    <x v="4113"/>
    <d v="2014-08-08T21:31:03"/>
    <x v="0"/>
  </r>
  <r>
    <m/>
    <m/>
    <m/>
    <x v="445"/>
    <x v="2548"/>
    <x v="4"/>
    <x v="21"/>
    <m/>
    <m/>
    <x v="4114"/>
    <m/>
    <m/>
    <m/>
    <m/>
    <x v="9"/>
    <x v="41"/>
    <x v="2722"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7AF557-5E00-FE47-B5DD-BB46CE27FC1C}" name="PivotTable16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x="4114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multipleItemSelectionAllowed="1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h="1" x="11"/>
        <item h="1" x="22"/>
        <item h="1" x="2"/>
        <item h="1" x="40"/>
        <item h="1" x="15"/>
        <item h="1" x="21"/>
        <item h="1" x="27"/>
        <item h="1" x="7"/>
        <item h="1" x="4"/>
        <item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3"/>
        <item x="1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sd="0" x="9"/>
        <item h="1"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BB2821-262A-C148-874D-1744DF67FF23}" name="PivotTable5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1EF1DC-AC24-F84A-AEB5-BB9B62043874}" name="PivotTable6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DAC4F9-58F5-B04B-8422-445509074BFE}" name="PivotTable10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32CF33-686E-EE4E-B550-5322ABA56AAC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C9" firstHeaderRow="0" firstDataRow="1" firstDataCol="1" rowPageCount="3" colPageCount="1"/>
  <pivotFields count="22">
    <pivotField showAll="0"/>
    <pivotField showAll="0"/>
    <pivotField showAll="0"/>
    <pivotField dataField="1" showAll="0">
      <items count="447">
        <item x="103"/>
        <item x="444"/>
        <item x="392"/>
        <item x="85"/>
        <item x="387"/>
        <item x="443"/>
        <item x="360"/>
        <item x="369"/>
        <item x="286"/>
        <item x="442"/>
        <item x="356"/>
        <item x="298"/>
        <item x="292"/>
        <item x="335"/>
        <item x="327"/>
        <item x="334"/>
        <item x="441"/>
        <item x="277"/>
        <item x="352"/>
        <item x="348"/>
        <item x="317"/>
        <item x="339"/>
        <item x="340"/>
        <item x="303"/>
        <item x="440"/>
        <item x="439"/>
        <item x="284"/>
        <item x="320"/>
        <item x="325"/>
        <item x="331"/>
        <item x="313"/>
        <item x="272"/>
        <item x="326"/>
        <item x="314"/>
        <item x="318"/>
        <item x="296"/>
        <item x="315"/>
        <item x="207"/>
        <item x="354"/>
        <item x="438"/>
        <item x="437"/>
        <item x="436"/>
        <item x="402"/>
        <item x="302"/>
        <item x="435"/>
        <item x="260"/>
        <item x="308"/>
        <item x="240"/>
        <item x="306"/>
        <item x="371"/>
        <item x="290"/>
        <item x="434"/>
        <item x="251"/>
        <item x="301"/>
        <item x="304"/>
        <item x="150"/>
        <item x="305"/>
        <item x="350"/>
        <item x="397"/>
        <item x="268"/>
        <item x="300"/>
        <item x="233"/>
        <item x="280"/>
        <item x="396"/>
        <item x="299"/>
        <item x="293"/>
        <item x="291"/>
        <item x="253"/>
        <item x="114"/>
        <item x="401"/>
        <item x="288"/>
        <item x="276"/>
        <item x="209"/>
        <item x="433"/>
        <item x="287"/>
        <item x="181"/>
        <item x="258"/>
        <item x="262"/>
        <item x="285"/>
        <item x="270"/>
        <item x="174"/>
        <item x="282"/>
        <item x="273"/>
        <item x="274"/>
        <item x="186"/>
        <item x="226"/>
        <item x="267"/>
        <item x="269"/>
        <item x="261"/>
        <item x="250"/>
        <item x="266"/>
        <item x="432"/>
        <item x="259"/>
        <item x="249"/>
        <item x="159"/>
        <item x="353"/>
        <item x="346"/>
        <item x="236"/>
        <item x="368"/>
        <item x="228"/>
        <item x="252"/>
        <item x="431"/>
        <item x="151"/>
        <item x="223"/>
        <item x="238"/>
        <item x="200"/>
        <item x="214"/>
        <item x="332"/>
        <item x="234"/>
        <item x="216"/>
        <item x="210"/>
        <item x="243"/>
        <item x="309"/>
        <item x="242"/>
        <item x="171"/>
        <item x="60"/>
        <item x="241"/>
        <item x="208"/>
        <item x="204"/>
        <item x="237"/>
        <item x="205"/>
        <item x="349"/>
        <item x="231"/>
        <item x="124"/>
        <item x="227"/>
        <item x="344"/>
        <item x="232"/>
        <item x="400"/>
        <item x="246"/>
        <item x="430"/>
        <item x="230"/>
        <item x="225"/>
        <item x="393"/>
        <item x="121"/>
        <item x="224"/>
        <item x="289"/>
        <item x="220"/>
        <item x="222"/>
        <item x="329"/>
        <item x="281"/>
        <item x="429"/>
        <item x="196"/>
        <item x="384"/>
        <item x="191"/>
        <item x="166"/>
        <item x="219"/>
        <item x="307"/>
        <item x="378"/>
        <item x="113"/>
        <item x="357"/>
        <item x="145"/>
        <item x="218"/>
        <item x="154"/>
        <item x="212"/>
        <item x="380"/>
        <item x="358"/>
        <item x="213"/>
        <item x="279"/>
        <item x="190"/>
        <item x="254"/>
        <item x="215"/>
        <item x="146"/>
        <item x="206"/>
        <item x="38"/>
        <item x="319"/>
        <item x="311"/>
        <item x="336"/>
        <item x="192"/>
        <item x="395"/>
        <item x="202"/>
        <item x="428"/>
        <item x="199"/>
        <item x="203"/>
        <item x="382"/>
        <item x="169"/>
        <item x="193"/>
        <item x="198"/>
        <item x="189"/>
        <item x="194"/>
        <item x="182"/>
        <item x="67"/>
        <item x="427"/>
        <item x="188"/>
        <item x="1"/>
        <item x="391"/>
        <item x="342"/>
        <item x="426"/>
        <item x="187"/>
        <item x="175"/>
        <item x="102"/>
        <item x="120"/>
        <item x="180"/>
        <item x="322"/>
        <item x="176"/>
        <item x="247"/>
        <item x="178"/>
        <item x="184"/>
        <item x="425"/>
        <item x="70"/>
        <item x="328"/>
        <item x="324"/>
        <item x="177"/>
        <item x="172"/>
        <item x="115"/>
        <item x="132"/>
        <item x="424"/>
        <item x="173"/>
        <item x="170"/>
        <item x="40"/>
        <item x="423"/>
        <item x="165"/>
        <item x="101"/>
        <item x="82"/>
        <item x="168"/>
        <item x="345"/>
        <item x="167"/>
        <item x="144"/>
        <item x="123"/>
        <item x="36"/>
        <item x="129"/>
        <item x="152"/>
        <item x="156"/>
        <item x="160"/>
        <item x="141"/>
        <item x="148"/>
        <item x="130"/>
        <item x="297"/>
        <item x="422"/>
        <item x="370"/>
        <item x="157"/>
        <item x="99"/>
        <item x="364"/>
        <item x="155"/>
        <item x="421"/>
        <item x="118"/>
        <item x="337"/>
        <item x="140"/>
        <item x="71"/>
        <item x="133"/>
        <item x="29"/>
        <item x="26"/>
        <item x="138"/>
        <item x="420"/>
        <item x="125"/>
        <item x="149"/>
        <item x="211"/>
        <item x="136"/>
        <item x="14"/>
        <item x="217"/>
        <item x="367"/>
        <item x="383"/>
        <item x="139"/>
        <item x="135"/>
        <item x="142"/>
        <item x="390"/>
        <item x="32"/>
        <item x="235"/>
        <item x="366"/>
        <item x="137"/>
        <item x="134"/>
        <item x="66"/>
        <item x="127"/>
        <item x="372"/>
        <item x="131"/>
        <item x="394"/>
        <item x="109"/>
        <item x="323"/>
        <item x="347"/>
        <item x="419"/>
        <item x="80"/>
        <item x="255"/>
        <item x="72"/>
        <item x="376"/>
        <item x="51"/>
        <item x="122"/>
        <item x="76"/>
        <item x="119"/>
        <item x="95"/>
        <item x="265"/>
        <item x="117"/>
        <item x="244"/>
        <item x="92"/>
        <item x="161"/>
        <item x="116"/>
        <item x="106"/>
        <item x="418"/>
        <item x="53"/>
        <item x="47"/>
        <item x="110"/>
        <item x="359"/>
        <item x="398"/>
        <item x="73"/>
        <item x="108"/>
        <item x="105"/>
        <item x="417"/>
        <item x="16"/>
        <item x="22"/>
        <item x="65"/>
        <item x="104"/>
        <item x="163"/>
        <item x="79"/>
        <item x="90"/>
        <item x="179"/>
        <item x="86"/>
        <item x="97"/>
        <item x="128"/>
        <item x="17"/>
        <item x="93"/>
        <item x="91"/>
        <item x="59"/>
        <item x="283"/>
        <item x="78"/>
        <item x="88"/>
        <item x="89"/>
        <item x="87"/>
        <item x="294"/>
        <item x="0"/>
        <item x="81"/>
        <item x="77"/>
        <item x="75"/>
        <item x="107"/>
        <item x="49"/>
        <item x="248"/>
        <item x="74"/>
        <item x="61"/>
        <item x="23"/>
        <item x="316"/>
        <item x="64"/>
        <item x="321"/>
        <item x="69"/>
        <item x="162"/>
        <item x="46"/>
        <item x="245"/>
        <item x="351"/>
        <item x="363"/>
        <item x="13"/>
        <item x="30"/>
        <item x="389"/>
        <item x="416"/>
        <item x="55"/>
        <item x="56"/>
        <item x="58"/>
        <item x="52"/>
        <item x="153"/>
        <item x="57"/>
        <item x="42"/>
        <item x="361"/>
        <item x="264"/>
        <item x="112"/>
        <item x="6"/>
        <item x="185"/>
        <item x="44"/>
        <item x="221"/>
        <item x="20"/>
        <item x="96"/>
        <item x="275"/>
        <item x="158"/>
        <item x="54"/>
        <item x="24"/>
        <item x="43"/>
        <item x="229"/>
        <item x="34"/>
        <item x="45"/>
        <item x="48"/>
        <item x="415"/>
        <item x="343"/>
        <item x="35"/>
        <item x="15"/>
        <item x="28"/>
        <item x="164"/>
        <item x="33"/>
        <item x="271"/>
        <item x="83"/>
        <item x="333"/>
        <item x="18"/>
        <item x="94"/>
        <item x="338"/>
        <item x="386"/>
        <item x="68"/>
        <item x="98"/>
        <item x="39"/>
        <item x="239"/>
        <item x="4"/>
        <item x="84"/>
        <item x="201"/>
        <item x="50"/>
        <item x="341"/>
        <item x="27"/>
        <item x="377"/>
        <item x="312"/>
        <item x="414"/>
        <item x="10"/>
        <item x="31"/>
        <item x="37"/>
        <item x="126"/>
        <item x="413"/>
        <item x="257"/>
        <item x="25"/>
        <item x="5"/>
        <item x="41"/>
        <item x="388"/>
        <item x="3"/>
        <item x="256"/>
        <item x="7"/>
        <item x="19"/>
        <item x="197"/>
        <item x="143"/>
        <item x="375"/>
        <item x="12"/>
        <item x="8"/>
        <item x="195"/>
        <item x="9"/>
        <item x="100"/>
        <item x="63"/>
        <item x="379"/>
        <item x="412"/>
        <item x="381"/>
        <item x="21"/>
        <item x="2"/>
        <item x="362"/>
        <item x="183"/>
        <item x="411"/>
        <item x="62"/>
        <item x="410"/>
        <item x="374"/>
        <item x="385"/>
        <item x="373"/>
        <item x="111"/>
        <item x="278"/>
        <item x="11"/>
        <item x="355"/>
        <item x="147"/>
        <item x="365"/>
        <item x="409"/>
        <item x="330"/>
        <item x="399"/>
        <item x="310"/>
        <item x="263"/>
        <item x="408"/>
        <item x="407"/>
        <item x="295"/>
        <item x="406"/>
        <item x="405"/>
        <item x="404"/>
        <item x="403"/>
        <item x="445"/>
        <item t="default"/>
      </items>
    </pivotField>
    <pivotField dataField="1" showAll="0">
      <items count="2550"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548"/>
        <item t="default"/>
      </items>
    </pivotField>
    <pivotField axis="axisPage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multipleItemSelectionAllowed="1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  <pivotField showAll="0">
      <items count="2724">
        <item x="2721"/>
        <item x="2716"/>
        <item x="2719"/>
        <item x="2720"/>
        <item x="2679"/>
        <item x="2709"/>
        <item x="2717"/>
        <item x="2696"/>
        <item x="2713"/>
        <item x="2702"/>
        <item x="2710"/>
        <item x="2715"/>
        <item x="2714"/>
        <item x="2668"/>
        <item x="2703"/>
        <item x="2711"/>
        <item x="742"/>
        <item x="2704"/>
        <item x="2697"/>
        <item x="2708"/>
        <item x="2658"/>
        <item x="2707"/>
        <item x="2653"/>
        <item x="2645"/>
        <item x="2706"/>
        <item x="2712"/>
        <item x="2705"/>
        <item x="2698"/>
        <item x="2690"/>
        <item x="2718"/>
        <item x="2627"/>
        <item x="2695"/>
        <item x="2020"/>
        <item x="2672"/>
        <item x="2692"/>
        <item x="2677"/>
        <item x="2701"/>
        <item x="884"/>
        <item x="2691"/>
        <item x="2699"/>
        <item x="2689"/>
        <item x="2686"/>
        <item x="2657"/>
        <item x="2694"/>
        <item x="2656"/>
        <item x="2612"/>
        <item x="2683"/>
        <item x="2610"/>
        <item x="2675"/>
        <item x="2673"/>
        <item x="2639"/>
        <item x="2681"/>
        <item x="2634"/>
        <item x="2399"/>
        <item x="2663"/>
        <item x="2678"/>
        <item x="2688"/>
        <item x="2647"/>
        <item x="2676"/>
        <item x="1228"/>
        <item x="2636"/>
        <item x="2607"/>
        <item x="2674"/>
        <item x="2685"/>
        <item x="2529"/>
        <item x="2650"/>
        <item x="2590"/>
        <item x="2655"/>
        <item x="1673"/>
        <item x="2584"/>
        <item x="2671"/>
        <item x="2574"/>
        <item x="2646"/>
        <item x="2660"/>
        <item x="2568"/>
        <item x="2669"/>
        <item x="2363"/>
        <item x="2617"/>
        <item x="2631"/>
        <item x="2606"/>
        <item x="2446"/>
        <item x="2693"/>
        <item x="2613"/>
        <item x="2667"/>
        <item x="2680"/>
        <item x="2540"/>
        <item x="2036"/>
        <item x="2592"/>
        <item x="2515"/>
        <item x="2666"/>
        <item x="2618"/>
        <item x="2643"/>
        <item x="547"/>
        <item x="2633"/>
        <item x="2605"/>
        <item x="2462"/>
        <item x="2383"/>
        <item x="2435"/>
        <item x="2411"/>
        <item x="2443"/>
        <item x="2651"/>
        <item x="2641"/>
        <item x="2621"/>
        <item x="2687"/>
        <item x="2640"/>
        <item x="2620"/>
        <item x="1422"/>
        <item x="2659"/>
        <item x="2555"/>
        <item x="2637"/>
        <item x="2670"/>
        <item x="2531"/>
        <item x="2565"/>
        <item x="2546"/>
        <item x="2603"/>
        <item x="2648"/>
        <item x="2616"/>
        <item x="2602"/>
        <item x="2635"/>
        <item x="2230"/>
        <item x="2558"/>
        <item x="2630"/>
        <item x="2642"/>
        <item x="2354"/>
        <item x="2208"/>
        <item x="2524"/>
        <item x="2628"/>
        <item x="2324"/>
        <item x="2623"/>
        <item x="2433"/>
        <item x="1490"/>
        <item x="2225"/>
        <item x="2575"/>
        <item x="1961"/>
        <item x="2367"/>
        <item x="2494"/>
        <item x="2560"/>
        <item x="2619"/>
        <item x="2682"/>
        <item x="1842"/>
        <item x="2665"/>
        <item x="2604"/>
        <item x="2501"/>
        <item x="2079"/>
        <item x="2099"/>
        <item x="2438"/>
        <item x="2652"/>
        <item x="2286"/>
        <item x="2507"/>
        <item x="2505"/>
        <item x="2566"/>
        <item x="2377"/>
        <item x="2362"/>
        <item x="2261"/>
        <item x="2564"/>
        <item x="2535"/>
        <item x="1580"/>
        <item x="2478"/>
        <item x="2533"/>
        <item x="1826"/>
        <item x="2596"/>
        <item x="2649"/>
        <item x="2662"/>
        <item x="1669"/>
        <item x="43"/>
        <item x="2553"/>
        <item x="2594"/>
        <item x="2482"/>
        <item x="2382"/>
        <item x="2259"/>
        <item x="2625"/>
        <item x="793"/>
        <item x="2644"/>
        <item x="1724"/>
        <item x="2312"/>
        <item x="2110"/>
        <item x="2308"/>
        <item x="661"/>
        <item x="2181"/>
        <item x="2496"/>
        <item x="883"/>
        <item x="2525"/>
        <item x="2409"/>
        <item x="1718"/>
        <item x="2483"/>
        <item x="2586"/>
        <item x="1404"/>
        <item x="2700"/>
        <item x="672"/>
        <item x="524"/>
        <item x="2561"/>
        <item x="2559"/>
        <item x="2573"/>
        <item x="2321"/>
        <item x="2488"/>
        <item x="2600"/>
        <item x="1869"/>
        <item x="2514"/>
        <item x="2599"/>
        <item x="2392"/>
        <item x="2615"/>
        <item x="2512"/>
        <item x="1912"/>
        <item x="2253"/>
        <item x="2582"/>
        <item x="2500"/>
        <item x="1822"/>
        <item x="2527"/>
        <item x="2569"/>
        <item x="1993"/>
        <item x="2598"/>
        <item x="2293"/>
        <item x="2567"/>
        <item x="1038"/>
        <item x="2581"/>
        <item x="2229"/>
        <item x="2255"/>
        <item x="1518"/>
        <item x="2654"/>
        <item x="2638"/>
        <item x="1638"/>
        <item x="631"/>
        <item x="1897"/>
        <item x="2490"/>
        <item x="757"/>
        <item x="1130"/>
        <item x="2465"/>
        <item x="2506"/>
        <item x="1547"/>
        <item x="2342"/>
        <item x="2188"/>
        <item x="656"/>
        <item x="2151"/>
        <item x="2504"/>
        <item x="1926"/>
        <item x="2423"/>
        <item x="2352"/>
        <item x="2316"/>
        <item x="2237"/>
        <item x="2236"/>
        <item x="2611"/>
        <item x="2486"/>
        <item x="2578"/>
        <item x="1168"/>
        <item x="2544"/>
        <item x="1647"/>
        <item x="2449"/>
        <item x="342"/>
        <item x="1238"/>
        <item x="2393"/>
        <item x="2587"/>
        <item x="2608"/>
        <item x="2470"/>
        <item x="1904"/>
        <item x="2339"/>
        <item x="2117"/>
        <item x="1465"/>
        <item x="2455"/>
        <item x="543"/>
        <item x="2285"/>
        <item x="1930"/>
        <item x="2556"/>
        <item x="2353"/>
        <item x="2468"/>
        <item x="2011"/>
        <item x="2212"/>
        <item x="1141"/>
        <item x="2572"/>
        <item x="2523"/>
        <item x="2063"/>
        <item x="2216"/>
        <item x="1782"/>
        <item x="2626"/>
        <item x="2038"/>
        <item x="2489"/>
        <item x="2550"/>
        <item x="2622"/>
        <item x="2102"/>
        <item x="1691"/>
        <item x="2249"/>
        <item x="1806"/>
        <item x="532"/>
        <item x="2299"/>
        <item x="2279"/>
        <item x="2545"/>
        <item x="2474"/>
        <item x="2601"/>
        <item x="2045"/>
        <item x="2485"/>
        <item x="2235"/>
        <item x="2359"/>
        <item x="1577"/>
        <item x="277"/>
        <item x="2346"/>
        <item x="1803"/>
        <item x="1528"/>
        <item x="2291"/>
        <item x="1512"/>
        <item x="874"/>
        <item x="2283"/>
        <item x="2066"/>
        <item x="1976"/>
        <item x="1218"/>
        <item x="2191"/>
        <item x="2337"/>
        <item x="2267"/>
        <item x="2161"/>
        <item x="1995"/>
        <item x="1734"/>
        <item x="2135"/>
        <item x="1125"/>
        <item x="1408"/>
        <item x="2542"/>
        <item x="2493"/>
        <item x="2349"/>
        <item x="2597"/>
        <item x="2405"/>
        <item x="2580"/>
        <item x="2508"/>
        <item x="1729"/>
        <item x="2006"/>
        <item x="2060"/>
        <item x="1169"/>
        <item x="864"/>
        <item x="2140"/>
        <item x="2376"/>
        <item x="2323"/>
        <item x="1396"/>
        <item x="2256"/>
        <item x="2131"/>
        <item x="1223"/>
        <item x="2254"/>
        <item x="1997"/>
        <item x="1900"/>
        <item x="2315"/>
        <item x="1883"/>
        <item x="2487"/>
        <item x="2539"/>
        <item x="2384"/>
        <item x="6"/>
        <item x="780"/>
        <item x="2537"/>
        <item x="1311"/>
        <item x="2554"/>
        <item x="540"/>
        <item x="2397"/>
        <item x="2333"/>
        <item x="2162"/>
        <item x="2664"/>
        <item x="2520"/>
        <item x="2287"/>
        <item x="2112"/>
        <item x="1363"/>
        <item x="2247"/>
        <item x="2202"/>
        <item x="2391"/>
        <item x="2437"/>
        <item x="2082"/>
        <item x="2421"/>
        <item x="2453"/>
        <item x="1952"/>
        <item x="2419"/>
        <item x="1704"/>
        <item x="1523"/>
        <item x="1504"/>
        <item x="2010"/>
        <item x="2548"/>
        <item x="2209"/>
        <item x="2232"/>
        <item x="2661"/>
        <item x="1267"/>
        <item x="289"/>
        <item x="2416"/>
        <item x="2430"/>
        <item x="2451"/>
        <item x="2513"/>
        <item x="2448"/>
        <item x="2103"/>
        <item x="1365"/>
        <item x="1591"/>
        <item x="1694"/>
        <item x="1667"/>
        <item x="1674"/>
        <item x="2425"/>
        <item x="2196"/>
        <item x="2195"/>
        <item x="736"/>
        <item x="2528"/>
        <item x="2029"/>
        <item x="2395"/>
        <item x="594"/>
        <item x="2062"/>
        <item x="2219"/>
        <item x="761"/>
        <item x="2059"/>
        <item x="1326"/>
        <item x="252"/>
        <item x="663"/>
        <item x="2454"/>
        <item x="2127"/>
        <item x="2007"/>
        <item x="71"/>
        <item x="1893"/>
        <item x="1891"/>
        <item x="1960"/>
        <item x="1974"/>
        <item x="2228"/>
        <item x="1715"/>
        <item x="2583"/>
        <item x="1519"/>
        <item x="1582"/>
        <item x="1309"/>
        <item x="2526"/>
        <item x="1764"/>
        <item x="1199"/>
        <item x="2139"/>
        <item x="2418"/>
        <item x="2387"/>
        <item x="2563"/>
        <item x="2128"/>
        <item x="2521"/>
        <item x="1004"/>
        <item x="1332"/>
        <item x="1495"/>
        <item x="1588"/>
        <item x="2348"/>
        <item x="2428"/>
        <item x="726"/>
        <item x="2084"/>
        <item x="2519"/>
        <item x="2538"/>
        <item x="2113"/>
        <item x="2322"/>
        <item x="1958"/>
        <item x="1563"/>
        <item x="2288"/>
        <item x="1640"/>
        <item x="2534"/>
        <item x="2311"/>
        <item x="2106"/>
        <item x="1529"/>
        <item x="1471"/>
        <item x="1347"/>
        <item x="2223"/>
        <item x="991"/>
        <item x="1985"/>
        <item x="2187"/>
        <item x="1984"/>
        <item x="1133"/>
        <item x="1167"/>
        <item x="1554"/>
        <item x="1400"/>
        <item x="821"/>
        <item x="1815"/>
        <item x="2200"/>
        <item x="1468"/>
        <item x="1881"/>
        <item x="2492"/>
        <item x="1929"/>
        <item x="2629"/>
        <item x="1451"/>
        <item x="1755"/>
        <item x="2272"/>
        <item x="1665"/>
        <item x="808"/>
        <item x="2270"/>
        <item x="1965"/>
        <item x="1283"/>
        <item x="2684"/>
        <item x="2239"/>
        <item x="1562"/>
        <item x="2472"/>
        <item x="2347"/>
        <item x="1882"/>
        <item x="2549"/>
        <item x="2624"/>
        <item x="2415"/>
        <item x="2205"/>
        <item x="2203"/>
        <item x="1679"/>
        <item x="1614"/>
        <item x="2220"/>
        <item x="1854"/>
        <item x="932"/>
        <item x="2201"/>
        <item x="1099"/>
        <item x="2414"/>
        <item x="2167"/>
        <item x="1864"/>
        <item x="1702"/>
        <item x="2108"/>
        <item x="1999"/>
        <item x="1919"/>
        <item x="2427"/>
        <item x="2091"/>
        <item x="2466"/>
        <item x="2198"/>
        <item x="1950"/>
        <item x="1827"/>
        <item x="167"/>
        <item x="1777"/>
        <item x="1824"/>
        <item x="1670"/>
        <item x="1173"/>
        <item x="1855"/>
        <item x="902"/>
        <item x="1802"/>
        <item x="1127"/>
        <item x="2274"/>
        <item x="1060"/>
        <item x="2328"/>
        <item x="1255"/>
        <item x="1012"/>
        <item x="2300"/>
        <item x="2238"/>
        <item x="1678"/>
        <item x="1100"/>
        <item x="2138"/>
        <item x="494"/>
        <item x="2164"/>
        <item x="1560"/>
        <item x="847"/>
        <item x="980"/>
        <item x="1452"/>
        <item x="1709"/>
        <item x="814"/>
        <item x="1342"/>
        <item x="2158"/>
        <item x="2269"/>
        <item x="1573"/>
        <item x="2319"/>
        <item x="2071"/>
        <item x="1825"/>
        <item x="1602"/>
        <item x="1049"/>
        <item x="2591"/>
        <item x="2401"/>
        <item x="2479"/>
        <item x="1561"/>
        <item x="2214"/>
        <item x="2499"/>
        <item x="2031"/>
        <item x="1820"/>
        <item x="2589"/>
        <item x="1426"/>
        <item x="2477"/>
        <item x="2340"/>
        <item x="2227"/>
        <item x="2147"/>
        <item x="332"/>
        <item x="1809"/>
        <item x="2585"/>
        <item x="846"/>
        <item x="2136"/>
        <item x="1969"/>
        <item x="2475"/>
        <item x="1844"/>
        <item x="928"/>
        <item x="1790"/>
        <item x="2134"/>
        <item x="483"/>
        <item x="1618"/>
        <item x="2518"/>
        <item x="1954"/>
        <item x="2003"/>
        <item x="2257"/>
        <item x="1599"/>
        <item x="2089"/>
        <item x="2332"/>
        <item x="2017"/>
        <item x="1948"/>
        <item x="1885"/>
        <item x="1420"/>
        <item x="1664"/>
        <item x="2125"/>
        <item x="1771"/>
        <item x="1442"/>
        <item x="2471"/>
        <item x="2153"/>
        <item x="1911"/>
        <item x="301"/>
        <item x="934"/>
        <item x="2536"/>
        <item x="1813"/>
        <item x="1543"/>
        <item x="2374"/>
        <item x="824"/>
        <item x="1655"/>
        <item x="2176"/>
        <item x="1752"/>
        <item x="1464"/>
        <item x="350"/>
        <item x="1461"/>
        <item x="1160"/>
        <item x="1681"/>
        <item x="1701"/>
        <item x="1459"/>
        <item x="1446"/>
        <item x="1710"/>
        <item x="1601"/>
        <item x="1197"/>
        <item x="478"/>
        <item x="2294"/>
        <item x="2408"/>
        <item x="1288"/>
        <item x="2163"/>
        <item x="2310"/>
        <item x="57"/>
        <item x="1592"/>
        <item x="2509"/>
        <item x="2258"/>
        <item x="1880"/>
        <item x="1894"/>
        <item x="1079"/>
        <item x="235"/>
        <item x="1390"/>
        <item x="1971"/>
        <item x="2422"/>
        <item x="2222"/>
        <item x="1550"/>
        <item x="983"/>
        <item x="2271"/>
        <item x="1045"/>
        <item x="2358"/>
        <item x="1162"/>
        <item x="617"/>
        <item x="1913"/>
        <item x="623"/>
        <item x="1871"/>
        <item x="1642"/>
        <item x="2116"/>
        <item x="1570"/>
        <item x="1417"/>
        <item x="1230"/>
        <item x="2420"/>
        <item x="1986"/>
        <item x="1280"/>
        <item x="2301"/>
        <item x="1834"/>
        <item x="653"/>
        <item x="1535"/>
        <item x="2609"/>
        <item x="999"/>
        <item x="1941"/>
        <item x="1656"/>
        <item x="1632"/>
        <item x="1875"/>
        <item x="2070"/>
        <item x="2171"/>
        <item x="1541"/>
        <item x="1170"/>
        <item x="1384"/>
        <item x="1134"/>
        <item x="2298"/>
        <item x="709"/>
        <item x="637"/>
        <item x="2160"/>
        <item x="1617"/>
        <item x="2458"/>
        <item x="1899"/>
        <item x="1090"/>
        <item x="2207"/>
        <item x="1418"/>
        <item x="2126"/>
        <item x="1731"/>
        <item x="2263"/>
        <item x="1006"/>
        <item x="1193"/>
        <item x="2081"/>
        <item x="2048"/>
        <item x="2080"/>
        <item x="2152"/>
        <item x="1741"/>
        <item x="2371"/>
        <item x="2076"/>
        <item x="2579"/>
        <item x="346"/>
        <item x="1796"/>
        <item x="2114"/>
        <item x="137"/>
        <item x="1358"/>
        <item x="1245"/>
        <item x="274"/>
        <item x="1427"/>
        <item x="2058"/>
        <item x="893"/>
        <item x="611"/>
        <item x="2013"/>
        <item x="2366"/>
        <item x="1746"/>
        <item x="910"/>
        <item x="1182"/>
        <item x="1527"/>
        <item x="678"/>
        <item x="2137"/>
        <item x="2027"/>
        <item x="2343"/>
        <item x="2104"/>
        <item x="208"/>
        <item x="2213"/>
        <item x="941"/>
        <item x="2052"/>
        <item x="1975"/>
        <item x="1851"/>
        <item x="1104"/>
        <item x="2336"/>
        <item x="1905"/>
        <item x="2100"/>
        <item x="927"/>
        <item x="1888"/>
        <item x="1684"/>
        <item x="1698"/>
        <item x="2357"/>
        <item x="1621"/>
        <item x="881"/>
        <item x="2186"/>
        <item x="362"/>
        <item x="2404"/>
        <item x="2185"/>
        <item x="1436"/>
        <item x="488"/>
        <item x="1312"/>
        <item x="1955"/>
        <item x="2265"/>
        <item x="1388"/>
        <item x="2355"/>
        <item x="1386"/>
        <item x="2012"/>
        <item x="1431"/>
        <item x="174"/>
        <item x="1260"/>
        <item x="1879"/>
        <item x="1645"/>
        <item x="2145"/>
        <item x="1714"/>
        <item x="518"/>
        <item x="2281"/>
        <item x="1508"/>
        <item x="1747"/>
        <item x="1010"/>
        <item x="185"/>
        <item x="2069"/>
        <item x="1165"/>
        <item x="1246"/>
        <item x="2517"/>
        <item x="2054"/>
        <item x="843"/>
        <item x="1886"/>
        <item x="2217"/>
        <item x="2541"/>
        <item x="1608"/>
        <item x="2444"/>
        <item x="2130"/>
        <item x="2351"/>
        <item x="965"/>
        <item x="779"/>
        <item x="1419"/>
        <item x="2035"/>
        <item x="2129"/>
        <item x="1829"/>
        <item x="275"/>
        <item x="1787"/>
        <item x="1557"/>
        <item x="2292"/>
        <item x="1753"/>
        <item x="1072"/>
        <item x="2309"/>
        <item x="2373"/>
        <item x="1867"/>
        <item x="1276"/>
        <item x="1440"/>
        <item x="1892"/>
        <item x="1705"/>
        <item x="615"/>
        <item x="1992"/>
        <item x="2211"/>
        <item x="1449"/>
        <item x="1335"/>
        <item x="1739"/>
        <item x="1299"/>
        <item x="1364"/>
        <item x="1281"/>
        <item x="2345"/>
        <item x="2570"/>
        <item x="1247"/>
        <item x="1263"/>
        <item x="1564"/>
        <item x="2511"/>
        <item x="210"/>
        <item x="2001"/>
        <item x="1269"/>
        <item x="1712"/>
        <item x="1250"/>
        <item x="960"/>
        <item x="1696"/>
        <item x="1412"/>
        <item x="2289"/>
        <item x="896"/>
        <item x="994"/>
        <item x="1361"/>
        <item x="2302"/>
        <item x="1956"/>
        <item x="2018"/>
        <item x="1407"/>
        <item x="376"/>
        <item x="2199"/>
        <item x="1025"/>
        <item x="1379"/>
        <item x="1310"/>
        <item x="2067"/>
        <item x="2034"/>
        <item x="1967"/>
        <item x="2386"/>
        <item x="2431"/>
        <item x="334"/>
        <item x="1293"/>
        <item x="1596"/>
        <item x="2014"/>
        <item x="1552"/>
        <item x="293"/>
        <item x="2456"/>
        <item x="1203"/>
        <item x="1590"/>
        <item x="1887"/>
        <item x="1516"/>
        <item x="815"/>
        <item x="2098"/>
        <item x="1300"/>
        <item x="1635"/>
        <item x="2429"/>
        <item x="1323"/>
        <item x="2297"/>
        <item x="1441"/>
        <item x="1315"/>
        <item x="1962"/>
        <item x="469"/>
        <item x="638"/>
        <item x="1936"/>
        <item x="1628"/>
        <item x="2056"/>
        <item x="80"/>
        <item x="1044"/>
        <item x="1087"/>
        <item x="2380"/>
        <item x="2532"/>
        <item x="1641"/>
        <item x="912"/>
        <item x="173"/>
        <item x="839"/>
        <item x="1848"/>
        <item x="1812"/>
        <item x="717"/>
        <item x="888"/>
        <item x="1061"/>
        <item x="1491"/>
        <item x="2424"/>
        <item x="2148"/>
        <item x="1569"/>
        <item x="1951"/>
        <item x="1244"/>
        <item x="1372"/>
        <item x="2037"/>
        <item x="1447"/>
        <item x="2530"/>
        <item x="1381"/>
        <item x="1477"/>
        <item x="1179"/>
        <item x="2105"/>
        <item x="926"/>
        <item x="1574"/>
        <item x="2032"/>
        <item x="1429"/>
        <item x="1915"/>
        <item x="777"/>
        <item x="1367"/>
        <item x="1549"/>
        <item x="1214"/>
        <item x="823"/>
        <item x="1720"/>
        <item x="1213"/>
        <item x="2503"/>
        <item x="1462"/>
        <item x="2044"/>
        <item x="534"/>
        <item x="180"/>
        <item x="1626"/>
        <item x="1895"/>
        <item x="2023"/>
        <item x="2344"/>
        <item x="1212"/>
        <item x="636"/>
        <item x="2497"/>
        <item x="1039"/>
        <item x="1106"/>
        <item x="810"/>
        <item x="1177"/>
        <item x="2264"/>
        <item x="1258"/>
        <item x="654"/>
        <item x="2588"/>
        <item x="1745"/>
        <item x="1097"/>
        <item x="1437"/>
        <item x="2368"/>
        <item x="2019"/>
        <item x="2632"/>
        <item x="886"/>
        <item x="2417"/>
        <item x="1870"/>
        <item x="1546"/>
        <item x="2215"/>
        <item x="1857"/>
        <item x="1946"/>
        <item x="1084"/>
        <item x="1053"/>
        <item x="300"/>
        <item x="425"/>
        <item x="1762"/>
        <item x="1455"/>
        <item x="2364"/>
        <item x="1069"/>
        <item x="1536"/>
        <item x="2284"/>
        <item x="747"/>
        <item x="1321"/>
        <item x="100"/>
        <item x="867"/>
        <item x="733"/>
        <item x="2442"/>
        <item x="1191"/>
        <item x="1346"/>
        <item x="87"/>
        <item x="2440"/>
        <item x="1124"/>
        <item x="1680"/>
        <item x="2028"/>
        <item x="2296"/>
        <item x="879"/>
        <item x="1686"/>
        <item x="581"/>
        <item x="1776"/>
        <item x="1341"/>
        <item x="531"/>
        <item x="771"/>
        <item x="1252"/>
        <item x="1814"/>
        <item x="2043"/>
        <item x="2002"/>
        <item x="2025"/>
        <item x="2327"/>
        <item x="865"/>
        <item x="2061"/>
        <item x="1697"/>
        <item x="1902"/>
        <item x="1884"/>
        <item x="1759"/>
        <item x="2551"/>
        <item x="1589"/>
        <item x="1095"/>
        <item x="1226"/>
        <item x="55"/>
        <item x="2170"/>
        <item x="2166"/>
        <item x="557"/>
        <item x="785"/>
        <item x="2121"/>
        <item x="1785"/>
        <item x="2055"/>
        <item x="1604"/>
        <item x="2157"/>
        <item x="1232"/>
        <item x="2547"/>
        <item x="708"/>
        <item x="1963"/>
        <item x="1066"/>
        <item x="2434"/>
        <item x="1115"/>
        <item x="511"/>
        <item x="1036"/>
        <item x="1740"/>
        <item x="390"/>
        <item x="1772"/>
        <item x="2111"/>
        <item x="1460"/>
        <item x="2242"/>
        <item x="1414"/>
        <item x="2154"/>
        <item x="1474"/>
        <item x="981"/>
        <item x="78"/>
        <item x="1660"/>
        <item x="2192"/>
        <item x="1859"/>
        <item x="1180"/>
        <item x="2461"/>
        <item x="2459"/>
        <item x="1136"/>
        <item x="1295"/>
        <item x="1538"/>
        <item x="1927"/>
        <item x="1733"/>
        <item x="56"/>
        <item x="2189"/>
        <item x="1129"/>
        <item x="1298"/>
        <item x="172"/>
        <item x="1754"/>
        <item x="1111"/>
        <item x="1583"/>
        <item x="2402"/>
        <item x="1922"/>
        <item x="1981"/>
        <item x="1551"/>
        <item x="2234"/>
        <item x="2457"/>
        <item x="1064"/>
        <item x="2101"/>
        <item x="1742"/>
        <item x="750"/>
        <item x="1159"/>
        <item x="1055"/>
        <item x="64"/>
        <item x="32"/>
        <item x="490"/>
        <item x="1329"/>
        <item x="2375"/>
        <item x="1118"/>
        <item x="2206"/>
        <item x="192"/>
        <item x="1735"/>
        <item x="1478"/>
        <item x="953"/>
        <item x="2280"/>
        <item x="88"/>
        <item x="2370"/>
        <item x="1359"/>
        <item x="963"/>
        <item x="2173"/>
        <item x="850"/>
        <item x="1135"/>
        <item x="1959"/>
        <item x="1470"/>
        <item x="741"/>
        <item x="976"/>
        <item x="251"/>
        <item x="2276"/>
        <item x="908"/>
        <item x="593"/>
        <item x="600"/>
        <item x="2480"/>
        <item x="1924"/>
        <item x="1744"/>
        <item x="372"/>
        <item x="1781"/>
        <item x="762"/>
        <item x="2115"/>
        <item x="649"/>
        <item x="2047"/>
        <item x="149"/>
        <item x="1918"/>
        <item x="2086"/>
        <item x="1945"/>
        <item x="54"/>
        <item x="2331"/>
        <item x="201"/>
        <item x="2295"/>
        <item x="565"/>
        <item x="2452"/>
        <item x="1256"/>
        <item x="966"/>
        <item x="2250"/>
        <item x="1707"/>
        <item x="1196"/>
        <item x="1861"/>
        <item x="253"/>
        <item x="28"/>
        <item x="1273"/>
        <item x="2360"/>
        <item x="1216"/>
        <item x="2248"/>
        <item x="1792"/>
        <item x="1286"/>
        <item x="1749"/>
        <item x="1677"/>
        <item x="1345"/>
        <item x="1612"/>
        <item x="1343"/>
        <item x="904"/>
        <item x="1411"/>
        <item x="1908"/>
        <item x="745"/>
        <item x="1262"/>
        <item x="1510"/>
        <item x="257"/>
        <item x="1439"/>
        <item x="2320"/>
        <item x="1466"/>
        <item x="1579"/>
        <item x="2413"/>
        <item x="2385"/>
        <item x="2290"/>
        <item x="605"/>
        <item x="2614"/>
        <item x="1847"/>
        <item x="1539"/>
        <item x="2051"/>
        <item x="1650"/>
        <item x="922"/>
        <item x="2233"/>
        <item x="1444"/>
        <item x="1916"/>
        <item x="421"/>
        <item x="272"/>
        <item x="459"/>
        <item x="986"/>
        <item x="365"/>
        <item x="1522"/>
        <item x="1241"/>
        <item x="2122"/>
        <item x="1122"/>
        <item x="871"/>
        <item x="725"/>
        <item x="655"/>
        <item x="1307"/>
        <item x="2172"/>
        <item x="2118"/>
        <item x="2379"/>
        <item x="443"/>
        <item x="1658"/>
        <item x="1700"/>
        <item x="2439"/>
        <item x="1937"/>
        <item x="2159"/>
        <item x="1385"/>
        <item x="2469"/>
        <item x="1853"/>
        <item x="2088"/>
        <item x="1081"/>
        <item x="290"/>
        <item x="1330"/>
        <item x="2576"/>
        <item x="693"/>
        <item x="735"/>
        <item x="1320"/>
        <item x="2042"/>
        <item x="2282"/>
        <item x="1737"/>
        <item x="1593"/>
        <item x="959"/>
        <item x="938"/>
        <item x="1761"/>
        <item x="165"/>
        <item x="546"/>
        <item x="1338"/>
        <item x="1831"/>
        <item x="2378"/>
        <item x="2407"/>
        <item x="1301"/>
        <item x="913"/>
        <item x="1804"/>
        <item x="766"/>
        <item x="1726"/>
        <item x="140"/>
        <item x="2194"/>
        <item x="1923"/>
        <item x="595"/>
        <item x="1810"/>
        <item x="1654"/>
        <item x="2180"/>
        <item x="2432"/>
        <item x="2190"/>
        <item x="1011"/>
        <item x="2403"/>
        <item x="1458"/>
        <item x="2073"/>
        <item x="422"/>
        <item x="848"/>
        <item x="1265"/>
        <item x="836"/>
        <item x="1784"/>
        <item x="1597"/>
        <item x="1874"/>
        <item x="73"/>
        <item x="1623"/>
        <item x="1544"/>
        <item x="794"/>
        <item x="1062"/>
        <item x="1302"/>
        <item x="1982"/>
        <item x="1389"/>
        <item x="2132"/>
        <item x="2178"/>
        <item x="146"/>
        <item x="1964"/>
        <item x="756"/>
        <item x="891"/>
        <item x="1711"/>
        <item x="1835"/>
        <item x="65"/>
        <item x="2094"/>
        <item x="506"/>
        <item x="921"/>
        <item x="359"/>
        <item x="1663"/>
        <item x="2571"/>
        <item x="635"/>
        <item x="1730"/>
        <item x="1209"/>
        <item x="2090"/>
        <item x="2330"/>
        <item x="585"/>
        <item x="624"/>
        <item x="1932"/>
        <item x="1259"/>
        <item x="2365"/>
        <item x="645"/>
        <item x="1176"/>
        <item x="1356"/>
        <item x="348"/>
        <item x="1520"/>
        <item x="2396"/>
        <item x="1318"/>
        <item x="575"/>
        <item x="2326"/>
        <item x="1783"/>
        <item x="671"/>
        <item x="909"/>
        <item x="1317"/>
        <item x="1034"/>
        <item x="1615"/>
        <item x="1296"/>
        <item x="426"/>
        <item x="828"/>
        <item x="1113"/>
        <item x="1339"/>
        <item x="2156"/>
        <item x="673"/>
        <item x="1249"/>
        <item x="487"/>
        <item x="1773"/>
        <item x="1360"/>
        <item x="597"/>
        <item x="1736"/>
        <item x="1018"/>
        <item x="1687"/>
        <item x="579"/>
        <item x="419"/>
        <item x="1043"/>
        <item x="1659"/>
        <item x="1513"/>
        <item x="705"/>
        <item x="1397"/>
        <item x="940"/>
        <item x="1940"/>
        <item x="619"/>
        <item x="1703"/>
        <item x="2314"/>
        <item x="207"/>
        <item x="1303"/>
        <item x="604"/>
        <item x="299"/>
        <item x="613"/>
        <item x="1108"/>
        <item x="1314"/>
        <item x="838"/>
        <item x="2197"/>
        <item x="1980"/>
        <item x="375"/>
        <item x="2142"/>
        <item x="1907"/>
        <item x="1934"/>
        <item x="1105"/>
        <item x="1799"/>
        <item x="1257"/>
        <item x="732"/>
        <item x="16"/>
        <item x="692"/>
        <item x="125"/>
        <item x="1198"/>
        <item x="1164"/>
        <item x="2000"/>
        <item x="2026"/>
        <item x="101"/>
        <item x="1525"/>
        <item x="394"/>
        <item x="1153"/>
        <item x="1003"/>
        <item x="431"/>
        <item x="830"/>
        <item x="861"/>
        <item x="1862"/>
        <item x="1155"/>
        <item x="1808"/>
        <item x="2092"/>
        <item x="885"/>
        <item x="380"/>
        <item x="233"/>
        <item x="964"/>
        <item x="1204"/>
        <item x="1818"/>
        <item x="1676"/>
        <item x="1015"/>
        <item x="820"/>
        <item x="441"/>
        <item x="2041"/>
        <item x="248"/>
        <item x="1282"/>
        <item x="1531"/>
        <item x="21"/>
        <item x="758"/>
        <item x="1107"/>
        <item x="284"/>
        <item x="2175"/>
        <item x="2016"/>
        <item x="894"/>
        <item x="1758"/>
        <item x="2184"/>
        <item x="1030"/>
        <item x="2174"/>
        <item x="218"/>
        <item x="679"/>
        <item x="1610"/>
        <item x="2085"/>
        <item x="1584"/>
        <item x="791"/>
        <item x="588"/>
        <item x="114"/>
        <item x="1377"/>
        <item x="1117"/>
        <item x="220"/>
        <item x="1545"/>
        <item x="1788"/>
        <item x="1575"/>
        <item x="1463"/>
        <item x="2481"/>
        <item x="748"/>
        <item x="804"/>
        <item x="442"/>
        <item x="1219"/>
        <item x="1865"/>
        <item x="517"/>
        <item x="177"/>
        <item x="1402"/>
        <item x="436"/>
        <item x="70"/>
        <item x="586"/>
        <item x="1619"/>
        <item x="950"/>
        <item x="489"/>
        <item x="2335"/>
        <item x="368"/>
        <item x="627"/>
        <item x="1322"/>
        <item x="1860"/>
        <item x="1836"/>
        <item x="402"/>
        <item x="1027"/>
        <item x="2049"/>
        <item x="1978"/>
        <item x="481"/>
        <item x="853"/>
        <item x="576"/>
        <item x="1996"/>
        <item x="2552"/>
        <item x="731"/>
        <item x="1393"/>
        <item x="2231"/>
        <item x="897"/>
        <item x="514"/>
        <item x="1147"/>
        <item x="882"/>
        <item x="984"/>
        <item x="1748"/>
        <item x="1078"/>
        <item x="1972"/>
        <item x="38"/>
        <item x="1571"/>
        <item x="1048"/>
        <item x="1222"/>
        <item x="1800"/>
        <item x="2476"/>
        <item x="1008"/>
        <item x="2369"/>
        <item x="1033"/>
        <item x="680"/>
        <item x="1453"/>
        <item x="918"/>
        <item x="1622"/>
        <item x="951"/>
        <item x="574"/>
        <item x="458"/>
        <item x="852"/>
        <item x="1683"/>
        <item x="166"/>
        <item x="1938"/>
        <item x="1294"/>
        <item x="1046"/>
        <item x="945"/>
        <item x="470"/>
        <item x="1613"/>
        <item x="283"/>
        <item x="1056"/>
        <item x="1082"/>
        <item x="2224"/>
        <item x="1032"/>
        <item x="1840"/>
        <item x="1211"/>
        <item x="1189"/>
        <item x="456"/>
        <item x="1559"/>
        <item x="1454"/>
        <item x="550"/>
        <item x="1506"/>
        <item x="1398"/>
        <item x="1297"/>
        <item x="1416"/>
        <item x="2318"/>
        <item x="1558"/>
        <item x="559"/>
        <item x="802"/>
        <item x="528"/>
        <item x="1600"/>
        <item x="465"/>
        <item x="1751"/>
        <item x="829"/>
        <item x="151"/>
        <item x="1410"/>
        <item x="302"/>
        <item x="2356"/>
        <item x="1065"/>
        <item x="2169"/>
        <item x="956"/>
        <item x="452"/>
        <item x="1977"/>
        <item x="211"/>
        <item x="2467"/>
        <item x="1334"/>
        <item x="1953"/>
        <item x="1324"/>
        <item x="985"/>
        <item x="104"/>
        <item x="1071"/>
        <item x="599"/>
        <item x="677"/>
        <item x="1706"/>
        <item x="1277"/>
        <item x="632"/>
        <item x="875"/>
        <item x="997"/>
        <item x="1051"/>
        <item x="1770"/>
        <item x="2463"/>
        <item x="1606"/>
        <item x="259"/>
        <item x="2593"/>
        <item x="1637"/>
        <item x="1603"/>
        <item x="569"/>
        <item x="936"/>
        <item x="1188"/>
        <item x="1284"/>
        <item x="1210"/>
        <item x="1555"/>
        <item x="525"/>
        <item x="862"/>
        <item x="1863"/>
        <item x="1757"/>
        <item x="1837"/>
        <item x="2097"/>
        <item x="444"/>
        <item x="539"/>
        <item x="1443"/>
        <item x="1692"/>
        <item x="264"/>
        <item x="1816"/>
        <item x="110"/>
        <item x="244"/>
        <item x="1629"/>
        <item x="2141"/>
        <item x="1013"/>
        <item x="2093"/>
        <item x="1657"/>
        <item x="1243"/>
        <item x="2350"/>
        <item x="644"/>
        <item x="1201"/>
        <item x="83"/>
        <item x="2039"/>
        <item x="835"/>
        <item x="556"/>
        <item x="1080"/>
        <item x="834"/>
        <item x="818"/>
        <item x="1229"/>
        <item x="1166"/>
        <item x="2543"/>
        <item x="1872"/>
        <item x="1428"/>
        <item x="121"/>
        <item x="1530"/>
        <item x="1605"/>
        <item x="89"/>
        <item x="1526"/>
        <item x="1057"/>
        <item x="817"/>
        <item x="1319"/>
        <item x="2123"/>
        <item x="1494"/>
        <item x="1234"/>
        <item x="1405"/>
        <item x="254"/>
        <item x="1092"/>
        <item x="2498"/>
        <item x="1403"/>
        <item x="1763"/>
        <item x="2177"/>
        <item x="116"/>
        <item x="1723"/>
        <item x="1662"/>
        <item x="314"/>
        <item x="1998"/>
        <item x="118"/>
        <item x="788"/>
        <item x="2381"/>
        <item x="2193"/>
        <item x="1624"/>
        <item x="955"/>
        <item x="1313"/>
        <item x="495"/>
        <item x="2260"/>
        <item x="1586"/>
        <item x="1944"/>
        <item x="161"/>
        <item x="2495"/>
        <item x="213"/>
        <item x="1270"/>
        <item x="2024"/>
        <item x="1351"/>
        <item x="1254"/>
        <item x="176"/>
        <item x="1421"/>
        <item x="1075"/>
        <item x="1906"/>
        <item x="1073"/>
        <item x="538"/>
        <item x="2107"/>
        <item x="1966"/>
        <item x="1399"/>
        <item x="1524"/>
        <item x="278"/>
        <item x="1194"/>
        <item x="482"/>
        <item x="1171"/>
        <item x="1568"/>
        <item x="2183"/>
        <item x="809"/>
        <item x="1594"/>
        <item x="1931"/>
        <item x="497"/>
        <item x="1766"/>
        <item x="1587"/>
        <item x="331"/>
        <item x="971"/>
        <item x="1028"/>
        <item x="2410"/>
        <item x="607"/>
        <item x="1616"/>
        <item x="1721"/>
        <item x="564"/>
        <item x="551"/>
        <item x="190"/>
        <item x="1327"/>
        <item x="72"/>
        <item x="2325"/>
        <item x="1325"/>
        <item x="1498"/>
        <item x="2065"/>
        <item x="2251"/>
        <item x="2004"/>
        <item x="643"/>
        <item x="1672"/>
        <item x="854"/>
        <item x="549"/>
        <item x="1485"/>
        <item x="1333"/>
        <item x="1144"/>
        <item x="1251"/>
        <item x="1636"/>
        <item x="1947"/>
        <item x="377"/>
        <item x="2450"/>
        <item x="214"/>
        <item x="1668"/>
        <item x="1450"/>
        <item x="1190"/>
        <item x="816"/>
        <item x="361"/>
        <item x="445"/>
        <item x="1020"/>
        <item x="1910"/>
        <item x="961"/>
        <item x="1505"/>
        <item x="1682"/>
        <item x="989"/>
        <item x="1103"/>
        <item x="2204"/>
        <item x="439"/>
        <item x="2240"/>
        <item x="1205"/>
        <item x="1994"/>
        <item x="2447"/>
        <item x="707"/>
        <item x="2275"/>
        <item x="2361"/>
        <item x="1445"/>
        <item x="138"/>
        <item x="1833"/>
        <item x="130"/>
        <item x="1540"/>
        <item x="973"/>
        <item x="795"/>
        <item x="374"/>
        <item x="1174"/>
        <item x="280"/>
        <item x="642"/>
        <item x="1991"/>
        <item x="1268"/>
        <item x="1415"/>
        <item x="1990"/>
        <item x="2119"/>
        <item x="614"/>
        <item x="901"/>
        <item x="2484"/>
        <item x="480"/>
        <item x="148"/>
        <item x="1287"/>
        <item x="870"/>
        <item x="61"/>
        <item x="957"/>
        <item x="563"/>
        <item x="1083"/>
        <item x="250"/>
        <item x="1819"/>
        <item x="349"/>
        <item x="1123"/>
        <item x="351"/>
        <item x="952"/>
        <item x="1366"/>
        <item x="209"/>
        <item x="1598"/>
        <item x="2109"/>
        <item x="160"/>
        <item x="1119"/>
        <item x="969"/>
        <item x="2072"/>
        <item x="1805"/>
        <item x="1019"/>
        <item x="1743"/>
        <item x="1085"/>
        <item x="216"/>
        <item x="1889"/>
        <item x="1181"/>
        <item x="2266"/>
        <item x="135"/>
        <item x="1791"/>
        <item x="1022"/>
        <item x="1515"/>
        <item x="1514"/>
        <item x="734"/>
        <item x="1077"/>
        <item x="18"/>
        <item x="825"/>
        <item x="1007"/>
        <item x="923"/>
        <item x="237"/>
        <item x="337"/>
        <item x="2005"/>
        <item x="1138"/>
        <item x="560"/>
        <item x="720"/>
        <item x="1484"/>
        <item x="667"/>
        <item x="1308"/>
        <item x="856"/>
        <item x="2390"/>
        <item x="622"/>
        <item x="2388"/>
        <item x="1266"/>
        <item x="787"/>
        <item x="91"/>
        <item x="1876"/>
        <item x="262"/>
        <item x="1942"/>
        <item x="321"/>
        <item x="496"/>
        <item x="1175"/>
        <item x="1261"/>
        <item x="335"/>
        <item x="744"/>
        <item x="1235"/>
        <item x="307"/>
        <item x="651"/>
        <item x="1413"/>
        <item x="1116"/>
        <item x="1275"/>
        <item x="326"/>
        <item x="9"/>
        <item x="1368"/>
        <item x="768"/>
        <item x="1121"/>
        <item x="685"/>
        <item x="2087"/>
        <item x="1738"/>
        <item x="684"/>
        <item x="1925"/>
        <item x="1801"/>
        <item x="2522"/>
        <item x="1132"/>
        <item x="1838"/>
        <item x="1920"/>
        <item x="800"/>
        <item x="792"/>
        <item x="2577"/>
        <item x="312"/>
        <item x="1353"/>
        <item x="819"/>
        <item x="670"/>
        <item x="510"/>
        <item x="379"/>
        <item x="937"/>
        <item x="584"/>
        <item x="1350"/>
        <item x="122"/>
        <item x="2075"/>
        <item x="1533"/>
        <item x="1139"/>
        <item x="1532"/>
        <item x="1457"/>
        <item x="309"/>
        <item x="0"/>
        <item x="2046"/>
        <item x="1979"/>
        <item x="2329"/>
        <item x="949"/>
        <item x="1487"/>
        <item x="948"/>
        <item x="634"/>
        <item x="1163"/>
        <item x="946"/>
        <item x="776"/>
        <item x="2246"/>
        <item x="446"/>
        <item x="931"/>
        <item x="1380"/>
        <item x="1509"/>
        <item x="706"/>
        <item x="877"/>
        <item x="69"/>
        <item x="303"/>
        <item x="1849"/>
        <item x="1750"/>
        <item x="493"/>
        <item x="449"/>
        <item x="1401"/>
        <item x="833"/>
        <item x="1903"/>
        <item x="832"/>
        <item x="460"/>
        <item x="988"/>
        <item x="385"/>
        <item x="657"/>
        <item x="740"/>
        <item x="475"/>
        <item x="681"/>
        <item x="1239"/>
        <item x="2516"/>
        <item x="898"/>
        <item x="243"/>
        <item x="849"/>
        <item x="1348"/>
        <item x="463"/>
        <item x="433"/>
        <item x="432"/>
        <item x="683"/>
        <item x="571"/>
        <item x="781"/>
        <item x="2317"/>
        <item x="1970"/>
        <item x="2165"/>
        <item x="318"/>
        <item x="34"/>
        <item x="1651"/>
        <item x="2273"/>
        <item x="1054"/>
        <item x="2313"/>
        <item x="429"/>
        <item x="1779"/>
        <item x="1511"/>
        <item x="1896"/>
        <item x="1928"/>
        <item x="1483"/>
        <item x="58"/>
        <item x="1378"/>
        <item x="404"/>
        <item x="373"/>
        <item x="476"/>
        <item x="378"/>
        <item x="2307"/>
        <item x="132"/>
        <item x="1890"/>
        <item x="52"/>
        <item x="1765"/>
        <item x="285"/>
        <item x="1395"/>
        <item x="583"/>
        <item x="530"/>
        <item x="716"/>
        <item x="2304"/>
        <item x="711"/>
        <item x="930"/>
        <item x="2268"/>
        <item x="255"/>
        <item x="2510"/>
        <item x="1217"/>
        <item x="1102"/>
        <item x="1131"/>
        <item x="1983"/>
        <item x="1227"/>
        <item x="2460"/>
        <item x="995"/>
        <item x="919"/>
        <item x="577"/>
        <item x="759"/>
        <item x="612"/>
        <item x="1382"/>
        <item x="682"/>
        <item x="484"/>
        <item x="737"/>
        <item x="1878"/>
        <item x="763"/>
        <item x="553"/>
        <item x="858"/>
        <item x="247"/>
        <item x="929"/>
        <item x="582"/>
        <item x="1158"/>
        <item x="1067"/>
        <item x="1005"/>
        <item x="1798"/>
        <item x="1031"/>
        <item x="291"/>
        <item x="466"/>
        <item x="1901"/>
        <item x="279"/>
        <item x="1585"/>
        <item x="308"/>
        <item x="1041"/>
        <item x="77"/>
        <item x="775"/>
        <item x="1725"/>
        <item x="1780"/>
        <item x="669"/>
        <item x="1841"/>
        <item x="754"/>
        <item x="889"/>
        <item x="1775"/>
        <item x="1110"/>
        <item x="258"/>
        <item x="382"/>
        <item x="746"/>
        <item x="1537"/>
        <item x="1433"/>
        <item x="1183"/>
        <item x="245"/>
        <item x="228"/>
        <item x="401"/>
        <item x="533"/>
        <item x="806"/>
        <item x="2210"/>
        <item x="188"/>
        <item x="1001"/>
        <item x="1567"/>
        <item x="1607"/>
        <item x="384"/>
        <item x="93"/>
        <item x="197"/>
        <item x="695"/>
        <item x="2068"/>
        <item x="522"/>
        <item x="226"/>
        <item x="880"/>
        <item x="729"/>
        <item x="998"/>
        <item x="345"/>
        <item x="1274"/>
        <item x="1821"/>
        <item x="633"/>
        <item x="305"/>
        <item x="397"/>
        <item x="1387"/>
        <item x="403"/>
        <item x="2502"/>
        <item x="699"/>
        <item x="329"/>
        <item x="712"/>
        <item x="1383"/>
        <item x="1233"/>
        <item x="1112"/>
        <item x="917"/>
        <item x="319"/>
        <item x="472"/>
        <item x="420"/>
        <item x="239"/>
        <item x="1151"/>
        <item x="1305"/>
        <item x="119"/>
        <item x="1354"/>
        <item x="1187"/>
        <item x="265"/>
        <item x="827"/>
        <item x="1224"/>
        <item x="797"/>
        <item x="2241"/>
        <item x="1778"/>
        <item x="2445"/>
        <item x="1126"/>
        <item x="2389"/>
        <item x="399"/>
        <item x="117"/>
        <item x="580"/>
        <item x="1068"/>
        <item x="1811"/>
        <item x="905"/>
        <item x="1756"/>
        <item x="2083"/>
        <item x="327"/>
        <item x="1652"/>
        <item x="1240"/>
        <item x="234"/>
        <item x="701"/>
        <item x="542"/>
        <item x="2491"/>
        <item x="1352"/>
        <item x="126"/>
        <item x="589"/>
        <item x="545"/>
        <item x="668"/>
        <item x="1371"/>
        <item x="1220"/>
        <item x="306"/>
        <item x="1631"/>
        <item x="410"/>
        <item x="325"/>
        <item x="738"/>
        <item x="1644"/>
        <item x="1572"/>
        <item x="1206"/>
        <item x="851"/>
        <item x="2436"/>
        <item x="225"/>
        <item x="1059"/>
        <item x="1292"/>
        <item x="189"/>
        <item x="1476"/>
        <item x="947"/>
        <item x="85"/>
        <item x="1094"/>
        <item x="924"/>
        <item x="1793"/>
        <item x="774"/>
        <item x="1565"/>
        <item x="691"/>
        <item x="1304"/>
        <item x="568"/>
        <item x="1434"/>
        <item x="840"/>
        <item x="505"/>
        <item x="1236"/>
        <item x="587"/>
        <item x="223"/>
        <item x="1989"/>
        <item x="383"/>
        <item x="1767"/>
        <item x="689"/>
        <item x="1349"/>
        <item x="1023"/>
        <item x="298"/>
        <item x="873"/>
        <item x="660"/>
        <item x="1957"/>
        <item x="1713"/>
        <item x="755"/>
        <item x="1091"/>
        <item x="1489"/>
        <item x="33"/>
        <item x="900"/>
        <item x="47"/>
        <item x="462"/>
        <item x="943"/>
        <item x="942"/>
        <item x="914"/>
        <item x="573"/>
        <item x="2426"/>
        <item x="2306"/>
        <item x="659"/>
        <item x="1649"/>
        <item x="1576"/>
        <item x="270"/>
        <item x="31"/>
        <item x="662"/>
        <item x="194"/>
        <item x="1898"/>
        <item x="1253"/>
        <item x="438"/>
        <item x="2057"/>
        <item x="767"/>
        <item x="281"/>
        <item x="261"/>
        <item x="260"/>
        <item x="1939"/>
        <item x="592"/>
        <item x="1137"/>
        <item x="1035"/>
        <item x="215"/>
        <item x="513"/>
        <item x="406"/>
        <item x="826"/>
        <item x="1128"/>
        <item x="715"/>
        <item x="1935"/>
        <item x="356"/>
        <item x="381"/>
        <item x="1029"/>
        <item x="975"/>
        <item x="1689"/>
        <item x="1973"/>
        <item x="1225"/>
        <item x="1688"/>
        <item x="625"/>
        <item x="1370"/>
        <item x="1502"/>
        <item x="501"/>
        <item x="855"/>
        <item x="1221"/>
        <item x="435"/>
        <item x="315"/>
        <item x="1448"/>
        <item x="618"/>
        <item x="1661"/>
        <item x="2252"/>
        <item x="698"/>
        <item x="727"/>
        <item x="461"/>
        <item x="1708"/>
        <item x="1375"/>
        <item x="424"/>
        <item x="1627"/>
        <item x="1098"/>
        <item x="1037"/>
        <item x="2144"/>
        <item x="1192"/>
        <item x="1289"/>
        <item x="1140"/>
        <item x="920"/>
        <item x="186"/>
        <item x="1609"/>
        <item x="2074"/>
        <item x="1089"/>
        <item x="341"/>
        <item x="1279"/>
        <item x="647"/>
        <item x="1501"/>
        <item x="153"/>
        <item x="1024"/>
        <item x="1362"/>
        <item x="1063"/>
        <item x="333"/>
        <item x="1807"/>
        <item x="1988"/>
        <item x="1987"/>
        <item x="799"/>
        <item x="760"/>
        <item x="811"/>
        <item x="370"/>
        <item x="1666"/>
        <item x="3"/>
        <item x="1866"/>
        <item x="977"/>
        <item x="1076"/>
        <item x="2473"/>
        <item x="1481"/>
        <item x="2412"/>
        <item x="453"/>
        <item x="822"/>
        <item x="500"/>
        <item x="267"/>
        <item x="241"/>
        <item x="417"/>
        <item x="2120"/>
        <item x="352"/>
        <item x="784"/>
        <item x="50"/>
        <item x="147"/>
        <item x="182"/>
        <item x="479"/>
        <item x="1789"/>
        <item x="857"/>
        <item x="714"/>
        <item x="131"/>
        <item x="535"/>
        <item x="2022"/>
        <item x="129"/>
        <item x="111"/>
        <item x="324"/>
        <item x="558"/>
        <item x="155"/>
        <item x="1850"/>
        <item x="2182"/>
        <item x="206"/>
        <item x="336"/>
        <item x="1620"/>
        <item x="227"/>
        <item x="2226"/>
        <item x="1391"/>
        <item x="236"/>
        <item x="2464"/>
        <item x="1760"/>
        <item x="2278"/>
        <item x="2406"/>
        <item x="296"/>
        <item x="74"/>
        <item x="2015"/>
        <item x="621"/>
        <item x="1002"/>
        <item x="666"/>
        <item x="219"/>
        <item x="473"/>
        <item x="1285"/>
        <item x="2221"/>
        <item x="1595"/>
        <item x="1406"/>
        <item x="2218"/>
        <item x="1093"/>
        <item x="1143"/>
        <item x="664"/>
        <item x="907"/>
        <item x="519"/>
        <item x="454"/>
        <item x="1727"/>
        <item x="1186"/>
        <item x="1542"/>
        <item x="608"/>
        <item x="1050"/>
        <item x="515"/>
        <item x="1184"/>
        <item x="1337"/>
        <item x="1336"/>
        <item x="276"/>
        <item x="1306"/>
        <item x="1716"/>
        <item x="434"/>
        <item x="778"/>
        <item x="1479"/>
        <item x="1373"/>
        <item x="2262"/>
        <item x="1331"/>
        <item x="887"/>
        <item x="1769"/>
        <item x="749"/>
        <item x="578"/>
        <item x="561"/>
        <item x="903"/>
        <item x="76"/>
        <item x="2033"/>
        <item x="508"/>
        <item x="993"/>
        <item x="1016"/>
        <item x="468"/>
        <item x="658"/>
        <item x="25"/>
        <item x="371"/>
        <item x="471"/>
        <item x="646"/>
        <item x="1290"/>
        <item x="694"/>
        <item x="1456"/>
        <item x="974"/>
        <item x="295"/>
        <item x="1157"/>
        <item x="1009"/>
        <item x="751"/>
        <item x="198"/>
        <item x="268"/>
        <item x="230"/>
        <item x="610"/>
        <item x="360"/>
        <item x="1149"/>
        <item x="1914"/>
        <item x="1482"/>
        <item x="242"/>
        <item x="868"/>
        <item x="1722"/>
        <item x="1369"/>
        <item x="801"/>
        <item x="1832"/>
        <item x="1340"/>
        <item x="222"/>
        <item x="572"/>
        <item x="2009"/>
        <item x="1794"/>
        <item x="127"/>
        <item x="652"/>
        <item x="450"/>
        <item x="730"/>
        <item x="1424"/>
        <item x="256"/>
        <item x="20"/>
        <item x="1507"/>
        <item x="389"/>
        <item x="1316"/>
        <item x="935"/>
        <item x="416"/>
        <item x="498"/>
        <item x="428"/>
        <item x="1242"/>
        <item x="1503"/>
        <item x="1497"/>
        <item x="330"/>
        <item x="26"/>
        <item x="962"/>
        <item x="509"/>
        <item x="626"/>
        <item x="1202"/>
        <item x="1852"/>
        <item x="687"/>
        <item x="697"/>
        <item x="1695"/>
        <item x="982"/>
        <item x="601"/>
        <item x="944"/>
        <item x="105"/>
        <item x="363"/>
        <item x="395"/>
        <item x="686"/>
        <item x="474"/>
        <item x="603"/>
        <item x="2040"/>
        <item x="591"/>
        <item x="1843"/>
        <item x="739"/>
        <item x="1839"/>
        <item x="366"/>
        <item x="548"/>
        <item x="696"/>
        <item x="555"/>
        <item x="1643"/>
        <item x="271"/>
        <item x="409"/>
        <item x="2595"/>
        <item x="813"/>
        <item x="2168"/>
        <item x="1493"/>
        <item x="1492"/>
        <item x="1088"/>
        <item x="108"/>
        <item x="412"/>
        <item x="1486"/>
        <item x="1639"/>
        <item x="457"/>
        <item x="773"/>
        <item x="98"/>
        <item x="1026"/>
        <item x="676"/>
        <item x="311"/>
        <item x="1207"/>
        <item x="1074"/>
        <item x="1392"/>
        <item x="710"/>
        <item x="184"/>
        <item x="358"/>
        <item x="700"/>
        <item x="492"/>
        <item x="783"/>
        <item x="41"/>
        <item x="1690"/>
        <item x="1328"/>
        <item x="120"/>
        <item x="979"/>
        <item x="844"/>
        <item x="769"/>
        <item x="536"/>
        <item x="294"/>
        <item x="1161"/>
        <item x="310"/>
        <item x="970"/>
        <item x="367"/>
        <item x="90"/>
        <item x="516"/>
        <item x="212"/>
        <item x="169"/>
        <item x="1732"/>
        <item x="1120"/>
        <item x="1845"/>
        <item x="541"/>
        <item x="423"/>
        <item x="249"/>
        <item x="313"/>
        <item x="170"/>
        <item x="648"/>
        <item x="803"/>
        <item x="485"/>
        <item x="1943"/>
        <item x="455"/>
        <item x="203"/>
        <item x="231"/>
        <item x="128"/>
        <item x="906"/>
        <item x="1070"/>
        <item x="106"/>
        <item x="1374"/>
        <item x="40"/>
        <item x="1634"/>
        <item x="1830"/>
        <item x="1409"/>
        <item x="103"/>
        <item x="890"/>
        <item x="869"/>
        <item x="75"/>
        <item x="141"/>
        <item x="841"/>
        <item x="1653"/>
        <item x="157"/>
        <item x="427"/>
        <item x="1488"/>
        <item x="786"/>
        <item x="437"/>
        <item x="1648"/>
        <item x="1172"/>
        <item x="200"/>
        <item x="915"/>
        <item x="752"/>
        <item x="2245"/>
        <item x="972"/>
        <item x="639"/>
        <item x="1058"/>
        <item x="1517"/>
        <item x="1472"/>
        <item x="136"/>
        <item x="925"/>
        <item x="37"/>
        <item x="113"/>
        <item x="895"/>
        <item x="704"/>
        <item x="703"/>
        <item x="179"/>
        <item x="199"/>
        <item x="2400"/>
        <item x="2077"/>
        <item x="978"/>
        <item x="1719"/>
        <item x="1675"/>
        <item x="150"/>
        <item x="1717"/>
        <item x="30"/>
        <item x="240"/>
        <item x="159"/>
        <item x="968"/>
        <item x="467"/>
        <item x="1534"/>
        <item x="2398"/>
        <item x="1047"/>
        <item x="650"/>
        <item x="1200"/>
        <item x="2394"/>
        <item x="415"/>
        <item x="1040"/>
        <item x="2155"/>
        <item x="954"/>
        <item x="688"/>
        <item x="1272"/>
        <item x="407"/>
        <item x="724"/>
        <item x="1423"/>
        <item x="596"/>
        <item x="142"/>
        <item x="718"/>
        <item x="205"/>
        <item x="1823"/>
        <item x="391"/>
        <item x="288"/>
        <item x="1646"/>
        <item x="269"/>
        <item x="598"/>
        <item x="1114"/>
        <item x="721"/>
        <item x="5"/>
        <item x="772"/>
        <item x="1248"/>
        <item x="317"/>
        <item x="440"/>
        <item x="504"/>
        <item x="554"/>
        <item x="1357"/>
        <item x="328"/>
        <item x="1271"/>
        <item x="17"/>
        <item x="343"/>
        <item x="1500"/>
        <item x="1435"/>
        <item x="790"/>
        <item x="405"/>
        <item x="860"/>
        <item x="353"/>
        <item x="1432"/>
        <item x="789"/>
        <item x="1480"/>
        <item x="1154"/>
        <item x="1148"/>
        <item x="1146"/>
        <item x="1475"/>
        <item x="84"/>
        <item x="447"/>
        <item x="2277"/>
        <item x="23"/>
        <item x="640"/>
        <item x="719"/>
        <item x="464"/>
        <item x="112"/>
        <item x="411"/>
        <item x="2030"/>
        <item x="2372"/>
        <item x="164"/>
        <item x="1768"/>
        <item x="629"/>
        <item x="1237"/>
        <item x="1152"/>
        <item x="526"/>
        <item x="1685"/>
        <item x="1578"/>
        <item x="1142"/>
        <item x="156"/>
        <item x="109"/>
        <item x="665"/>
        <item x="990"/>
        <item x="162"/>
        <item x="107"/>
        <item x="4"/>
        <item x="1877"/>
        <item x="1086"/>
        <item x="1021"/>
        <item x="355"/>
        <item x="430"/>
        <item x="143"/>
        <item x="728"/>
        <item x="1215"/>
        <item x="1469"/>
        <item x="1150"/>
        <item x="92"/>
        <item x="154"/>
        <item x="892"/>
        <item x="782"/>
        <item x="702"/>
        <item x="221"/>
        <item x="764"/>
        <item x="2179"/>
        <item x="743"/>
        <item x="690"/>
        <item x="2562"/>
        <item x="502"/>
        <item x="1699"/>
        <item x="408"/>
        <item x="2243"/>
        <item x="1145"/>
        <item x="1909"/>
        <item x="529"/>
        <item x="338"/>
        <item x="320"/>
        <item x="115"/>
        <item x="2341"/>
        <item x="675"/>
        <item x="139"/>
        <item x="2557"/>
        <item x="195"/>
        <item x="674"/>
        <item x="2053"/>
        <item x="812"/>
        <item x="1473"/>
        <item x="2338"/>
        <item x="68"/>
        <item x="2334"/>
        <item x="1264"/>
        <item x="1231"/>
        <item x="2146"/>
        <item x="486"/>
        <item x="398"/>
        <item x="503"/>
        <item x="369"/>
        <item x="933"/>
        <item x="562"/>
        <item x="316"/>
        <item x="1873"/>
        <item x="1425"/>
        <item x="987"/>
        <item x="246"/>
        <item x="1949"/>
        <item x="386"/>
        <item x="400"/>
        <item x="2305"/>
        <item x="364"/>
        <item x="1868"/>
        <item x="2021"/>
        <item x="2303"/>
        <item x="224"/>
        <item x="1693"/>
        <item x="46"/>
        <item x="512"/>
        <item x="958"/>
        <item x="2008"/>
        <item x="357"/>
        <item x="62"/>
        <item x="620"/>
        <item x="15"/>
        <item x="451"/>
        <item x="1921"/>
        <item x="387"/>
        <item x="1917"/>
        <item x="102"/>
        <item x="1630"/>
        <item x="81"/>
        <item x="287"/>
        <item x="1000"/>
        <item x="238"/>
        <item x="175"/>
        <item x="1185"/>
        <item x="286"/>
        <item x="899"/>
        <item x="552"/>
        <item x="144"/>
        <item x="1467"/>
        <item x="2064"/>
        <item x="340"/>
        <item x="499"/>
        <item x="770"/>
        <item x="124"/>
        <item x="95"/>
        <item x="29"/>
        <item x="859"/>
        <item x="196"/>
        <item x="8"/>
        <item x="1633"/>
        <item x="1797"/>
        <item x="866"/>
        <item x="347"/>
        <item x="521"/>
        <item x="1858"/>
        <item x="723"/>
        <item x="178"/>
        <item x="807"/>
        <item x="520"/>
        <item x="12"/>
        <item x="523"/>
        <item x="79"/>
        <item x="232"/>
        <item x="42"/>
        <item x="713"/>
        <item x="765"/>
        <item x="396"/>
        <item x="388"/>
        <item x="1195"/>
        <item x="339"/>
        <item x="863"/>
        <item x="229"/>
        <item x="2"/>
        <item x="837"/>
        <item x="1499"/>
        <item x="567"/>
        <item x="171"/>
        <item x="53"/>
        <item x="24"/>
        <item x="181"/>
        <item x="1795"/>
        <item x="2078"/>
        <item x="217"/>
        <item x="967"/>
        <item x="1355"/>
        <item x="616"/>
        <item x="1968"/>
        <item x="1566"/>
        <item x="266"/>
        <item x="1556"/>
        <item x="1846"/>
        <item x="292"/>
        <item x="842"/>
        <item x="1052"/>
        <item x="796"/>
        <item x="2050"/>
        <item x="134"/>
        <item x="1291"/>
        <item x="1101"/>
        <item x="1156"/>
        <item x="1278"/>
        <item x="1828"/>
        <item x="606"/>
        <item x="1611"/>
        <item x="297"/>
        <item x="876"/>
        <item x="48"/>
        <item x="35"/>
        <item x="491"/>
        <item x="798"/>
        <item x="63"/>
        <item x="304"/>
        <item x="2150"/>
        <item x="845"/>
        <item x="2143"/>
        <item x="66"/>
        <item x="163"/>
        <item x="322"/>
        <item x="2133"/>
        <item x="753"/>
        <item x="911"/>
        <item x="1017"/>
        <item x="1521"/>
        <item x="123"/>
        <item x="204"/>
        <item x="2095"/>
        <item x="566"/>
        <item x="722"/>
        <item x="392"/>
        <item x="1208"/>
        <item x="393"/>
        <item x="939"/>
        <item x="96"/>
        <item x="1817"/>
        <item x="448"/>
        <item x="1671"/>
        <item x="49"/>
        <item x="59"/>
        <item x="354"/>
        <item x="1548"/>
        <item x="916"/>
        <item x="544"/>
        <item x="527"/>
        <item x="60"/>
        <item x="2441"/>
        <item x="1014"/>
        <item x="641"/>
        <item x="1394"/>
        <item x="413"/>
        <item x="1728"/>
        <item x="831"/>
        <item x="11"/>
        <item x="1178"/>
        <item x="22"/>
        <item x="1096"/>
        <item x="1856"/>
        <item x="39"/>
        <item x="282"/>
        <item x="1553"/>
        <item x="145"/>
        <item x="1438"/>
        <item x="45"/>
        <item x="477"/>
        <item x="36"/>
        <item x="1376"/>
        <item x="570"/>
        <item x="878"/>
        <item x="158"/>
        <item x="872"/>
        <item x="1786"/>
        <item x="2149"/>
        <item x="133"/>
        <item x="14"/>
        <item x="2124"/>
        <item x="168"/>
        <item x="507"/>
        <item x="323"/>
        <item x="2096"/>
        <item x="202"/>
        <item x="1042"/>
        <item x="67"/>
        <item x="44"/>
        <item x="94"/>
        <item x="1344"/>
        <item x="19"/>
        <item x="996"/>
        <item x="628"/>
        <item x="414"/>
        <item x="1430"/>
        <item x="1774"/>
        <item x="273"/>
        <item x="152"/>
        <item x="590"/>
        <item x="344"/>
        <item x="805"/>
        <item x="1933"/>
        <item x="609"/>
        <item x="86"/>
        <item x="2244"/>
        <item x="99"/>
        <item x="13"/>
        <item x="263"/>
        <item x="10"/>
        <item x="992"/>
        <item x="1581"/>
        <item x="193"/>
        <item x="51"/>
        <item x="602"/>
        <item x="82"/>
        <item x="1625"/>
        <item x="630"/>
        <item x="537"/>
        <item x="1109"/>
        <item x="7"/>
        <item x="1"/>
        <item x="187"/>
        <item x="183"/>
        <item x="97"/>
        <item x="191"/>
        <item x="27"/>
        <item x="1496"/>
        <item x="418"/>
        <item x="2722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1">
    <field x="15"/>
  </rowFields>
  <rowItems count="4">
    <i>
      <x v="18"/>
    </i>
    <i>
      <x v="24"/>
    </i>
    <i>
      <x v="33"/>
    </i>
    <i t="grand">
      <x/>
    </i>
  </rowItems>
  <colFields count="1">
    <field x="-2"/>
  </colFields>
  <colItems count="2">
    <i>
      <x/>
    </i>
    <i i="1">
      <x v="1"/>
    </i>
  </colItems>
  <pageFields count="3">
    <pageField fld="14" hier="-1"/>
    <pageField fld="6" hier="-1"/>
    <pageField fld="5" hier="-1"/>
  </pageFields>
  <dataFields count="2">
    <dataField name="Average of goal" fld="3" subtotal="average" baseField="0" baseItem="0"/>
    <dataField name="Average of pledged" fld="4" subtotal="average" baseField="0" baseItem="0"/>
  </dataFields>
  <formats count="2">
    <format dxfId="1">
      <pivotArea collapsedLevelsAreSubtotals="1" fieldPosition="0">
        <references count="1">
          <reference field="15" count="0"/>
        </references>
      </pivotArea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133EB2-B244-3340-AAD3-41D200B0ABC3}" name="Table1" displayName="Table1" ref="A1:C14" totalsRowShown="0">
  <autoFilter ref="A1:C14" xr:uid="{4278042F-DFCF-6D4D-958C-DE44817D2E20}"/>
  <tableColumns count="3">
    <tableColumn id="1" xr3:uid="{50905381-F84C-7E4B-BD12-2FF5A3813604}" name="."/>
    <tableColumn id="2" xr3:uid="{3BF46863-04BC-154A-8FF5-FB1608E06B36}" name="Successful" dataDxfId="3"/>
    <tableColumn id="3" xr3:uid="{D82F654A-7F76-734D-A086-34CBCB596694}" name="Failed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H1" zoomScale="107" zoomScaleNormal="107" workbookViewId="0">
      <pane ySplit="1" topLeftCell="A4" activePane="bottomLeft" state="frozen"/>
      <selection activeCell="N1" sqref="N1"/>
      <selection pane="bottomLeft" activeCell="D21" sqref="D2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6.33203125" style="12" bestFit="1" customWidth="1"/>
    <col min="17" max="17" width="16.33203125" style="11" bestFit="1" customWidth="1"/>
    <col min="18" max="18" width="22.1640625" style="19" bestFit="1" customWidth="1"/>
    <col min="19" max="19" width="19.1640625" style="17" bestFit="1" customWidth="1"/>
    <col min="20" max="20" width="7.832031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8357</v>
      </c>
      <c r="P1" s="10" t="s">
        <v>8358</v>
      </c>
      <c r="Q1" s="10" t="s">
        <v>8306</v>
      </c>
      <c r="R1" s="18" t="s">
        <v>8364</v>
      </c>
      <c r="S1" s="18" t="s">
        <v>8365</v>
      </c>
      <c r="T1" s="18" t="s">
        <v>8378</v>
      </c>
    </row>
    <row r="2" spans="1:20" ht="48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4" t="s">
        <v>8307</v>
      </c>
      <c r="P2" s="12" t="s">
        <v>8308</v>
      </c>
      <c r="Q2" s="11">
        <f>IFERROR(ROUND(E2/L2,2),0)</f>
        <v>88.6</v>
      </c>
      <c r="R2" s="19">
        <f>(((J2/60)/60)/24)+DATE(1970,1,1)</f>
        <v>41324.214571759258</v>
      </c>
      <c r="S2" s="17">
        <f>(((I2/60)/60)/24)+DATE(1970,1,1)</f>
        <v>41358.172905092593</v>
      </c>
      <c r="T2">
        <f>YEAR(R2)</f>
        <v>2013</v>
      </c>
    </row>
    <row r="3" spans="1:20" ht="48" x14ac:dyDescent="0.2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4" t="s">
        <v>8307</v>
      </c>
      <c r="P3" s="12" t="s">
        <v>8309</v>
      </c>
      <c r="Q3" s="11">
        <f t="shared" ref="Q3:Q66" si="0">IFERROR(ROUND(E3/L3,2),0)</f>
        <v>1389.36</v>
      </c>
      <c r="R3" s="19">
        <f t="shared" ref="R3:R66" si="1">(((J3/60)/60)/24)+DATE(1970,1,1)</f>
        <v>42714.440416666665</v>
      </c>
      <c r="S3" s="17">
        <f t="shared" ref="S3:S66" si="2">(((I3/60)/60)/24)+DATE(1970,1,1)</f>
        <v>42759.440416666665</v>
      </c>
      <c r="T3">
        <f t="shared" ref="T3:T66" si="3">YEAR(R3)</f>
        <v>2016</v>
      </c>
    </row>
    <row r="4" spans="1:20" ht="48" x14ac:dyDescent="0.2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4" t="s">
        <v>8307</v>
      </c>
      <c r="P4" s="12" t="s">
        <v>8308</v>
      </c>
      <c r="Q4" s="11">
        <f t="shared" si="0"/>
        <v>272.36</v>
      </c>
      <c r="R4" s="19">
        <f t="shared" si="1"/>
        <v>41561.500706018516</v>
      </c>
      <c r="S4" s="17">
        <f t="shared" si="2"/>
        <v>41593.166666666664</v>
      </c>
      <c r="T4">
        <f t="shared" si="3"/>
        <v>2013</v>
      </c>
    </row>
    <row r="5" spans="1:20" ht="32" x14ac:dyDescent="0.2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4" t="s">
        <v>8307</v>
      </c>
      <c r="P5" s="12" t="s">
        <v>8308</v>
      </c>
      <c r="Q5" s="11">
        <f t="shared" si="0"/>
        <v>116.35</v>
      </c>
      <c r="R5" s="19">
        <f t="shared" si="1"/>
        <v>41803.880659722221</v>
      </c>
      <c r="S5" s="17">
        <f t="shared" si="2"/>
        <v>41843.880659722221</v>
      </c>
      <c r="T5">
        <f t="shared" si="3"/>
        <v>2014</v>
      </c>
    </row>
    <row r="6" spans="1:20" ht="32" x14ac:dyDescent="0.2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4" t="s">
        <v>8307</v>
      </c>
      <c r="P6" s="12" t="s">
        <v>8308</v>
      </c>
      <c r="Q6" s="11">
        <f t="shared" si="0"/>
        <v>188.51</v>
      </c>
      <c r="R6" s="19">
        <f t="shared" si="1"/>
        <v>42473.604270833333</v>
      </c>
      <c r="S6" s="17">
        <f t="shared" si="2"/>
        <v>42527.709722222222</v>
      </c>
      <c r="T6">
        <f t="shared" si="3"/>
        <v>2016</v>
      </c>
    </row>
    <row r="7" spans="1:20" ht="48" x14ac:dyDescent="0.2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4" t="s">
        <v>8307</v>
      </c>
      <c r="P7" s="12" t="s">
        <v>8308</v>
      </c>
      <c r="Q7" s="11">
        <f t="shared" si="0"/>
        <v>173.58</v>
      </c>
      <c r="R7" s="19">
        <f t="shared" si="1"/>
        <v>42499.960810185185</v>
      </c>
      <c r="S7" s="17">
        <f t="shared" si="2"/>
        <v>42559.960810185185</v>
      </c>
      <c r="T7">
        <f t="shared" si="3"/>
        <v>2016</v>
      </c>
    </row>
    <row r="8" spans="1:20" ht="48" x14ac:dyDescent="0.2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4" t="s">
        <v>8310</v>
      </c>
      <c r="P8" s="12" t="s">
        <v>8311</v>
      </c>
      <c r="Q8" s="11">
        <f t="shared" si="0"/>
        <v>29.19</v>
      </c>
      <c r="R8" s="19">
        <f t="shared" si="1"/>
        <v>41394.871678240743</v>
      </c>
      <c r="S8" s="17">
        <f t="shared" si="2"/>
        <v>41408.871678240743</v>
      </c>
      <c r="T8">
        <f t="shared" si="3"/>
        <v>2013</v>
      </c>
    </row>
    <row r="9" spans="1:20" ht="48" x14ac:dyDescent="0.2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4" t="s">
        <v>8307</v>
      </c>
      <c r="P9" s="12" t="s">
        <v>8308</v>
      </c>
      <c r="Q9" s="11">
        <f t="shared" si="0"/>
        <v>1323.25</v>
      </c>
      <c r="R9" s="19">
        <f t="shared" si="1"/>
        <v>41039.225601851853</v>
      </c>
      <c r="S9" s="17">
        <f t="shared" si="2"/>
        <v>41072.291666666664</v>
      </c>
      <c r="T9">
        <f t="shared" si="3"/>
        <v>2012</v>
      </c>
    </row>
    <row r="10" spans="1:20" ht="48" x14ac:dyDescent="0.2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4" t="s">
        <v>8307</v>
      </c>
      <c r="P10" s="12" t="s">
        <v>8308</v>
      </c>
      <c r="Q10" s="11">
        <f t="shared" si="0"/>
        <v>247.94</v>
      </c>
      <c r="R10" s="19">
        <f t="shared" si="1"/>
        <v>42549.722962962958</v>
      </c>
      <c r="S10" s="17">
        <f t="shared" si="2"/>
        <v>42588.291666666672</v>
      </c>
      <c r="T10">
        <f t="shared" si="3"/>
        <v>2016</v>
      </c>
    </row>
    <row r="11" spans="1:20" ht="48" x14ac:dyDescent="0.2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4" t="s">
        <v>8307</v>
      </c>
      <c r="P11" s="12" t="s">
        <v>8308</v>
      </c>
      <c r="Q11" s="11">
        <f t="shared" si="0"/>
        <v>86.16</v>
      </c>
      <c r="R11" s="19">
        <f t="shared" si="1"/>
        <v>41389.364849537036</v>
      </c>
      <c r="S11" s="17">
        <f t="shared" si="2"/>
        <v>41425.5</v>
      </c>
      <c r="T11">
        <f t="shared" si="3"/>
        <v>2013</v>
      </c>
    </row>
    <row r="12" spans="1:20" ht="48" x14ac:dyDescent="0.2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4" t="s">
        <v>8312</v>
      </c>
      <c r="P12" s="12" t="s">
        <v>8313</v>
      </c>
      <c r="Q12" s="11">
        <f t="shared" si="0"/>
        <v>849.67</v>
      </c>
      <c r="R12" s="19">
        <f t="shared" si="1"/>
        <v>42415.253437499996</v>
      </c>
      <c r="S12" s="17">
        <f t="shared" si="2"/>
        <v>42445.211770833332</v>
      </c>
      <c r="T12">
        <f t="shared" si="3"/>
        <v>2016</v>
      </c>
    </row>
    <row r="13" spans="1:20" ht="48" x14ac:dyDescent="0.2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4" t="s">
        <v>8307</v>
      </c>
      <c r="P13" s="12" t="s">
        <v>8308</v>
      </c>
      <c r="Q13" s="11">
        <f t="shared" si="0"/>
        <v>422.02</v>
      </c>
      <c r="R13" s="19">
        <f t="shared" si="1"/>
        <v>42347.358483796299</v>
      </c>
      <c r="S13" s="17">
        <f t="shared" si="2"/>
        <v>42380.958333333328</v>
      </c>
      <c r="T13">
        <f t="shared" si="3"/>
        <v>2015</v>
      </c>
    </row>
    <row r="14" spans="1:20" ht="48" x14ac:dyDescent="0.2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4" t="s">
        <v>8307</v>
      </c>
      <c r="P14" s="12" t="s">
        <v>8308</v>
      </c>
      <c r="Q14" s="11">
        <f t="shared" si="0"/>
        <v>259.25</v>
      </c>
      <c r="R14" s="19">
        <f t="shared" si="1"/>
        <v>42519.6565162037</v>
      </c>
      <c r="S14" s="17">
        <f t="shared" si="2"/>
        <v>42549.6565162037</v>
      </c>
      <c r="T14">
        <f t="shared" si="3"/>
        <v>2016</v>
      </c>
    </row>
    <row r="15" spans="1:20" ht="32" x14ac:dyDescent="0.2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4" t="s">
        <v>8307</v>
      </c>
      <c r="P15" s="12" t="s">
        <v>8308</v>
      </c>
      <c r="Q15" s="11">
        <f t="shared" si="0"/>
        <v>842.11</v>
      </c>
      <c r="R15" s="19">
        <f t="shared" si="1"/>
        <v>42394.580740740741</v>
      </c>
      <c r="S15" s="17">
        <f t="shared" si="2"/>
        <v>42441.208333333328</v>
      </c>
      <c r="T15">
        <f t="shared" si="3"/>
        <v>2016</v>
      </c>
    </row>
    <row r="16" spans="1:20" ht="48" x14ac:dyDescent="0.2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4" t="s">
        <v>8307</v>
      </c>
      <c r="P16" s="12" t="s">
        <v>8308</v>
      </c>
      <c r="Q16" s="11">
        <f t="shared" si="0"/>
        <v>511.79</v>
      </c>
      <c r="R16" s="19">
        <f t="shared" si="1"/>
        <v>42157.251828703709</v>
      </c>
      <c r="S16" s="17">
        <f t="shared" si="2"/>
        <v>42197.251828703709</v>
      </c>
      <c r="T16">
        <f t="shared" si="3"/>
        <v>2015</v>
      </c>
    </row>
    <row r="17" spans="1:20" ht="48" x14ac:dyDescent="0.2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4" t="s">
        <v>8307</v>
      </c>
      <c r="P17" s="12" t="s">
        <v>8314</v>
      </c>
      <c r="Q17" s="11">
        <f t="shared" si="0"/>
        <v>223.58</v>
      </c>
      <c r="R17" s="19">
        <f t="shared" si="1"/>
        <v>42689.582349537035</v>
      </c>
      <c r="S17" s="17">
        <f t="shared" si="2"/>
        <v>42725.332638888889</v>
      </c>
      <c r="T17">
        <f t="shared" si="3"/>
        <v>2016</v>
      </c>
    </row>
    <row r="18" spans="1:20" ht="48" x14ac:dyDescent="0.2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4" t="s">
        <v>8307</v>
      </c>
      <c r="P18" s="12" t="s">
        <v>8308</v>
      </c>
      <c r="Q18" s="11">
        <f t="shared" si="0"/>
        <v>64.569999999999993</v>
      </c>
      <c r="R18" s="19">
        <f t="shared" si="1"/>
        <v>41744.290868055556</v>
      </c>
      <c r="S18" s="17">
        <f t="shared" si="2"/>
        <v>41774.290868055556</v>
      </c>
      <c r="T18">
        <f t="shared" si="3"/>
        <v>2014</v>
      </c>
    </row>
    <row r="19" spans="1:20" ht="48" x14ac:dyDescent="0.2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4" t="s">
        <v>8307</v>
      </c>
      <c r="P19" s="12" t="s">
        <v>8308</v>
      </c>
      <c r="Q19" s="11">
        <f t="shared" si="0"/>
        <v>176.2</v>
      </c>
      <c r="R19" s="19">
        <f t="shared" si="1"/>
        <v>41730.584374999999</v>
      </c>
      <c r="S19" s="17">
        <f t="shared" si="2"/>
        <v>41760.584374999999</v>
      </c>
      <c r="T19">
        <f t="shared" si="3"/>
        <v>2014</v>
      </c>
    </row>
    <row r="20" spans="1:20" ht="48" x14ac:dyDescent="0.2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4" t="s">
        <v>8307</v>
      </c>
      <c r="P20" s="12" t="s">
        <v>8314</v>
      </c>
      <c r="Q20" s="11">
        <f t="shared" si="0"/>
        <v>83.8</v>
      </c>
      <c r="R20" s="19">
        <f t="shared" si="1"/>
        <v>42704.335810185185</v>
      </c>
      <c r="S20" s="17">
        <f t="shared" si="2"/>
        <v>42737.957638888889</v>
      </c>
      <c r="T20">
        <f t="shared" si="3"/>
        <v>2016</v>
      </c>
    </row>
    <row r="21" spans="1:20" ht="48" x14ac:dyDescent="0.2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4" t="s">
        <v>8307</v>
      </c>
      <c r="P21" s="12" t="s">
        <v>8308</v>
      </c>
      <c r="Q21" s="11">
        <f t="shared" si="0"/>
        <v>593.94000000000005</v>
      </c>
      <c r="R21" s="19">
        <f t="shared" si="1"/>
        <v>42076.130011574074</v>
      </c>
      <c r="S21" s="17">
        <f t="shared" si="2"/>
        <v>42131.290277777778</v>
      </c>
      <c r="T21">
        <f t="shared" si="3"/>
        <v>2015</v>
      </c>
    </row>
    <row r="22" spans="1:20" ht="48" x14ac:dyDescent="0.2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4" t="s">
        <v>8307</v>
      </c>
      <c r="P22" s="12" t="s">
        <v>8309</v>
      </c>
      <c r="Q22" s="11">
        <f t="shared" si="0"/>
        <v>134.36000000000001</v>
      </c>
      <c r="R22" s="19">
        <f t="shared" si="1"/>
        <v>42199.651319444441</v>
      </c>
      <c r="S22" s="17">
        <f t="shared" si="2"/>
        <v>42235.651319444441</v>
      </c>
      <c r="T22">
        <f t="shared" si="3"/>
        <v>2015</v>
      </c>
    </row>
    <row r="23" spans="1:20" ht="48" x14ac:dyDescent="0.2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4" t="s">
        <v>8315</v>
      </c>
      <c r="P23" s="12" t="s">
        <v>8316</v>
      </c>
      <c r="Q23" s="11">
        <f t="shared" si="0"/>
        <v>65.89</v>
      </c>
      <c r="R23" s="19">
        <f t="shared" si="1"/>
        <v>42033.584016203706</v>
      </c>
      <c r="S23" s="17">
        <f t="shared" si="2"/>
        <v>42063.584016203706</v>
      </c>
      <c r="T23">
        <f t="shared" si="3"/>
        <v>2015</v>
      </c>
    </row>
    <row r="24" spans="1:20" ht="48" x14ac:dyDescent="0.2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4" t="s">
        <v>8315</v>
      </c>
      <c r="P24" s="12" t="s">
        <v>8316</v>
      </c>
      <c r="Q24" s="11">
        <f t="shared" si="0"/>
        <v>426.93</v>
      </c>
      <c r="R24" s="19">
        <f t="shared" si="1"/>
        <v>42677.005474537036</v>
      </c>
      <c r="S24" s="17">
        <f t="shared" si="2"/>
        <v>42707.0471412037</v>
      </c>
      <c r="T24">
        <f t="shared" si="3"/>
        <v>2016</v>
      </c>
    </row>
    <row r="25" spans="1:20" ht="48" x14ac:dyDescent="0.2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4" t="s">
        <v>8307</v>
      </c>
      <c r="P25" s="12" t="s">
        <v>8308</v>
      </c>
      <c r="Q25" s="11">
        <f t="shared" si="0"/>
        <v>180.75</v>
      </c>
      <c r="R25" s="19">
        <f t="shared" si="1"/>
        <v>42452.272824074069</v>
      </c>
      <c r="S25" s="17">
        <f t="shared" si="2"/>
        <v>42482.272824074069</v>
      </c>
      <c r="T25">
        <f t="shared" si="3"/>
        <v>2016</v>
      </c>
    </row>
    <row r="26" spans="1:20" ht="32" x14ac:dyDescent="0.2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4" t="s">
        <v>8307</v>
      </c>
      <c r="P26" s="12" t="s">
        <v>8308</v>
      </c>
      <c r="Q26" s="11">
        <f t="shared" si="0"/>
        <v>282.66000000000003</v>
      </c>
      <c r="R26" s="19">
        <f t="shared" si="1"/>
        <v>42290.460023148145</v>
      </c>
      <c r="S26" s="17">
        <f t="shared" si="2"/>
        <v>42327.207638888889</v>
      </c>
      <c r="T26">
        <f t="shared" si="3"/>
        <v>2015</v>
      </c>
    </row>
    <row r="27" spans="1:20" ht="32" x14ac:dyDescent="0.2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4" t="s">
        <v>8307</v>
      </c>
      <c r="P27" s="12" t="s">
        <v>8308</v>
      </c>
      <c r="Q27" s="11">
        <f t="shared" si="0"/>
        <v>128.38999999999999</v>
      </c>
      <c r="R27" s="19">
        <f t="shared" si="1"/>
        <v>42136.209675925929</v>
      </c>
      <c r="S27" s="17">
        <f t="shared" si="2"/>
        <v>42167.833333333328</v>
      </c>
      <c r="T27">
        <f t="shared" si="3"/>
        <v>2015</v>
      </c>
    </row>
    <row r="28" spans="1:20" ht="48" x14ac:dyDescent="0.2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4" t="s">
        <v>8307</v>
      </c>
      <c r="P28" s="12" t="s">
        <v>8308</v>
      </c>
      <c r="Q28" s="11">
        <f t="shared" si="0"/>
        <v>136.63999999999999</v>
      </c>
      <c r="R28" s="19">
        <f t="shared" si="1"/>
        <v>41835.540486111109</v>
      </c>
      <c r="S28" s="17">
        <f t="shared" si="2"/>
        <v>41865.540486111109</v>
      </c>
      <c r="T28">
        <f t="shared" si="3"/>
        <v>2014</v>
      </c>
    </row>
    <row r="29" spans="1:20" ht="32" x14ac:dyDescent="0.2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4" t="s">
        <v>8307</v>
      </c>
      <c r="P29" s="12" t="s">
        <v>8317</v>
      </c>
      <c r="Q29" s="11">
        <f t="shared" si="0"/>
        <v>2928.93</v>
      </c>
      <c r="R29" s="19">
        <f t="shared" si="1"/>
        <v>42746.270057870366</v>
      </c>
      <c r="S29" s="17">
        <f t="shared" si="2"/>
        <v>42776.270057870366</v>
      </c>
      <c r="T29">
        <f t="shared" si="3"/>
        <v>2017</v>
      </c>
    </row>
    <row r="30" spans="1:20" ht="48" x14ac:dyDescent="0.2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4" t="s">
        <v>8315</v>
      </c>
      <c r="P30" s="12" t="s">
        <v>8316</v>
      </c>
      <c r="Q30" s="11">
        <f t="shared" si="0"/>
        <v>56.97</v>
      </c>
      <c r="R30" s="19">
        <f t="shared" si="1"/>
        <v>42068.209097222221</v>
      </c>
      <c r="S30" s="17">
        <f t="shared" si="2"/>
        <v>42097.165972222225</v>
      </c>
      <c r="T30">
        <f t="shared" si="3"/>
        <v>2015</v>
      </c>
    </row>
    <row r="31" spans="1:20" ht="48" x14ac:dyDescent="0.2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4" t="s">
        <v>8307</v>
      </c>
      <c r="P31" s="12" t="s">
        <v>8308</v>
      </c>
      <c r="Q31" s="11">
        <f t="shared" si="0"/>
        <v>245.02</v>
      </c>
      <c r="R31" s="19">
        <f t="shared" si="1"/>
        <v>42311.216898148152</v>
      </c>
      <c r="S31" s="17">
        <f t="shared" si="2"/>
        <v>42357.332638888889</v>
      </c>
      <c r="T31">
        <f t="shared" si="3"/>
        <v>2015</v>
      </c>
    </row>
    <row r="32" spans="1:20" ht="48" x14ac:dyDescent="0.2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4" t="s">
        <v>8315</v>
      </c>
      <c r="P32" s="12" t="s">
        <v>8316</v>
      </c>
      <c r="Q32" s="11">
        <f t="shared" si="0"/>
        <v>164.8</v>
      </c>
      <c r="R32" s="19">
        <f t="shared" si="1"/>
        <v>41873.79184027778</v>
      </c>
      <c r="S32" s="17">
        <f t="shared" si="2"/>
        <v>41903.79184027778</v>
      </c>
      <c r="T32">
        <f t="shared" si="3"/>
        <v>2014</v>
      </c>
    </row>
    <row r="33" spans="1:20" ht="48" x14ac:dyDescent="0.2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4" t="s">
        <v>8307</v>
      </c>
      <c r="P33" s="12" t="s">
        <v>8308</v>
      </c>
      <c r="Q33" s="11">
        <f t="shared" si="0"/>
        <v>108.97</v>
      </c>
      <c r="R33" s="19">
        <f t="shared" si="1"/>
        <v>42605.70857638889</v>
      </c>
      <c r="S33" s="17">
        <f t="shared" si="2"/>
        <v>42635.70857638889</v>
      </c>
      <c r="T33">
        <f t="shared" si="3"/>
        <v>2016</v>
      </c>
    </row>
    <row r="34" spans="1:20" ht="32" x14ac:dyDescent="0.2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4" t="s">
        <v>8318</v>
      </c>
      <c r="P34" s="12" t="s">
        <v>8319</v>
      </c>
      <c r="Q34" s="11">
        <f t="shared" si="0"/>
        <v>54.88</v>
      </c>
      <c r="R34" s="19">
        <f t="shared" si="1"/>
        <v>41842.917129629634</v>
      </c>
      <c r="S34" s="17">
        <f t="shared" si="2"/>
        <v>41877.917129629634</v>
      </c>
      <c r="T34">
        <f t="shared" si="3"/>
        <v>2014</v>
      </c>
    </row>
    <row r="35" spans="1:20" ht="48" x14ac:dyDescent="0.2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4" t="s">
        <v>8315</v>
      </c>
      <c r="P35" s="12" t="s">
        <v>8316</v>
      </c>
      <c r="Q35" s="11">
        <f t="shared" si="0"/>
        <v>107.82</v>
      </c>
      <c r="R35" s="19">
        <f t="shared" si="1"/>
        <v>42725.869363425925</v>
      </c>
      <c r="S35" s="17">
        <f t="shared" si="2"/>
        <v>42745.915972222225</v>
      </c>
      <c r="T35">
        <f t="shared" si="3"/>
        <v>2016</v>
      </c>
    </row>
    <row r="36" spans="1:20" ht="32" x14ac:dyDescent="0.2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4" t="s">
        <v>8307</v>
      </c>
      <c r="P36" s="12" t="s">
        <v>8308</v>
      </c>
      <c r="Q36" s="11">
        <f t="shared" si="0"/>
        <v>91.21</v>
      </c>
      <c r="R36" s="19">
        <f t="shared" si="1"/>
        <v>42423.542384259257</v>
      </c>
      <c r="S36" s="17">
        <f t="shared" si="2"/>
        <v>42463.500717592593</v>
      </c>
      <c r="T36">
        <f t="shared" si="3"/>
        <v>2016</v>
      </c>
    </row>
    <row r="37" spans="1:20" ht="48" x14ac:dyDescent="0.2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4" t="s">
        <v>8307</v>
      </c>
      <c r="P37" s="12" t="s">
        <v>8308</v>
      </c>
      <c r="Q37" s="11">
        <f t="shared" si="0"/>
        <v>326.29000000000002</v>
      </c>
      <c r="R37" s="19">
        <f t="shared" si="1"/>
        <v>42375.08394675926</v>
      </c>
      <c r="S37" s="17">
        <f t="shared" si="2"/>
        <v>42420.08394675926</v>
      </c>
      <c r="T37">
        <f t="shared" si="3"/>
        <v>2016</v>
      </c>
    </row>
    <row r="38" spans="1:20" ht="48" x14ac:dyDescent="0.2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4" t="s">
        <v>8307</v>
      </c>
      <c r="P38" s="12" t="s">
        <v>8308</v>
      </c>
      <c r="Q38" s="11">
        <f t="shared" si="0"/>
        <v>483.34</v>
      </c>
      <c r="R38" s="19">
        <f t="shared" si="1"/>
        <v>42067.923668981486</v>
      </c>
      <c r="S38" s="17">
        <f t="shared" si="2"/>
        <v>42112.882002314815</v>
      </c>
      <c r="T38">
        <f t="shared" si="3"/>
        <v>2015</v>
      </c>
    </row>
    <row r="39" spans="1:20" ht="48" x14ac:dyDescent="0.2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4" t="s">
        <v>8320</v>
      </c>
      <c r="P39" s="12" t="s">
        <v>8321</v>
      </c>
      <c r="Q39" s="11">
        <f t="shared" si="0"/>
        <v>161.26</v>
      </c>
      <c r="R39" s="19">
        <f t="shared" si="1"/>
        <v>41261.767812500002</v>
      </c>
      <c r="S39" s="17">
        <f t="shared" si="2"/>
        <v>41306.767812500002</v>
      </c>
      <c r="T39">
        <f t="shared" si="3"/>
        <v>2012</v>
      </c>
    </row>
    <row r="40" spans="1:20" ht="48" x14ac:dyDescent="0.2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4" t="s">
        <v>8307</v>
      </c>
      <c r="P40" s="12" t="s">
        <v>8308</v>
      </c>
      <c r="Q40" s="11">
        <f t="shared" si="0"/>
        <v>68.819999999999993</v>
      </c>
      <c r="R40" s="19">
        <f t="shared" si="1"/>
        <v>42548.269861111112</v>
      </c>
      <c r="S40" s="17">
        <f t="shared" si="2"/>
        <v>42593.269861111112</v>
      </c>
      <c r="T40">
        <f t="shared" si="3"/>
        <v>2016</v>
      </c>
    </row>
    <row r="41" spans="1:20" ht="32" x14ac:dyDescent="0.2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4" t="s">
        <v>8307</v>
      </c>
      <c r="P41" s="12" t="s">
        <v>8308</v>
      </c>
      <c r="Q41" s="11">
        <f t="shared" si="0"/>
        <v>449.26</v>
      </c>
      <c r="R41" s="19">
        <f t="shared" si="1"/>
        <v>42675.438946759255</v>
      </c>
      <c r="S41" s="17">
        <f t="shared" si="2"/>
        <v>42705.207638888889</v>
      </c>
      <c r="T41">
        <f t="shared" si="3"/>
        <v>2016</v>
      </c>
    </row>
    <row r="42" spans="1:20" ht="48" x14ac:dyDescent="0.2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4" t="s">
        <v>8322</v>
      </c>
      <c r="P42" s="12" t="s">
        <v>8323</v>
      </c>
      <c r="Q42" s="11">
        <f t="shared" si="0"/>
        <v>155.24</v>
      </c>
      <c r="R42" s="19">
        <f t="shared" si="1"/>
        <v>41894.632361111115</v>
      </c>
      <c r="S42" s="17">
        <f t="shared" si="2"/>
        <v>41954.674027777779</v>
      </c>
      <c r="T42">
        <f t="shared" si="3"/>
        <v>2014</v>
      </c>
    </row>
    <row r="43" spans="1:20" ht="48" x14ac:dyDescent="0.2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4" t="s">
        <v>8320</v>
      </c>
      <c r="P43" s="12" t="s">
        <v>8321</v>
      </c>
      <c r="Q43" s="11">
        <f t="shared" si="0"/>
        <v>147.16999999999999</v>
      </c>
      <c r="R43" s="19">
        <f t="shared" si="1"/>
        <v>42775.314884259264</v>
      </c>
      <c r="S43" s="17">
        <f t="shared" si="2"/>
        <v>42808.956250000003</v>
      </c>
      <c r="T43">
        <f t="shared" si="3"/>
        <v>2017</v>
      </c>
    </row>
    <row r="44" spans="1:20" ht="48" x14ac:dyDescent="0.2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4" t="s">
        <v>8307</v>
      </c>
      <c r="P44" s="12" t="s">
        <v>8308</v>
      </c>
      <c r="Q44" s="11">
        <f t="shared" si="0"/>
        <v>262.16000000000003</v>
      </c>
      <c r="R44" s="19">
        <f t="shared" si="1"/>
        <v>42311.625081018516</v>
      </c>
      <c r="S44" s="17">
        <f t="shared" si="2"/>
        <v>42357.041666666672</v>
      </c>
      <c r="T44">
        <f t="shared" si="3"/>
        <v>2015</v>
      </c>
    </row>
    <row r="45" spans="1:20" ht="48" x14ac:dyDescent="0.2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4" t="s">
        <v>8307</v>
      </c>
      <c r="P45" s="12" t="s">
        <v>8308</v>
      </c>
      <c r="Q45" s="11">
        <f t="shared" si="0"/>
        <v>20.47</v>
      </c>
      <c r="R45" s="19">
        <f t="shared" si="1"/>
        <v>41450.681574074071</v>
      </c>
      <c r="S45" s="17">
        <f t="shared" si="2"/>
        <v>41480.681574074071</v>
      </c>
      <c r="T45">
        <f t="shared" si="3"/>
        <v>2013</v>
      </c>
    </row>
    <row r="46" spans="1:20" ht="48" x14ac:dyDescent="0.2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4" t="s">
        <v>8307</v>
      </c>
      <c r="P46" s="12" t="s">
        <v>8308</v>
      </c>
      <c r="Q46" s="11">
        <f t="shared" si="0"/>
        <v>577.28</v>
      </c>
      <c r="R46" s="19">
        <f t="shared" si="1"/>
        <v>41020.271770833337</v>
      </c>
      <c r="S46" s="17">
        <f t="shared" si="2"/>
        <v>41052.791666666664</v>
      </c>
      <c r="T46">
        <f t="shared" si="3"/>
        <v>2012</v>
      </c>
    </row>
    <row r="47" spans="1:20" ht="48" x14ac:dyDescent="0.2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4" t="s">
        <v>8307</v>
      </c>
      <c r="P47" s="12" t="s">
        <v>8308</v>
      </c>
      <c r="Q47" s="11">
        <f t="shared" si="0"/>
        <v>457.39</v>
      </c>
      <c r="R47" s="19">
        <f t="shared" si="1"/>
        <v>42136.420752314814</v>
      </c>
      <c r="S47" s="17">
        <f t="shared" si="2"/>
        <v>42166.420752314814</v>
      </c>
      <c r="T47">
        <f t="shared" si="3"/>
        <v>2015</v>
      </c>
    </row>
    <row r="48" spans="1:20" ht="48" x14ac:dyDescent="0.2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4" t="s">
        <v>8307</v>
      </c>
      <c r="P48" s="12" t="s">
        <v>8308</v>
      </c>
      <c r="Q48" s="11">
        <f t="shared" si="0"/>
        <v>220.74</v>
      </c>
      <c r="R48" s="19">
        <f t="shared" si="1"/>
        <v>42136.184560185182</v>
      </c>
      <c r="S48" s="17">
        <f t="shared" si="2"/>
        <v>42166.184560185182</v>
      </c>
      <c r="T48">
        <f t="shared" si="3"/>
        <v>2015</v>
      </c>
    </row>
    <row r="49" spans="1:20" ht="48" x14ac:dyDescent="0.2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4" t="s">
        <v>8322</v>
      </c>
      <c r="P49" s="12" t="s">
        <v>8323</v>
      </c>
      <c r="Q49" s="11">
        <f t="shared" si="0"/>
        <v>108</v>
      </c>
      <c r="R49" s="19">
        <f t="shared" si="1"/>
        <v>42322.653749999998</v>
      </c>
      <c r="S49" s="17">
        <f t="shared" si="2"/>
        <v>42362.653749999998</v>
      </c>
      <c r="T49">
        <f t="shared" si="3"/>
        <v>2015</v>
      </c>
    </row>
    <row r="50" spans="1:20" ht="48" x14ac:dyDescent="0.2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4" t="s">
        <v>8307</v>
      </c>
      <c r="P50" s="12" t="s">
        <v>8308</v>
      </c>
      <c r="Q50" s="11">
        <f t="shared" si="0"/>
        <v>324.69</v>
      </c>
      <c r="R50" s="19">
        <f t="shared" si="1"/>
        <v>42087.668032407411</v>
      </c>
      <c r="S50" s="17">
        <f t="shared" si="2"/>
        <v>42132.668032407411</v>
      </c>
      <c r="T50">
        <f t="shared" si="3"/>
        <v>2015</v>
      </c>
    </row>
    <row r="51" spans="1:20" ht="48" x14ac:dyDescent="0.2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4" t="s">
        <v>8307</v>
      </c>
      <c r="P51" s="12" t="s">
        <v>8308</v>
      </c>
      <c r="Q51" s="11">
        <f t="shared" si="0"/>
        <v>383.36</v>
      </c>
      <c r="R51" s="19">
        <f t="shared" si="1"/>
        <v>42661.323414351849</v>
      </c>
      <c r="S51" s="17">
        <f t="shared" si="2"/>
        <v>42697.365081018521</v>
      </c>
      <c r="T51">
        <f t="shared" si="3"/>
        <v>2016</v>
      </c>
    </row>
    <row r="52" spans="1:20" ht="48" x14ac:dyDescent="0.2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4" t="s">
        <v>8320</v>
      </c>
      <c r="P52" s="12" t="s">
        <v>8324</v>
      </c>
      <c r="Q52" s="11">
        <f t="shared" si="0"/>
        <v>117.68</v>
      </c>
      <c r="R52" s="19">
        <f t="shared" si="1"/>
        <v>42556.583368055552</v>
      </c>
      <c r="S52" s="17">
        <f t="shared" si="2"/>
        <v>42586.583368055552</v>
      </c>
      <c r="T52">
        <f t="shared" si="3"/>
        <v>2016</v>
      </c>
    </row>
    <row r="53" spans="1:20" ht="32" x14ac:dyDescent="0.2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4" t="s">
        <v>8307</v>
      </c>
      <c r="P53" s="12" t="s">
        <v>8309</v>
      </c>
      <c r="Q53" s="11">
        <f t="shared" si="0"/>
        <v>932.31</v>
      </c>
      <c r="R53" s="19">
        <f t="shared" si="1"/>
        <v>42276.624803240738</v>
      </c>
      <c r="S53" s="17">
        <f t="shared" si="2"/>
        <v>42307.624803240738</v>
      </c>
      <c r="T53">
        <f t="shared" si="3"/>
        <v>2015</v>
      </c>
    </row>
    <row r="54" spans="1:20" ht="48" x14ac:dyDescent="0.2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4" t="s">
        <v>8320</v>
      </c>
      <c r="P54" s="12" t="s">
        <v>8321</v>
      </c>
      <c r="Q54" s="11">
        <f t="shared" si="0"/>
        <v>92.25</v>
      </c>
      <c r="R54" s="19">
        <f t="shared" si="1"/>
        <v>42758.197013888886</v>
      </c>
      <c r="S54" s="17">
        <f t="shared" si="2"/>
        <v>42788.197013888886</v>
      </c>
      <c r="T54">
        <f t="shared" si="3"/>
        <v>2017</v>
      </c>
    </row>
    <row r="55" spans="1:20" ht="32" x14ac:dyDescent="0.2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4" t="s">
        <v>8307</v>
      </c>
      <c r="P55" s="12" t="s">
        <v>8308</v>
      </c>
      <c r="Q55" s="11">
        <f t="shared" si="0"/>
        <v>279.38</v>
      </c>
      <c r="R55" s="19">
        <f t="shared" si="1"/>
        <v>42676.586979166663</v>
      </c>
      <c r="S55" s="17">
        <f t="shared" si="2"/>
        <v>42707.628645833334</v>
      </c>
      <c r="T55">
        <f t="shared" si="3"/>
        <v>2016</v>
      </c>
    </row>
    <row r="56" spans="1:20" ht="32" x14ac:dyDescent="0.2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4" t="s">
        <v>8320</v>
      </c>
      <c r="P56" s="12" t="s">
        <v>8321</v>
      </c>
      <c r="Q56" s="11">
        <f t="shared" si="0"/>
        <v>56.34</v>
      </c>
      <c r="R56" s="19">
        <f t="shared" si="1"/>
        <v>41709.463518518518</v>
      </c>
      <c r="S56" s="17">
        <f t="shared" si="2"/>
        <v>41768.875</v>
      </c>
      <c r="T56">
        <f t="shared" si="3"/>
        <v>2014</v>
      </c>
    </row>
    <row r="57" spans="1:20" ht="48" x14ac:dyDescent="0.2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4" t="s">
        <v>8310</v>
      </c>
      <c r="P57" s="12" t="s">
        <v>8311</v>
      </c>
      <c r="Q57" s="11">
        <f t="shared" si="0"/>
        <v>52.62</v>
      </c>
      <c r="R57" s="19">
        <f t="shared" si="1"/>
        <v>40959.734398148146</v>
      </c>
      <c r="S57" s="17">
        <f t="shared" si="2"/>
        <v>40990.125</v>
      </c>
      <c r="T57">
        <f t="shared" si="3"/>
        <v>2012</v>
      </c>
    </row>
    <row r="58" spans="1:20" ht="32" x14ac:dyDescent="0.2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4" t="s">
        <v>8315</v>
      </c>
      <c r="P58" s="12" t="s">
        <v>8316</v>
      </c>
      <c r="Q58" s="11">
        <f t="shared" si="0"/>
        <v>53.87</v>
      </c>
      <c r="R58" s="19">
        <f t="shared" si="1"/>
        <v>41569.575613425928</v>
      </c>
      <c r="S58" s="17">
        <f t="shared" si="2"/>
        <v>41605.126388888886</v>
      </c>
      <c r="T58">
        <f t="shared" si="3"/>
        <v>2013</v>
      </c>
    </row>
    <row r="59" spans="1:20" ht="48" x14ac:dyDescent="0.2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4" t="s">
        <v>8315</v>
      </c>
      <c r="P59" s="12" t="s">
        <v>8316</v>
      </c>
      <c r="Q59" s="11">
        <f t="shared" si="0"/>
        <v>40.07</v>
      </c>
      <c r="R59" s="19">
        <f t="shared" si="1"/>
        <v>42691.8512037037</v>
      </c>
      <c r="S59" s="17">
        <f t="shared" si="2"/>
        <v>42719.958333333328</v>
      </c>
      <c r="T59">
        <f t="shared" si="3"/>
        <v>2016</v>
      </c>
    </row>
    <row r="60" spans="1:20" ht="48" x14ac:dyDescent="0.2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4" t="s">
        <v>8307</v>
      </c>
      <c r="P60" s="12" t="s">
        <v>8308</v>
      </c>
      <c r="Q60" s="11">
        <f t="shared" si="0"/>
        <v>91.83</v>
      </c>
      <c r="R60" s="19">
        <f t="shared" si="1"/>
        <v>41387.651516203703</v>
      </c>
      <c r="S60" s="17">
        <f t="shared" si="2"/>
        <v>41417.651516203703</v>
      </c>
      <c r="T60">
        <f t="shared" si="3"/>
        <v>2013</v>
      </c>
    </row>
    <row r="61" spans="1:20" ht="48" x14ac:dyDescent="0.2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4" t="s">
        <v>8307</v>
      </c>
      <c r="P61" s="12" t="s">
        <v>8308</v>
      </c>
      <c r="Q61" s="11">
        <f t="shared" si="0"/>
        <v>385.04</v>
      </c>
      <c r="R61" s="19">
        <f t="shared" si="1"/>
        <v>42502.569120370375</v>
      </c>
      <c r="S61" s="17">
        <f t="shared" si="2"/>
        <v>42532.569120370375</v>
      </c>
      <c r="T61">
        <f t="shared" si="3"/>
        <v>2016</v>
      </c>
    </row>
    <row r="62" spans="1:20" ht="48" x14ac:dyDescent="0.2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4" t="s">
        <v>8307</v>
      </c>
      <c r="P62" s="12" t="s">
        <v>8308</v>
      </c>
      <c r="Q62" s="11">
        <f t="shared" si="0"/>
        <v>408.98</v>
      </c>
      <c r="R62" s="19">
        <f t="shared" si="1"/>
        <v>41941.500520833331</v>
      </c>
      <c r="S62" s="17">
        <f t="shared" si="2"/>
        <v>41976.542187500003</v>
      </c>
      <c r="T62">
        <f t="shared" si="3"/>
        <v>2014</v>
      </c>
    </row>
    <row r="63" spans="1:20" ht="48" x14ac:dyDescent="0.2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4" t="s">
        <v>8320</v>
      </c>
      <c r="P63" s="12" t="s">
        <v>8321</v>
      </c>
      <c r="Q63" s="11">
        <f t="shared" si="0"/>
        <v>81.75</v>
      </c>
      <c r="R63" s="19">
        <f t="shared" si="1"/>
        <v>41674.063078703701</v>
      </c>
      <c r="S63" s="17">
        <f t="shared" si="2"/>
        <v>41705.957638888889</v>
      </c>
      <c r="T63">
        <f t="shared" si="3"/>
        <v>2014</v>
      </c>
    </row>
    <row r="64" spans="1:20" ht="48" x14ac:dyDescent="0.2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4" t="s">
        <v>8307</v>
      </c>
      <c r="P64" s="12" t="s">
        <v>8308</v>
      </c>
      <c r="Q64" s="11">
        <f t="shared" si="0"/>
        <v>223.1</v>
      </c>
      <c r="R64" s="19">
        <f t="shared" si="1"/>
        <v>42048.813877314817</v>
      </c>
      <c r="S64" s="17">
        <f t="shared" si="2"/>
        <v>42093.772210648152</v>
      </c>
      <c r="T64">
        <f t="shared" si="3"/>
        <v>2015</v>
      </c>
    </row>
    <row r="65" spans="1:20" ht="48" x14ac:dyDescent="0.2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4" t="s">
        <v>8307</v>
      </c>
      <c r="P65" s="12" t="s">
        <v>8308</v>
      </c>
      <c r="Q65" s="11">
        <f t="shared" si="0"/>
        <v>331.1</v>
      </c>
      <c r="R65" s="19">
        <f t="shared" si="1"/>
        <v>41800.604895833334</v>
      </c>
      <c r="S65" s="17">
        <f t="shared" si="2"/>
        <v>41830.604895833334</v>
      </c>
      <c r="T65">
        <f t="shared" si="3"/>
        <v>2014</v>
      </c>
    </row>
    <row r="66" spans="1:20" ht="48" x14ac:dyDescent="0.2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4" t="s">
        <v>8320</v>
      </c>
      <c r="P66" s="12" t="s">
        <v>8321</v>
      </c>
      <c r="Q66" s="11">
        <f t="shared" si="0"/>
        <v>54.75</v>
      </c>
      <c r="R66" s="19">
        <f t="shared" si="1"/>
        <v>41744.590682870366</v>
      </c>
      <c r="S66" s="17">
        <f t="shared" si="2"/>
        <v>41789.590682870366</v>
      </c>
      <c r="T66">
        <f t="shared" si="3"/>
        <v>2014</v>
      </c>
    </row>
    <row r="67" spans="1:20" ht="48" x14ac:dyDescent="0.2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4" t="s">
        <v>8307</v>
      </c>
      <c r="P67" s="12" t="s">
        <v>8308</v>
      </c>
      <c r="Q67" s="11">
        <f t="shared" ref="Q67:Q130" si="4">IFERROR(ROUND(E67/L67,2),0)</f>
        <v>61.38</v>
      </c>
      <c r="R67" s="19">
        <f t="shared" ref="R67:R130" si="5">(((J67/60)/60)/24)+DATE(1970,1,1)</f>
        <v>42557.792453703703</v>
      </c>
      <c r="S67" s="17">
        <f t="shared" ref="S67:S130" si="6">(((I67/60)/60)/24)+DATE(1970,1,1)</f>
        <v>42587.792453703703</v>
      </c>
      <c r="T67">
        <f t="shared" ref="T67:T130" si="7">YEAR(R67)</f>
        <v>2016</v>
      </c>
    </row>
    <row r="68" spans="1:20" ht="48" x14ac:dyDescent="0.2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4" t="s">
        <v>8307</v>
      </c>
      <c r="P68" s="12" t="s">
        <v>8309</v>
      </c>
      <c r="Q68" s="11">
        <f t="shared" si="4"/>
        <v>343.15</v>
      </c>
      <c r="R68" s="19">
        <f t="shared" si="5"/>
        <v>42675.66778935185</v>
      </c>
      <c r="S68" s="17">
        <f t="shared" si="6"/>
        <v>42712.207638888889</v>
      </c>
      <c r="T68">
        <f t="shared" si="7"/>
        <v>2016</v>
      </c>
    </row>
    <row r="69" spans="1:20" ht="48" x14ac:dyDescent="0.2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4" t="s">
        <v>8307</v>
      </c>
      <c r="P69" s="12" t="s">
        <v>8308</v>
      </c>
      <c r="Q69" s="11">
        <f t="shared" si="4"/>
        <v>566.39</v>
      </c>
      <c r="R69" s="19">
        <f t="shared" si="5"/>
        <v>42423.3830787037</v>
      </c>
      <c r="S69" s="17">
        <f t="shared" si="6"/>
        <v>42453.341412037036</v>
      </c>
      <c r="T69">
        <f t="shared" si="7"/>
        <v>2016</v>
      </c>
    </row>
    <row r="70" spans="1:20" ht="48" x14ac:dyDescent="0.2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4" t="s">
        <v>8320</v>
      </c>
      <c r="P70" s="12" t="s">
        <v>8321</v>
      </c>
      <c r="Q70" s="11">
        <f t="shared" si="4"/>
        <v>203.63</v>
      </c>
      <c r="R70" s="19">
        <f t="shared" si="5"/>
        <v>42263.680289351847</v>
      </c>
      <c r="S70" s="17">
        <f t="shared" si="6"/>
        <v>42305.333333333328</v>
      </c>
      <c r="T70">
        <f t="shared" si="7"/>
        <v>2015</v>
      </c>
    </row>
    <row r="71" spans="1:20" ht="64" x14ac:dyDescent="0.2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4" t="s">
        <v>8322</v>
      </c>
      <c r="P71" s="12" t="s">
        <v>8323</v>
      </c>
      <c r="Q71" s="11">
        <f t="shared" si="4"/>
        <v>89.31</v>
      </c>
      <c r="R71" s="19">
        <f t="shared" si="5"/>
        <v>42644.535358796296</v>
      </c>
      <c r="S71" s="17">
        <f t="shared" si="6"/>
        <v>42675.165972222225</v>
      </c>
      <c r="T71">
        <f t="shared" si="7"/>
        <v>2016</v>
      </c>
    </row>
    <row r="72" spans="1:20" ht="48" x14ac:dyDescent="0.2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4" t="s">
        <v>8307</v>
      </c>
      <c r="P72" s="12" t="s">
        <v>8308</v>
      </c>
      <c r="Q72" s="11">
        <f t="shared" si="4"/>
        <v>67.69</v>
      </c>
      <c r="R72" s="19">
        <f t="shared" si="5"/>
        <v>41148.194641203707</v>
      </c>
      <c r="S72" s="17">
        <f t="shared" si="6"/>
        <v>41188.165972222225</v>
      </c>
      <c r="T72">
        <f t="shared" si="7"/>
        <v>2012</v>
      </c>
    </row>
    <row r="73" spans="1:20" ht="48" x14ac:dyDescent="0.2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4" t="s">
        <v>8307</v>
      </c>
      <c r="P73" s="12" t="s">
        <v>8314</v>
      </c>
      <c r="Q73" s="11">
        <f t="shared" si="4"/>
        <v>31.82</v>
      </c>
      <c r="R73" s="19">
        <f t="shared" si="5"/>
        <v>41144.42155092593</v>
      </c>
      <c r="S73" s="17">
        <f t="shared" si="6"/>
        <v>41165.42155092593</v>
      </c>
      <c r="T73">
        <f t="shared" si="7"/>
        <v>2012</v>
      </c>
    </row>
    <row r="74" spans="1:20" ht="48" x14ac:dyDescent="0.2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4" t="s">
        <v>8307</v>
      </c>
      <c r="P74" s="12" t="s">
        <v>8308</v>
      </c>
      <c r="Q74" s="11">
        <f t="shared" si="4"/>
        <v>78.83</v>
      </c>
      <c r="R74" s="19">
        <f t="shared" si="5"/>
        <v>42728.71230324074</v>
      </c>
      <c r="S74" s="17">
        <f t="shared" si="6"/>
        <v>42758.71230324074</v>
      </c>
      <c r="T74">
        <f t="shared" si="7"/>
        <v>2016</v>
      </c>
    </row>
    <row r="75" spans="1:20" ht="48" x14ac:dyDescent="0.2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4" t="s">
        <v>8307</v>
      </c>
      <c r="P75" s="12" t="s">
        <v>8314</v>
      </c>
      <c r="Q75" s="11">
        <f t="shared" si="4"/>
        <v>60.97</v>
      </c>
      <c r="R75" s="19">
        <f t="shared" si="5"/>
        <v>42508.541550925926</v>
      </c>
      <c r="S75" s="17">
        <f t="shared" si="6"/>
        <v>42538.541550925926</v>
      </c>
      <c r="T75">
        <f t="shared" si="7"/>
        <v>2016</v>
      </c>
    </row>
    <row r="76" spans="1:20" ht="48" x14ac:dyDescent="0.2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4" t="s">
        <v>8307</v>
      </c>
      <c r="P76" s="12" t="s">
        <v>8309</v>
      </c>
      <c r="Q76" s="11">
        <f t="shared" si="4"/>
        <v>120.39</v>
      </c>
      <c r="R76" s="19">
        <f t="shared" si="5"/>
        <v>41563.485509259262</v>
      </c>
      <c r="S76" s="17">
        <f t="shared" si="6"/>
        <v>41600.666666666664</v>
      </c>
      <c r="T76">
        <f t="shared" si="7"/>
        <v>2013</v>
      </c>
    </row>
    <row r="77" spans="1:20" ht="48" x14ac:dyDescent="0.2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4" t="s">
        <v>8307</v>
      </c>
      <c r="P77" s="12" t="s">
        <v>8314</v>
      </c>
      <c r="Q77" s="11">
        <f t="shared" si="4"/>
        <v>157.29</v>
      </c>
      <c r="R77" s="19">
        <f t="shared" si="5"/>
        <v>41075.237858796296</v>
      </c>
      <c r="S77" s="17">
        <f t="shared" si="6"/>
        <v>41105.237858796296</v>
      </c>
      <c r="T77">
        <f t="shared" si="7"/>
        <v>2012</v>
      </c>
    </row>
    <row r="78" spans="1:20" ht="48" x14ac:dyDescent="0.2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4" t="s">
        <v>8307</v>
      </c>
      <c r="P78" s="12" t="s">
        <v>8308</v>
      </c>
      <c r="Q78" s="11">
        <f t="shared" si="4"/>
        <v>127.36</v>
      </c>
      <c r="R78" s="19">
        <f t="shared" si="5"/>
        <v>42651.420567129629</v>
      </c>
      <c r="S78" s="17">
        <f t="shared" si="6"/>
        <v>42681.462233796294</v>
      </c>
      <c r="T78">
        <f t="shared" si="7"/>
        <v>2016</v>
      </c>
    </row>
    <row r="79" spans="1:20" ht="48" x14ac:dyDescent="0.2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4" t="s">
        <v>8307</v>
      </c>
      <c r="P79" s="12" t="s">
        <v>8309</v>
      </c>
      <c r="Q79" s="11">
        <f t="shared" si="4"/>
        <v>95.83</v>
      </c>
      <c r="R79" s="19">
        <f t="shared" si="5"/>
        <v>42199.618518518517</v>
      </c>
      <c r="S79" s="17">
        <f t="shared" si="6"/>
        <v>42236.618518518517</v>
      </c>
      <c r="T79">
        <f t="shared" si="7"/>
        <v>2015</v>
      </c>
    </row>
    <row r="80" spans="1:20" ht="48" x14ac:dyDescent="0.2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4" t="s">
        <v>8315</v>
      </c>
      <c r="P80" s="12" t="s">
        <v>8316</v>
      </c>
      <c r="Q80" s="11">
        <f t="shared" si="4"/>
        <v>53.48</v>
      </c>
      <c r="R80" s="19">
        <f t="shared" si="5"/>
        <v>41660.708530092597</v>
      </c>
      <c r="S80" s="17">
        <f t="shared" si="6"/>
        <v>41691.75</v>
      </c>
      <c r="T80">
        <f t="shared" si="7"/>
        <v>2014</v>
      </c>
    </row>
    <row r="81" spans="1:20" ht="16" x14ac:dyDescent="0.2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4" t="s">
        <v>8307</v>
      </c>
      <c r="P81" s="12" t="s">
        <v>8308</v>
      </c>
      <c r="Q81" s="11">
        <f t="shared" si="4"/>
        <v>261.75</v>
      </c>
      <c r="R81" s="19">
        <f t="shared" si="5"/>
        <v>42452.579988425925</v>
      </c>
      <c r="S81" s="17">
        <f t="shared" si="6"/>
        <v>42482.579988425925</v>
      </c>
      <c r="T81">
        <f t="shared" si="7"/>
        <v>2016</v>
      </c>
    </row>
    <row r="82" spans="1:20" ht="48" x14ac:dyDescent="0.2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4" t="s">
        <v>8318</v>
      </c>
      <c r="P82" s="12" t="s">
        <v>8319</v>
      </c>
      <c r="Q82" s="11">
        <f t="shared" si="4"/>
        <v>48.1</v>
      </c>
      <c r="R82" s="19">
        <f t="shared" si="5"/>
        <v>41666.924710648149</v>
      </c>
      <c r="S82" s="17">
        <f t="shared" si="6"/>
        <v>41706.924710648149</v>
      </c>
      <c r="T82">
        <f t="shared" si="7"/>
        <v>2014</v>
      </c>
    </row>
    <row r="83" spans="1:20" ht="48" x14ac:dyDescent="0.2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4" t="s">
        <v>8307</v>
      </c>
      <c r="P83" s="12" t="s">
        <v>8308</v>
      </c>
      <c r="Q83" s="11">
        <f t="shared" si="4"/>
        <v>227.85</v>
      </c>
      <c r="R83" s="19">
        <f t="shared" si="5"/>
        <v>42081.903587962966</v>
      </c>
      <c r="S83" s="17">
        <f t="shared" si="6"/>
        <v>42111</v>
      </c>
      <c r="T83">
        <f t="shared" si="7"/>
        <v>2015</v>
      </c>
    </row>
    <row r="84" spans="1:20" ht="48" x14ac:dyDescent="0.2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4" t="s">
        <v>8322</v>
      </c>
      <c r="P84" s="12" t="s">
        <v>8325</v>
      </c>
      <c r="Q84" s="11">
        <f t="shared" si="4"/>
        <v>1008.24</v>
      </c>
      <c r="R84" s="19">
        <f t="shared" si="5"/>
        <v>42116.710752314815</v>
      </c>
      <c r="S84" s="17">
        <f t="shared" si="6"/>
        <v>42146.710752314815</v>
      </c>
      <c r="T84">
        <f t="shared" si="7"/>
        <v>2015</v>
      </c>
    </row>
    <row r="85" spans="1:20" ht="48" x14ac:dyDescent="0.2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4" t="s">
        <v>8307</v>
      </c>
      <c r="P85" s="12" t="s">
        <v>8308</v>
      </c>
      <c r="Q85" s="11">
        <f t="shared" si="4"/>
        <v>74.11</v>
      </c>
      <c r="R85" s="19">
        <f t="shared" si="5"/>
        <v>41326.987974537034</v>
      </c>
      <c r="S85" s="17">
        <f t="shared" si="6"/>
        <v>41356.94630787037</v>
      </c>
      <c r="T85">
        <f t="shared" si="7"/>
        <v>2013</v>
      </c>
    </row>
    <row r="86" spans="1:20" ht="48" x14ac:dyDescent="0.2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4" t="s">
        <v>8322</v>
      </c>
      <c r="P86" s="12" t="s">
        <v>8325</v>
      </c>
      <c r="Q86" s="11">
        <f t="shared" si="4"/>
        <v>179.28</v>
      </c>
      <c r="R86" s="19">
        <f t="shared" si="5"/>
        <v>41730.276747685188</v>
      </c>
      <c r="S86" s="17">
        <f t="shared" si="6"/>
        <v>41764.276747685188</v>
      </c>
      <c r="T86">
        <f t="shared" si="7"/>
        <v>2014</v>
      </c>
    </row>
    <row r="87" spans="1:20" ht="48" x14ac:dyDescent="0.2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4" t="s">
        <v>8320</v>
      </c>
      <c r="P87" s="12" t="s">
        <v>8321</v>
      </c>
      <c r="Q87" s="11">
        <f t="shared" si="4"/>
        <v>105.05</v>
      </c>
      <c r="R87" s="19">
        <f t="shared" si="5"/>
        <v>42072.738067129627</v>
      </c>
      <c r="S87" s="17">
        <f t="shared" si="6"/>
        <v>42102.738067129627</v>
      </c>
      <c r="T87">
        <f t="shared" si="7"/>
        <v>2015</v>
      </c>
    </row>
    <row r="88" spans="1:20" ht="48" x14ac:dyDescent="0.2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4" t="s">
        <v>8307</v>
      </c>
      <c r="P88" s="12" t="s">
        <v>8309</v>
      </c>
      <c r="Q88" s="11">
        <f t="shared" si="4"/>
        <v>790.84</v>
      </c>
      <c r="R88" s="19">
        <f t="shared" si="5"/>
        <v>42395.309039351851</v>
      </c>
      <c r="S88" s="17">
        <f t="shared" si="6"/>
        <v>42425.309039351851</v>
      </c>
      <c r="T88">
        <f t="shared" si="7"/>
        <v>2016</v>
      </c>
    </row>
    <row r="89" spans="1:20" ht="48" x14ac:dyDescent="0.2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4" t="s">
        <v>8307</v>
      </c>
      <c r="P89" s="12" t="s">
        <v>8308</v>
      </c>
      <c r="Q89" s="11">
        <f t="shared" si="4"/>
        <v>51.31</v>
      </c>
      <c r="R89" s="19">
        <f t="shared" si="5"/>
        <v>40624.181400462963</v>
      </c>
      <c r="S89" s="17">
        <f t="shared" si="6"/>
        <v>40655.181400462963</v>
      </c>
      <c r="T89">
        <f t="shared" si="7"/>
        <v>2011</v>
      </c>
    </row>
    <row r="90" spans="1:20" ht="32" x14ac:dyDescent="0.2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4" t="s">
        <v>8307</v>
      </c>
      <c r="P90" s="12" t="s">
        <v>8308</v>
      </c>
      <c r="Q90" s="11">
        <f t="shared" si="4"/>
        <v>55.28</v>
      </c>
      <c r="R90" s="19">
        <f t="shared" si="5"/>
        <v>42570.996423611112</v>
      </c>
      <c r="S90" s="17">
        <f t="shared" si="6"/>
        <v>42600.996423611112</v>
      </c>
      <c r="T90">
        <f t="shared" si="7"/>
        <v>2016</v>
      </c>
    </row>
    <row r="91" spans="1:20" ht="48" x14ac:dyDescent="0.2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4" t="s">
        <v>8307</v>
      </c>
      <c r="P91" s="12" t="s">
        <v>8314</v>
      </c>
      <c r="Q91" s="11">
        <f t="shared" si="4"/>
        <v>74.64</v>
      </c>
      <c r="R91" s="19">
        <f t="shared" si="5"/>
        <v>42251.16715277778</v>
      </c>
      <c r="S91" s="17">
        <f t="shared" si="6"/>
        <v>42288.041666666672</v>
      </c>
      <c r="T91">
        <f t="shared" si="7"/>
        <v>2015</v>
      </c>
    </row>
    <row r="92" spans="1:20" ht="48" x14ac:dyDescent="0.2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4" t="s">
        <v>8315</v>
      </c>
      <c r="P92" s="12" t="s">
        <v>8316</v>
      </c>
      <c r="Q92" s="11">
        <f t="shared" si="4"/>
        <v>149.03</v>
      </c>
      <c r="R92" s="19">
        <f t="shared" si="5"/>
        <v>41319.349988425929</v>
      </c>
      <c r="S92" s="17">
        <f t="shared" si="6"/>
        <v>41359.349988425929</v>
      </c>
      <c r="T92">
        <f t="shared" si="7"/>
        <v>2013</v>
      </c>
    </row>
    <row r="93" spans="1:20" ht="32" x14ac:dyDescent="0.2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4" t="s">
        <v>8322</v>
      </c>
      <c r="P93" s="12" t="s">
        <v>8323</v>
      </c>
      <c r="Q93" s="11">
        <f t="shared" si="4"/>
        <v>84.87</v>
      </c>
      <c r="R93" s="19">
        <f t="shared" si="5"/>
        <v>41828.229490740741</v>
      </c>
      <c r="S93" s="17">
        <f t="shared" si="6"/>
        <v>41860.083333333336</v>
      </c>
      <c r="T93">
        <f t="shared" si="7"/>
        <v>2014</v>
      </c>
    </row>
    <row r="94" spans="1:20" ht="32" x14ac:dyDescent="0.2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4" t="s">
        <v>8307</v>
      </c>
      <c r="P94" s="12" t="s">
        <v>8308</v>
      </c>
      <c r="Q94" s="11">
        <f t="shared" si="4"/>
        <v>192.39</v>
      </c>
      <c r="R94" s="19">
        <f t="shared" si="5"/>
        <v>41312.88077546296</v>
      </c>
      <c r="S94" s="17">
        <f t="shared" si="6"/>
        <v>41342.88077546296</v>
      </c>
      <c r="T94">
        <f t="shared" si="7"/>
        <v>2013</v>
      </c>
    </row>
    <row r="95" spans="1:20" ht="32" x14ac:dyDescent="0.2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4" t="s">
        <v>8312</v>
      </c>
      <c r="P95" s="12" t="s">
        <v>8313</v>
      </c>
      <c r="Q95" s="11">
        <f t="shared" si="4"/>
        <v>97.73</v>
      </c>
      <c r="R95" s="19">
        <f t="shared" si="5"/>
        <v>42163.583599537036</v>
      </c>
      <c r="S95" s="17">
        <f t="shared" si="6"/>
        <v>42193.583599537036</v>
      </c>
      <c r="T95">
        <f t="shared" si="7"/>
        <v>2015</v>
      </c>
    </row>
    <row r="96" spans="1:20" ht="48" x14ac:dyDescent="0.2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4" t="s">
        <v>8320</v>
      </c>
      <c r="P96" s="12" t="s">
        <v>8321</v>
      </c>
      <c r="Q96" s="11">
        <f t="shared" si="4"/>
        <v>589.95000000000005</v>
      </c>
      <c r="R96" s="19">
        <f t="shared" si="5"/>
        <v>40870.774409722224</v>
      </c>
      <c r="S96" s="17">
        <f t="shared" si="6"/>
        <v>40915.774409722224</v>
      </c>
      <c r="T96">
        <f t="shared" si="7"/>
        <v>2011</v>
      </c>
    </row>
    <row r="97" spans="1:20" ht="48" x14ac:dyDescent="0.2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4" t="s">
        <v>8322</v>
      </c>
      <c r="P97" s="12" t="s">
        <v>8323</v>
      </c>
      <c r="Q97" s="11">
        <f t="shared" si="4"/>
        <v>244.8</v>
      </c>
      <c r="R97" s="19">
        <f t="shared" si="5"/>
        <v>42530.993032407408</v>
      </c>
      <c r="S97" s="17">
        <f t="shared" si="6"/>
        <v>42560.993032407408</v>
      </c>
      <c r="T97">
        <f t="shared" si="7"/>
        <v>2016</v>
      </c>
    </row>
    <row r="98" spans="1:20" ht="48" x14ac:dyDescent="0.2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4" t="s">
        <v>8307</v>
      </c>
      <c r="P98" s="12" t="s">
        <v>8309</v>
      </c>
      <c r="Q98" s="11">
        <f t="shared" si="4"/>
        <v>379.23</v>
      </c>
      <c r="R98" s="19">
        <f t="shared" si="5"/>
        <v>41955.863750000004</v>
      </c>
      <c r="S98" s="17">
        <f t="shared" si="6"/>
        <v>41990.863750000004</v>
      </c>
      <c r="T98">
        <f t="shared" si="7"/>
        <v>2014</v>
      </c>
    </row>
    <row r="99" spans="1:20" ht="48" x14ac:dyDescent="0.2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4" t="s">
        <v>8307</v>
      </c>
      <c r="P99" s="12" t="s">
        <v>8308</v>
      </c>
      <c r="Q99" s="11">
        <f t="shared" si="4"/>
        <v>2500.9699999999998</v>
      </c>
      <c r="R99" s="19">
        <f t="shared" si="5"/>
        <v>41964.362743055557</v>
      </c>
      <c r="S99" s="17">
        <f t="shared" si="6"/>
        <v>41994.362743055557</v>
      </c>
      <c r="T99">
        <f t="shared" si="7"/>
        <v>2014</v>
      </c>
    </row>
    <row r="100" spans="1:20" ht="48" x14ac:dyDescent="0.2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4" t="s">
        <v>8320</v>
      </c>
      <c r="P100" s="12" t="s">
        <v>8321</v>
      </c>
      <c r="Q100" s="11">
        <f t="shared" si="4"/>
        <v>144.69</v>
      </c>
      <c r="R100" s="19">
        <f t="shared" si="5"/>
        <v>42200.67659722222</v>
      </c>
      <c r="S100" s="17">
        <f t="shared" si="6"/>
        <v>42231.25</v>
      </c>
      <c r="T100">
        <f t="shared" si="7"/>
        <v>2015</v>
      </c>
    </row>
    <row r="101" spans="1:20" ht="48" x14ac:dyDescent="0.2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4" t="s">
        <v>8307</v>
      </c>
      <c r="P101" s="12" t="s">
        <v>8309</v>
      </c>
      <c r="Q101" s="11">
        <f t="shared" si="4"/>
        <v>800.7</v>
      </c>
      <c r="R101" s="19">
        <f t="shared" si="5"/>
        <v>42669.802303240736</v>
      </c>
      <c r="S101" s="17">
        <f t="shared" si="6"/>
        <v>42704.843969907408</v>
      </c>
      <c r="T101">
        <f t="shared" si="7"/>
        <v>2016</v>
      </c>
    </row>
    <row r="102" spans="1:20" ht="48" x14ac:dyDescent="0.2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4" t="s">
        <v>8307</v>
      </c>
      <c r="P102" s="12" t="s">
        <v>8308</v>
      </c>
      <c r="Q102" s="11">
        <f t="shared" si="4"/>
        <v>51.21</v>
      </c>
      <c r="R102" s="19">
        <f t="shared" si="5"/>
        <v>41603.333668981482</v>
      </c>
      <c r="S102" s="17">
        <f t="shared" si="6"/>
        <v>41633.333668981482</v>
      </c>
      <c r="T102">
        <f t="shared" si="7"/>
        <v>2013</v>
      </c>
    </row>
    <row r="103" spans="1:20" ht="48" x14ac:dyDescent="0.2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4" t="s">
        <v>8326</v>
      </c>
      <c r="P103" s="12" t="s">
        <v>8327</v>
      </c>
      <c r="Q103" s="11">
        <f t="shared" si="4"/>
        <v>64.819999999999993</v>
      </c>
      <c r="R103" s="19">
        <f t="shared" si="5"/>
        <v>41324.79415509259</v>
      </c>
      <c r="S103" s="17">
        <f t="shared" si="6"/>
        <v>41354.752488425926</v>
      </c>
      <c r="T103">
        <f t="shared" si="7"/>
        <v>2013</v>
      </c>
    </row>
    <row r="104" spans="1:20" ht="48" x14ac:dyDescent="0.2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4" t="s">
        <v>8307</v>
      </c>
      <c r="P104" s="12" t="s">
        <v>8308</v>
      </c>
      <c r="Q104" s="11">
        <f t="shared" si="4"/>
        <v>226.21</v>
      </c>
      <c r="R104" s="19">
        <f t="shared" si="5"/>
        <v>42467.581388888888</v>
      </c>
      <c r="S104" s="17">
        <f t="shared" si="6"/>
        <v>42497.581388888888</v>
      </c>
      <c r="T104">
        <f t="shared" si="7"/>
        <v>2016</v>
      </c>
    </row>
    <row r="105" spans="1:20" ht="48" x14ac:dyDescent="0.2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4" t="s">
        <v>8320</v>
      </c>
      <c r="P105" s="12" t="s">
        <v>8321</v>
      </c>
      <c r="Q105" s="11">
        <f t="shared" si="4"/>
        <v>156.05000000000001</v>
      </c>
      <c r="R105" s="19">
        <f t="shared" si="5"/>
        <v>42278.946620370371</v>
      </c>
      <c r="S105" s="17">
        <f t="shared" si="6"/>
        <v>42309.166666666672</v>
      </c>
      <c r="T105">
        <f t="shared" si="7"/>
        <v>2015</v>
      </c>
    </row>
    <row r="106" spans="1:20" ht="32" x14ac:dyDescent="0.2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4" t="s">
        <v>8326</v>
      </c>
      <c r="P106" s="12" t="s">
        <v>8328</v>
      </c>
      <c r="Q106" s="11">
        <f t="shared" si="4"/>
        <v>71.849999999999994</v>
      </c>
      <c r="R106" s="19">
        <f t="shared" si="5"/>
        <v>42049.833761574075</v>
      </c>
      <c r="S106" s="17">
        <f t="shared" si="6"/>
        <v>42079.792094907403</v>
      </c>
      <c r="T106">
        <f t="shared" si="7"/>
        <v>2015</v>
      </c>
    </row>
    <row r="107" spans="1:20" ht="48" x14ac:dyDescent="0.2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4" t="s">
        <v>8307</v>
      </c>
      <c r="P107" s="12" t="s">
        <v>8308</v>
      </c>
      <c r="Q107" s="11">
        <f t="shared" si="4"/>
        <v>138.49</v>
      </c>
      <c r="R107" s="19">
        <f t="shared" si="5"/>
        <v>41351.76090277778</v>
      </c>
      <c r="S107" s="17">
        <f t="shared" si="6"/>
        <v>41381.76090277778</v>
      </c>
      <c r="T107">
        <f t="shared" si="7"/>
        <v>2013</v>
      </c>
    </row>
    <row r="108" spans="1:20" ht="48" x14ac:dyDescent="0.2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4" t="s">
        <v>8320</v>
      </c>
      <c r="P108" s="12" t="s">
        <v>8321</v>
      </c>
      <c r="Q108" s="11">
        <f t="shared" si="4"/>
        <v>154.41999999999999</v>
      </c>
      <c r="R108" s="19">
        <f t="shared" si="5"/>
        <v>40812.803229166668</v>
      </c>
      <c r="S108" s="17">
        <f t="shared" si="6"/>
        <v>40845.165972222225</v>
      </c>
      <c r="T108">
        <f t="shared" si="7"/>
        <v>2011</v>
      </c>
    </row>
    <row r="109" spans="1:20" ht="48" x14ac:dyDescent="0.2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4" t="s">
        <v>8315</v>
      </c>
      <c r="P109" s="12" t="s">
        <v>8316</v>
      </c>
      <c r="Q109" s="11">
        <f t="shared" si="4"/>
        <v>188.38</v>
      </c>
      <c r="R109" s="19">
        <f t="shared" si="5"/>
        <v>41968.829826388886</v>
      </c>
      <c r="S109" s="17">
        <f t="shared" si="6"/>
        <v>41994.041666666672</v>
      </c>
      <c r="T109">
        <f t="shared" si="7"/>
        <v>2014</v>
      </c>
    </row>
    <row r="110" spans="1:20" ht="48" x14ac:dyDescent="0.2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4" t="s">
        <v>8307</v>
      </c>
      <c r="P110" s="12" t="s">
        <v>8308</v>
      </c>
      <c r="Q110" s="11">
        <f t="shared" si="4"/>
        <v>143.21</v>
      </c>
      <c r="R110" s="19">
        <f t="shared" si="5"/>
        <v>42689.565671296295</v>
      </c>
      <c r="S110" s="17">
        <f t="shared" si="6"/>
        <v>42719.208333333328</v>
      </c>
      <c r="T110">
        <f t="shared" si="7"/>
        <v>2016</v>
      </c>
    </row>
    <row r="111" spans="1:20" ht="48" x14ac:dyDescent="0.2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4" t="s">
        <v>8307</v>
      </c>
      <c r="P111" s="12" t="s">
        <v>8308</v>
      </c>
      <c r="Q111" s="11">
        <f t="shared" si="4"/>
        <v>186.81</v>
      </c>
      <c r="R111" s="19">
        <f t="shared" si="5"/>
        <v>41445.334131944444</v>
      </c>
      <c r="S111" s="17">
        <f t="shared" si="6"/>
        <v>41505.334131944444</v>
      </c>
      <c r="T111">
        <f t="shared" si="7"/>
        <v>2013</v>
      </c>
    </row>
    <row r="112" spans="1:20" ht="48" x14ac:dyDescent="0.2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4" t="s">
        <v>8307</v>
      </c>
      <c r="P112" s="12" t="s">
        <v>8309</v>
      </c>
      <c r="Q112" s="11">
        <f t="shared" si="4"/>
        <v>73.489999999999995</v>
      </c>
      <c r="R112" s="19">
        <f t="shared" si="5"/>
        <v>41898.665960648148</v>
      </c>
      <c r="S112" s="17">
        <f t="shared" si="6"/>
        <v>41941.041666666664</v>
      </c>
      <c r="T112">
        <f t="shared" si="7"/>
        <v>2014</v>
      </c>
    </row>
    <row r="113" spans="1:20" ht="48" x14ac:dyDescent="0.2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4" t="s">
        <v>8307</v>
      </c>
      <c r="P113" s="12" t="s">
        <v>8308</v>
      </c>
      <c r="Q113" s="11">
        <f t="shared" si="4"/>
        <v>118.61</v>
      </c>
      <c r="R113" s="19">
        <f t="shared" si="5"/>
        <v>41212.996481481481</v>
      </c>
      <c r="S113" s="17">
        <f t="shared" si="6"/>
        <v>41242.996481481481</v>
      </c>
      <c r="T113">
        <f t="shared" si="7"/>
        <v>2012</v>
      </c>
    </row>
    <row r="114" spans="1:20" ht="48" x14ac:dyDescent="0.2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4" t="s">
        <v>8307</v>
      </c>
      <c r="P114" s="12" t="s">
        <v>8308</v>
      </c>
      <c r="Q114" s="11">
        <f t="shared" si="4"/>
        <v>182.78</v>
      </c>
      <c r="R114" s="19">
        <f t="shared" si="5"/>
        <v>41730.663530092592</v>
      </c>
      <c r="S114" s="17">
        <f t="shared" si="6"/>
        <v>41760.663530092592</v>
      </c>
      <c r="T114">
        <f t="shared" si="7"/>
        <v>2014</v>
      </c>
    </row>
    <row r="115" spans="1:20" ht="48" x14ac:dyDescent="0.2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4" t="s">
        <v>8307</v>
      </c>
      <c r="P115" s="12" t="s">
        <v>8308</v>
      </c>
      <c r="Q115" s="11">
        <f t="shared" si="4"/>
        <v>161.88</v>
      </c>
      <c r="R115" s="19">
        <f t="shared" si="5"/>
        <v>41611.917673611111</v>
      </c>
      <c r="S115" s="17">
        <f t="shared" si="6"/>
        <v>41654.791666666664</v>
      </c>
      <c r="T115">
        <f t="shared" si="7"/>
        <v>2013</v>
      </c>
    </row>
    <row r="116" spans="1:20" ht="48" x14ac:dyDescent="0.2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4" t="s">
        <v>8318</v>
      </c>
      <c r="P116" s="12" t="s">
        <v>8319</v>
      </c>
      <c r="Q116" s="11">
        <f t="shared" si="4"/>
        <v>66.62</v>
      </c>
      <c r="R116" s="19">
        <f t="shared" si="5"/>
        <v>42692.79987268518</v>
      </c>
      <c r="S116" s="17">
        <f t="shared" si="6"/>
        <v>42723.332638888889</v>
      </c>
      <c r="T116">
        <f t="shared" si="7"/>
        <v>2016</v>
      </c>
    </row>
    <row r="117" spans="1:20" ht="64" x14ac:dyDescent="0.2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4" t="s">
        <v>8307</v>
      </c>
      <c r="P117" s="12" t="s">
        <v>8309</v>
      </c>
      <c r="Q117" s="11">
        <f t="shared" si="4"/>
        <v>201.6</v>
      </c>
      <c r="R117" s="19">
        <f t="shared" si="5"/>
        <v>41947.457569444443</v>
      </c>
      <c r="S117" s="17">
        <f t="shared" si="6"/>
        <v>41977.457569444443</v>
      </c>
      <c r="T117">
        <f t="shared" si="7"/>
        <v>2014</v>
      </c>
    </row>
    <row r="118" spans="1:20" ht="48" x14ac:dyDescent="0.2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4" t="s">
        <v>8320</v>
      </c>
      <c r="P118" s="12" t="s">
        <v>8321</v>
      </c>
      <c r="Q118" s="11">
        <f t="shared" si="4"/>
        <v>75.44</v>
      </c>
      <c r="R118" s="19">
        <f t="shared" si="5"/>
        <v>42117.891423611116</v>
      </c>
      <c r="S118" s="17">
        <f t="shared" si="6"/>
        <v>42147.891423611116</v>
      </c>
      <c r="T118">
        <f t="shared" si="7"/>
        <v>2015</v>
      </c>
    </row>
    <row r="119" spans="1:20" ht="48" x14ac:dyDescent="0.2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4" t="s">
        <v>8307</v>
      </c>
      <c r="P119" s="12" t="s">
        <v>8308</v>
      </c>
      <c r="Q119" s="11">
        <f t="shared" si="4"/>
        <v>101.86</v>
      </c>
      <c r="R119" s="19">
        <f t="shared" si="5"/>
        <v>41526.60665509259</v>
      </c>
      <c r="S119" s="17">
        <f t="shared" si="6"/>
        <v>41563.60665509259</v>
      </c>
      <c r="T119">
        <f t="shared" si="7"/>
        <v>2013</v>
      </c>
    </row>
    <row r="120" spans="1:20" ht="48" x14ac:dyDescent="0.2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4" t="s">
        <v>8315</v>
      </c>
      <c r="P120" s="12" t="s">
        <v>8316</v>
      </c>
      <c r="Q120" s="11">
        <f t="shared" si="4"/>
        <v>75.650000000000006</v>
      </c>
      <c r="R120" s="19">
        <f t="shared" si="5"/>
        <v>42664.405925925923</v>
      </c>
      <c r="S120" s="17">
        <f t="shared" si="6"/>
        <v>42695.207638888889</v>
      </c>
      <c r="T120">
        <f t="shared" si="7"/>
        <v>2016</v>
      </c>
    </row>
    <row r="121" spans="1:20" ht="48" x14ac:dyDescent="0.2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4" t="s">
        <v>8320</v>
      </c>
      <c r="P121" s="12" t="s">
        <v>8321</v>
      </c>
      <c r="Q121" s="11">
        <f t="shared" si="4"/>
        <v>100.08</v>
      </c>
      <c r="R121" s="19">
        <f t="shared" si="5"/>
        <v>41519.004733796297</v>
      </c>
      <c r="S121" s="17">
        <f t="shared" si="6"/>
        <v>41579</v>
      </c>
      <c r="T121">
        <f t="shared" si="7"/>
        <v>2013</v>
      </c>
    </row>
    <row r="122" spans="1:20" ht="48" x14ac:dyDescent="0.2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4" t="s">
        <v>8307</v>
      </c>
      <c r="P122" s="12" t="s">
        <v>8308</v>
      </c>
      <c r="Q122" s="11">
        <f t="shared" si="4"/>
        <v>147.68</v>
      </c>
      <c r="R122" s="19">
        <f t="shared" si="5"/>
        <v>42199.365844907406</v>
      </c>
      <c r="S122" s="17">
        <f t="shared" si="6"/>
        <v>42229.365844907406</v>
      </c>
      <c r="T122">
        <f t="shared" si="7"/>
        <v>2015</v>
      </c>
    </row>
    <row r="123" spans="1:20" ht="48" x14ac:dyDescent="0.2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4" t="s">
        <v>8326</v>
      </c>
      <c r="P123" s="12" t="s">
        <v>8329</v>
      </c>
      <c r="Q123" s="11">
        <f t="shared" si="4"/>
        <v>74.58</v>
      </c>
      <c r="R123" s="19">
        <f t="shared" si="5"/>
        <v>42774.121342592596</v>
      </c>
      <c r="S123" s="17">
        <f t="shared" si="6"/>
        <v>42823.083333333328</v>
      </c>
      <c r="T123">
        <f t="shared" si="7"/>
        <v>2017</v>
      </c>
    </row>
    <row r="124" spans="1:20" ht="32" x14ac:dyDescent="0.2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4" t="s">
        <v>8312</v>
      </c>
      <c r="P124" s="12" t="s">
        <v>8313</v>
      </c>
      <c r="Q124" s="11">
        <f t="shared" si="4"/>
        <v>88.26</v>
      </c>
      <c r="R124" s="19">
        <f t="shared" si="5"/>
        <v>42443.00204861111</v>
      </c>
      <c r="S124" s="17">
        <f t="shared" si="6"/>
        <v>42492.165972222225</v>
      </c>
      <c r="T124">
        <f t="shared" si="7"/>
        <v>2016</v>
      </c>
    </row>
    <row r="125" spans="1:20" ht="32" x14ac:dyDescent="0.2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4" t="s">
        <v>8312</v>
      </c>
      <c r="P125" s="12" t="s">
        <v>8313</v>
      </c>
      <c r="Q125" s="11">
        <f t="shared" si="4"/>
        <v>358.97</v>
      </c>
      <c r="R125" s="19">
        <f t="shared" si="5"/>
        <v>42219.950729166667</v>
      </c>
      <c r="S125" s="17">
        <f t="shared" si="6"/>
        <v>42249.950729166667</v>
      </c>
      <c r="T125">
        <f t="shared" si="7"/>
        <v>2015</v>
      </c>
    </row>
    <row r="126" spans="1:20" ht="48" x14ac:dyDescent="0.2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4" t="s">
        <v>8307</v>
      </c>
      <c r="P126" s="12" t="s">
        <v>8308</v>
      </c>
      <c r="Q126" s="11">
        <f t="shared" si="4"/>
        <v>244.12</v>
      </c>
      <c r="R126" s="19">
        <f t="shared" si="5"/>
        <v>42340.972118055557</v>
      </c>
      <c r="S126" s="17">
        <f t="shared" si="6"/>
        <v>42371.972118055557</v>
      </c>
      <c r="T126">
        <f t="shared" si="7"/>
        <v>2015</v>
      </c>
    </row>
    <row r="127" spans="1:20" ht="48" x14ac:dyDescent="0.2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4" t="s">
        <v>8315</v>
      </c>
      <c r="P127" s="12" t="s">
        <v>8316</v>
      </c>
      <c r="Q127" s="11">
        <f t="shared" si="4"/>
        <v>64.63</v>
      </c>
      <c r="R127" s="19">
        <f t="shared" si="5"/>
        <v>41915.003275462965</v>
      </c>
      <c r="S127" s="17">
        <f t="shared" si="6"/>
        <v>41955.332638888889</v>
      </c>
      <c r="T127">
        <f t="shared" si="7"/>
        <v>2014</v>
      </c>
    </row>
    <row r="128" spans="1:20" ht="48" x14ac:dyDescent="0.2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4" t="s">
        <v>8320</v>
      </c>
      <c r="P128" s="12" t="s">
        <v>8321</v>
      </c>
      <c r="Q128" s="11">
        <f t="shared" si="4"/>
        <v>103.52</v>
      </c>
      <c r="R128" s="19">
        <f t="shared" si="5"/>
        <v>42297.791886574079</v>
      </c>
      <c r="S128" s="17">
        <f t="shared" si="6"/>
        <v>42327.833553240736</v>
      </c>
      <c r="T128">
        <f t="shared" si="7"/>
        <v>2015</v>
      </c>
    </row>
    <row r="129" spans="1:20" ht="48" x14ac:dyDescent="0.2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4" t="s">
        <v>8312</v>
      </c>
      <c r="P129" s="12" t="s">
        <v>8313</v>
      </c>
      <c r="Q129" s="11">
        <f t="shared" si="4"/>
        <v>133.74</v>
      </c>
      <c r="R129" s="19">
        <f t="shared" si="5"/>
        <v>41899.830312500002</v>
      </c>
      <c r="S129" s="17">
        <f t="shared" si="6"/>
        <v>41929.830312500002</v>
      </c>
      <c r="T129">
        <f t="shared" si="7"/>
        <v>2014</v>
      </c>
    </row>
    <row r="130" spans="1:20" ht="32" x14ac:dyDescent="0.2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4" t="s">
        <v>8322</v>
      </c>
      <c r="P130" s="12" t="s">
        <v>8323</v>
      </c>
      <c r="Q130" s="11">
        <f t="shared" si="4"/>
        <v>153.52000000000001</v>
      </c>
      <c r="R130" s="19">
        <f t="shared" si="5"/>
        <v>42090.912500000006</v>
      </c>
      <c r="S130" s="17">
        <f t="shared" si="6"/>
        <v>42150.912500000006</v>
      </c>
      <c r="T130">
        <f t="shared" si="7"/>
        <v>2015</v>
      </c>
    </row>
    <row r="131" spans="1:20" ht="32" x14ac:dyDescent="0.2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4" t="s">
        <v>8307</v>
      </c>
      <c r="P131" s="12" t="s">
        <v>8308</v>
      </c>
      <c r="Q131" s="11">
        <f t="shared" ref="Q131:Q194" si="8">IFERROR(ROUND(E131/L131,2),0)</f>
        <v>118.45</v>
      </c>
      <c r="R131" s="19">
        <f t="shared" ref="R131:R194" si="9">(((J131/60)/60)/24)+DATE(1970,1,1)</f>
        <v>41975.329317129625</v>
      </c>
      <c r="S131" s="17">
        <f t="shared" ref="S131:S194" si="10">(((I131/60)/60)/24)+DATE(1970,1,1)</f>
        <v>42013.041666666672</v>
      </c>
      <c r="T131">
        <f t="shared" ref="T131:T194" si="11">YEAR(R131)</f>
        <v>2014</v>
      </c>
    </row>
    <row r="132" spans="1:20" ht="16" x14ac:dyDescent="0.2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4" t="s">
        <v>8307</v>
      </c>
      <c r="P132" s="12" t="s">
        <v>8308</v>
      </c>
      <c r="Q132" s="11">
        <f t="shared" si="8"/>
        <v>80.989999999999995</v>
      </c>
      <c r="R132" s="19">
        <f t="shared" si="9"/>
        <v>41575.527349537035</v>
      </c>
      <c r="S132" s="17">
        <f t="shared" si="10"/>
        <v>41610.957638888889</v>
      </c>
      <c r="T132">
        <f t="shared" si="11"/>
        <v>2013</v>
      </c>
    </row>
    <row r="133" spans="1:20" ht="48" x14ac:dyDescent="0.2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4" t="s">
        <v>8326</v>
      </c>
      <c r="P133" s="12" t="s">
        <v>8330</v>
      </c>
      <c r="Q133" s="11">
        <f t="shared" si="8"/>
        <v>118.2</v>
      </c>
      <c r="R133" s="19">
        <f t="shared" si="9"/>
        <v>41843.64271990741</v>
      </c>
      <c r="S133" s="17">
        <f t="shared" si="10"/>
        <v>41888.64271990741</v>
      </c>
      <c r="T133">
        <f t="shared" si="11"/>
        <v>2014</v>
      </c>
    </row>
    <row r="134" spans="1:20" ht="48" x14ac:dyDescent="0.2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4" t="s">
        <v>8310</v>
      </c>
      <c r="P134" s="12" t="s">
        <v>8311</v>
      </c>
      <c r="Q134" s="11">
        <f t="shared" si="8"/>
        <v>92.16</v>
      </c>
      <c r="R134" s="19">
        <f t="shared" si="9"/>
        <v>41464.934016203704</v>
      </c>
      <c r="S134" s="17">
        <f t="shared" si="10"/>
        <v>41481.708333333336</v>
      </c>
      <c r="T134">
        <f t="shared" si="11"/>
        <v>2013</v>
      </c>
    </row>
    <row r="135" spans="1:20" ht="32" x14ac:dyDescent="0.2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4" t="s">
        <v>8307</v>
      </c>
      <c r="P135" s="12" t="s">
        <v>8308</v>
      </c>
      <c r="Q135" s="11">
        <f t="shared" si="8"/>
        <v>511.65</v>
      </c>
      <c r="R135" s="19">
        <f t="shared" si="9"/>
        <v>42745.744618055556</v>
      </c>
      <c r="S135" s="17">
        <f t="shared" si="10"/>
        <v>42795.744618055556</v>
      </c>
      <c r="T135">
        <f t="shared" si="11"/>
        <v>2017</v>
      </c>
    </row>
    <row r="136" spans="1:20" ht="48" x14ac:dyDescent="0.2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4" t="s">
        <v>8307</v>
      </c>
      <c r="P136" s="12" t="s">
        <v>8308</v>
      </c>
      <c r="Q136" s="11">
        <f t="shared" si="8"/>
        <v>307.2</v>
      </c>
      <c r="R136" s="19">
        <f t="shared" si="9"/>
        <v>42103.042546296296</v>
      </c>
      <c r="S136" s="17">
        <f t="shared" si="10"/>
        <v>42160.875</v>
      </c>
      <c r="T136">
        <f t="shared" si="11"/>
        <v>2015</v>
      </c>
    </row>
    <row r="137" spans="1:20" ht="48" x14ac:dyDescent="0.2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4" t="s">
        <v>8320</v>
      </c>
      <c r="P137" s="12" t="s">
        <v>8321</v>
      </c>
      <c r="Q137" s="11">
        <f t="shared" si="8"/>
        <v>83.35</v>
      </c>
      <c r="R137" s="19">
        <f t="shared" si="9"/>
        <v>40682.051689814813</v>
      </c>
      <c r="S137" s="17">
        <f t="shared" si="10"/>
        <v>40712.051689814813</v>
      </c>
      <c r="T137">
        <f t="shared" si="11"/>
        <v>2011</v>
      </c>
    </row>
    <row r="138" spans="1:20" ht="48" x14ac:dyDescent="0.2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4" t="s">
        <v>8307</v>
      </c>
      <c r="P138" s="12" t="s">
        <v>8309</v>
      </c>
      <c r="Q138" s="11">
        <f t="shared" si="8"/>
        <v>161.12</v>
      </c>
      <c r="R138" s="19">
        <f t="shared" si="9"/>
        <v>42289.675173611111</v>
      </c>
      <c r="S138" s="17">
        <f t="shared" si="10"/>
        <v>42329.716840277775</v>
      </c>
      <c r="T138">
        <f t="shared" si="11"/>
        <v>2015</v>
      </c>
    </row>
    <row r="139" spans="1:20" ht="48" x14ac:dyDescent="0.2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4" t="s">
        <v>8315</v>
      </c>
      <c r="P139" s="12" t="s">
        <v>8316</v>
      </c>
      <c r="Q139" s="11">
        <f t="shared" si="8"/>
        <v>42.63</v>
      </c>
      <c r="R139" s="19">
        <f t="shared" si="9"/>
        <v>42684.000046296293</v>
      </c>
      <c r="S139" s="17">
        <f t="shared" si="10"/>
        <v>42714.000046296293</v>
      </c>
      <c r="T139">
        <f t="shared" si="11"/>
        <v>2016</v>
      </c>
    </row>
    <row r="140" spans="1:20" ht="48" x14ac:dyDescent="0.2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4" t="s">
        <v>8307</v>
      </c>
      <c r="P140" s="12" t="s">
        <v>8308</v>
      </c>
      <c r="Q140" s="11">
        <f t="shared" si="8"/>
        <v>80.73</v>
      </c>
      <c r="R140" s="19">
        <f t="shared" si="9"/>
        <v>41324.193298611113</v>
      </c>
      <c r="S140" s="17">
        <f t="shared" si="10"/>
        <v>41384.151631944449</v>
      </c>
      <c r="T140">
        <f t="shared" si="11"/>
        <v>2013</v>
      </c>
    </row>
    <row r="141" spans="1:20" ht="48" x14ac:dyDescent="0.2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4" t="s">
        <v>8307</v>
      </c>
      <c r="P141" s="12" t="s">
        <v>8308</v>
      </c>
      <c r="Q141" s="11">
        <f t="shared" si="8"/>
        <v>201.96</v>
      </c>
      <c r="R141" s="19">
        <f t="shared" si="9"/>
        <v>42600.278749999998</v>
      </c>
      <c r="S141" s="17">
        <f t="shared" si="10"/>
        <v>42645.278749999998</v>
      </c>
      <c r="T141">
        <f t="shared" si="11"/>
        <v>2016</v>
      </c>
    </row>
    <row r="142" spans="1:20" ht="48" x14ac:dyDescent="0.2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4" t="s">
        <v>8322</v>
      </c>
      <c r="P142" s="12" t="s">
        <v>8325</v>
      </c>
      <c r="Q142" s="11">
        <f t="shared" si="8"/>
        <v>60.3</v>
      </c>
      <c r="R142" s="19">
        <f t="shared" si="9"/>
        <v>41940.69158564815</v>
      </c>
      <c r="S142" s="17">
        <f t="shared" si="10"/>
        <v>41969.332638888889</v>
      </c>
      <c r="T142">
        <f t="shared" si="11"/>
        <v>2014</v>
      </c>
    </row>
    <row r="143" spans="1:20" ht="32" x14ac:dyDescent="0.2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4" t="s">
        <v>8320</v>
      </c>
      <c r="P143" s="12" t="s">
        <v>8321</v>
      </c>
      <c r="Q143" s="11">
        <f t="shared" si="8"/>
        <v>157.33000000000001</v>
      </c>
      <c r="R143" s="19">
        <f t="shared" si="9"/>
        <v>41526.708935185183</v>
      </c>
      <c r="S143" s="17">
        <f t="shared" si="10"/>
        <v>41557.708935185183</v>
      </c>
      <c r="T143">
        <f t="shared" si="11"/>
        <v>2013</v>
      </c>
    </row>
    <row r="144" spans="1:20" ht="32" x14ac:dyDescent="0.2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4" t="s">
        <v>8320</v>
      </c>
      <c r="P144" s="12" t="s">
        <v>8321</v>
      </c>
      <c r="Q144" s="11">
        <f t="shared" si="8"/>
        <v>169.85</v>
      </c>
      <c r="R144" s="19">
        <f t="shared" si="9"/>
        <v>42459.780844907407</v>
      </c>
      <c r="S144" s="17">
        <f t="shared" si="10"/>
        <v>42489.780844907407</v>
      </c>
      <c r="T144">
        <f t="shared" si="11"/>
        <v>2016</v>
      </c>
    </row>
    <row r="145" spans="1:20" ht="64" x14ac:dyDescent="0.2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4" t="s">
        <v>8320</v>
      </c>
      <c r="P145" s="12" t="s">
        <v>8331</v>
      </c>
      <c r="Q145" s="11">
        <f t="shared" si="8"/>
        <v>190.55</v>
      </c>
      <c r="R145" s="19">
        <f t="shared" si="9"/>
        <v>42327.834247685183</v>
      </c>
      <c r="S145" s="17">
        <f t="shared" si="10"/>
        <v>42357.834247685183</v>
      </c>
      <c r="T145">
        <f t="shared" si="11"/>
        <v>2015</v>
      </c>
    </row>
    <row r="146" spans="1:20" ht="48" x14ac:dyDescent="0.2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4" t="s">
        <v>8310</v>
      </c>
      <c r="P146" s="12" t="s">
        <v>8332</v>
      </c>
      <c r="Q146" s="11">
        <f t="shared" si="8"/>
        <v>234.81</v>
      </c>
      <c r="R146" s="19">
        <f t="shared" si="9"/>
        <v>41946.029467592591</v>
      </c>
      <c r="S146" s="17">
        <f t="shared" si="10"/>
        <v>41977.027083333334</v>
      </c>
      <c r="T146">
        <f t="shared" si="11"/>
        <v>2014</v>
      </c>
    </row>
    <row r="147" spans="1:20" ht="48" x14ac:dyDescent="0.2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4" t="s">
        <v>8307</v>
      </c>
      <c r="P147" s="12" t="s">
        <v>8308</v>
      </c>
      <c r="Q147" s="11">
        <f t="shared" si="8"/>
        <v>451.84</v>
      </c>
      <c r="R147" s="19">
        <f t="shared" si="9"/>
        <v>42044.272847222222</v>
      </c>
      <c r="S147" s="17">
        <f t="shared" si="10"/>
        <v>42104.231180555551</v>
      </c>
      <c r="T147">
        <f t="shared" si="11"/>
        <v>2015</v>
      </c>
    </row>
    <row r="148" spans="1:20" ht="48" x14ac:dyDescent="0.2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4" t="s">
        <v>8315</v>
      </c>
      <c r="P148" s="12" t="s">
        <v>8316</v>
      </c>
      <c r="Q148" s="11">
        <f t="shared" si="8"/>
        <v>61.2</v>
      </c>
      <c r="R148" s="19">
        <f t="shared" si="9"/>
        <v>42425.757986111115</v>
      </c>
      <c r="S148" s="17">
        <f t="shared" si="10"/>
        <v>42455.716319444444</v>
      </c>
      <c r="T148">
        <f t="shared" si="11"/>
        <v>2016</v>
      </c>
    </row>
    <row r="149" spans="1:20" ht="48" x14ac:dyDescent="0.2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4" t="s">
        <v>8307</v>
      </c>
      <c r="P149" s="12" t="s">
        <v>8309</v>
      </c>
      <c r="Q149" s="11">
        <f t="shared" si="8"/>
        <v>117.7</v>
      </c>
      <c r="R149" s="19">
        <f t="shared" si="9"/>
        <v>42696.663506944446</v>
      </c>
      <c r="S149" s="17">
        <f t="shared" si="10"/>
        <v>42736.663506944446</v>
      </c>
      <c r="T149">
        <f t="shared" si="11"/>
        <v>2016</v>
      </c>
    </row>
    <row r="150" spans="1:20" ht="48" x14ac:dyDescent="0.2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4" t="s">
        <v>8315</v>
      </c>
      <c r="P150" s="12" t="s">
        <v>8316</v>
      </c>
      <c r="Q150" s="11">
        <f t="shared" si="8"/>
        <v>81.650000000000006</v>
      </c>
      <c r="R150" s="19">
        <f t="shared" si="9"/>
        <v>42292.513888888891</v>
      </c>
      <c r="S150" s="17">
        <f t="shared" si="10"/>
        <v>42322.555555555555</v>
      </c>
      <c r="T150">
        <f t="shared" si="11"/>
        <v>2015</v>
      </c>
    </row>
    <row r="151" spans="1:20" ht="48" x14ac:dyDescent="0.2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4" t="s">
        <v>8307</v>
      </c>
      <c r="P151" s="12" t="s">
        <v>8308</v>
      </c>
      <c r="Q151" s="11">
        <f t="shared" si="8"/>
        <v>56.2</v>
      </c>
      <c r="R151" s="19">
        <f t="shared" si="9"/>
        <v>41800.423043981478</v>
      </c>
      <c r="S151" s="17">
        <f t="shared" si="10"/>
        <v>41830.423043981478</v>
      </c>
      <c r="T151">
        <f t="shared" si="11"/>
        <v>2014</v>
      </c>
    </row>
    <row r="152" spans="1:20" ht="32" x14ac:dyDescent="0.2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4" t="s">
        <v>8322</v>
      </c>
      <c r="P152" s="12" t="s">
        <v>8323</v>
      </c>
      <c r="Q152" s="11">
        <f t="shared" si="8"/>
        <v>164.3</v>
      </c>
      <c r="R152" s="19">
        <f t="shared" si="9"/>
        <v>42053.704293981486</v>
      </c>
      <c r="S152" s="17">
        <f t="shared" si="10"/>
        <v>42083.662627314814</v>
      </c>
      <c r="T152">
        <f t="shared" si="11"/>
        <v>2015</v>
      </c>
    </row>
    <row r="153" spans="1:20" ht="48" x14ac:dyDescent="0.2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4" t="s">
        <v>8320</v>
      </c>
      <c r="P153" s="12" t="s">
        <v>8321</v>
      </c>
      <c r="Q153" s="11">
        <f t="shared" si="8"/>
        <v>70.92</v>
      </c>
      <c r="R153" s="19">
        <f t="shared" si="9"/>
        <v>42689.187881944439</v>
      </c>
      <c r="S153" s="17">
        <f t="shared" si="10"/>
        <v>42724.187881944439</v>
      </c>
      <c r="T153">
        <f t="shared" si="11"/>
        <v>2016</v>
      </c>
    </row>
    <row r="154" spans="1:20" ht="48" x14ac:dyDescent="0.2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4" t="s">
        <v>8320</v>
      </c>
      <c r="P154" s="12" t="s">
        <v>8321</v>
      </c>
      <c r="Q154" s="11">
        <f t="shared" si="8"/>
        <v>711.04</v>
      </c>
      <c r="R154" s="19">
        <f t="shared" si="9"/>
        <v>40732.842245370368</v>
      </c>
      <c r="S154" s="17">
        <f t="shared" si="10"/>
        <v>40762.842245370368</v>
      </c>
      <c r="T154">
        <f t="shared" si="11"/>
        <v>2011</v>
      </c>
    </row>
    <row r="155" spans="1:20" ht="48" x14ac:dyDescent="0.2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4" t="s">
        <v>8320</v>
      </c>
      <c r="P155" s="12" t="s">
        <v>8321</v>
      </c>
      <c r="Q155" s="11">
        <f t="shared" si="8"/>
        <v>115.45</v>
      </c>
      <c r="R155" s="19">
        <f t="shared" si="9"/>
        <v>41051.168900462959</v>
      </c>
      <c r="S155" s="17">
        <f t="shared" si="10"/>
        <v>41086.168900462959</v>
      </c>
      <c r="T155">
        <f t="shared" si="11"/>
        <v>2012</v>
      </c>
    </row>
    <row r="156" spans="1:20" ht="48" x14ac:dyDescent="0.2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4" t="s">
        <v>8320</v>
      </c>
      <c r="P156" s="12" t="s">
        <v>8321</v>
      </c>
      <c r="Q156" s="11">
        <f t="shared" si="8"/>
        <v>193.05</v>
      </c>
      <c r="R156" s="19">
        <f t="shared" si="9"/>
        <v>42507.860196759255</v>
      </c>
      <c r="S156" s="17">
        <f t="shared" si="10"/>
        <v>42536.625</v>
      </c>
      <c r="T156">
        <f t="shared" si="11"/>
        <v>2016</v>
      </c>
    </row>
    <row r="157" spans="1:20" ht="48" x14ac:dyDescent="0.2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4" t="s">
        <v>8322</v>
      </c>
      <c r="P157" s="12" t="s">
        <v>8323</v>
      </c>
      <c r="Q157" s="11">
        <f t="shared" si="8"/>
        <v>118.97</v>
      </c>
      <c r="R157" s="19">
        <f t="shared" si="9"/>
        <v>41778.193622685183</v>
      </c>
      <c r="S157" s="17">
        <f t="shared" si="10"/>
        <v>41806.184027777781</v>
      </c>
      <c r="T157">
        <f t="shared" si="11"/>
        <v>2014</v>
      </c>
    </row>
    <row r="158" spans="1:20" ht="32" x14ac:dyDescent="0.2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4" t="s">
        <v>8322</v>
      </c>
      <c r="P158" s="12" t="s">
        <v>8325</v>
      </c>
      <c r="Q158" s="11">
        <f t="shared" si="8"/>
        <v>186.8</v>
      </c>
      <c r="R158" s="19">
        <f t="shared" si="9"/>
        <v>42020.700567129628</v>
      </c>
      <c r="S158" s="17">
        <f t="shared" si="10"/>
        <v>42065.207638888889</v>
      </c>
      <c r="T158">
        <f t="shared" si="11"/>
        <v>2015</v>
      </c>
    </row>
    <row r="159" spans="1:20" ht="48" x14ac:dyDescent="0.2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4" t="s">
        <v>8307</v>
      </c>
      <c r="P159" s="12" t="s">
        <v>8309</v>
      </c>
      <c r="Q159" s="11">
        <f t="shared" si="8"/>
        <v>158.36000000000001</v>
      </c>
      <c r="R159" s="19">
        <f t="shared" si="9"/>
        <v>42542.526423611111</v>
      </c>
      <c r="S159" s="17">
        <f t="shared" si="10"/>
        <v>42601.165972222225</v>
      </c>
      <c r="T159">
        <f t="shared" si="11"/>
        <v>2016</v>
      </c>
    </row>
    <row r="160" spans="1:20" ht="32" x14ac:dyDescent="0.2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4" t="s">
        <v>8312</v>
      </c>
      <c r="P160" s="12" t="s">
        <v>8313</v>
      </c>
      <c r="Q160" s="11">
        <f t="shared" si="8"/>
        <v>493.82</v>
      </c>
      <c r="R160" s="19">
        <f t="shared" si="9"/>
        <v>42132.941805555558</v>
      </c>
      <c r="S160" s="17">
        <f t="shared" si="10"/>
        <v>42155.875</v>
      </c>
      <c r="T160">
        <f t="shared" si="11"/>
        <v>2015</v>
      </c>
    </row>
    <row r="161" spans="1:20" ht="48" x14ac:dyDescent="0.2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4" t="s">
        <v>8322</v>
      </c>
      <c r="P161" s="12" t="s">
        <v>8323</v>
      </c>
      <c r="Q161" s="11">
        <f t="shared" si="8"/>
        <v>164.94</v>
      </c>
      <c r="R161" s="19">
        <f t="shared" si="9"/>
        <v>42612.149780092594</v>
      </c>
      <c r="S161" s="17">
        <f t="shared" si="10"/>
        <v>42647.165972222225</v>
      </c>
      <c r="T161">
        <f t="shared" si="11"/>
        <v>2016</v>
      </c>
    </row>
    <row r="162" spans="1:20" ht="48" x14ac:dyDescent="0.2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4" t="s">
        <v>8326</v>
      </c>
      <c r="P162" s="12" t="s">
        <v>8327</v>
      </c>
      <c r="Q162" s="11">
        <f t="shared" si="8"/>
        <v>82.5</v>
      </c>
      <c r="R162" s="19">
        <f t="shared" si="9"/>
        <v>41851.962916666671</v>
      </c>
      <c r="S162" s="17">
        <f t="shared" si="10"/>
        <v>41880.041666666664</v>
      </c>
      <c r="T162">
        <f t="shared" si="11"/>
        <v>2014</v>
      </c>
    </row>
    <row r="163" spans="1:20" ht="32" x14ac:dyDescent="0.2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4" t="s">
        <v>8307</v>
      </c>
      <c r="P163" s="12" t="s">
        <v>8308</v>
      </c>
      <c r="Q163" s="11">
        <f t="shared" si="8"/>
        <v>76.14</v>
      </c>
      <c r="R163" s="19">
        <f t="shared" si="9"/>
        <v>41179.098530092589</v>
      </c>
      <c r="S163" s="17">
        <f t="shared" si="10"/>
        <v>41209.098530092589</v>
      </c>
      <c r="T163">
        <f t="shared" si="11"/>
        <v>2012</v>
      </c>
    </row>
    <row r="164" spans="1:20" ht="48" x14ac:dyDescent="0.2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4" t="s">
        <v>8320</v>
      </c>
      <c r="P164" s="12" t="s">
        <v>8321</v>
      </c>
      <c r="Q164" s="11">
        <f t="shared" si="8"/>
        <v>188.31</v>
      </c>
      <c r="R164" s="19">
        <f t="shared" si="9"/>
        <v>42437.636469907404</v>
      </c>
      <c r="S164" s="17">
        <f t="shared" si="10"/>
        <v>42467.59480324074</v>
      </c>
      <c r="T164">
        <f t="shared" si="11"/>
        <v>2016</v>
      </c>
    </row>
    <row r="165" spans="1:20" ht="48" x14ac:dyDescent="0.2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4" t="s">
        <v>8326</v>
      </c>
      <c r="P165" s="12" t="s">
        <v>8330</v>
      </c>
      <c r="Q165" s="11">
        <f t="shared" si="8"/>
        <v>346.04</v>
      </c>
      <c r="R165" s="19">
        <f t="shared" si="9"/>
        <v>41951.695671296293</v>
      </c>
      <c r="S165" s="17">
        <f t="shared" si="10"/>
        <v>42011.6956712963</v>
      </c>
      <c r="T165">
        <f t="shared" si="11"/>
        <v>2014</v>
      </c>
    </row>
    <row r="166" spans="1:20" ht="48" x14ac:dyDescent="0.2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4" t="s">
        <v>8312</v>
      </c>
      <c r="P166" s="12" t="s">
        <v>8313</v>
      </c>
      <c r="Q166" s="11">
        <f t="shared" si="8"/>
        <v>183.8</v>
      </c>
      <c r="R166" s="19">
        <f t="shared" si="9"/>
        <v>42152.288819444439</v>
      </c>
      <c r="S166" s="17">
        <f t="shared" si="10"/>
        <v>42182.288819444439</v>
      </c>
      <c r="T166">
        <f t="shared" si="11"/>
        <v>2015</v>
      </c>
    </row>
    <row r="167" spans="1:20" ht="48" x14ac:dyDescent="0.2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4" t="s">
        <v>8320</v>
      </c>
      <c r="P167" s="12" t="s">
        <v>8331</v>
      </c>
      <c r="Q167" s="11">
        <f t="shared" si="8"/>
        <v>59.96</v>
      </c>
      <c r="R167" s="19">
        <f t="shared" si="9"/>
        <v>41791.713252314818</v>
      </c>
      <c r="S167" s="17">
        <f t="shared" si="10"/>
        <v>41836.125</v>
      </c>
      <c r="T167">
        <f t="shared" si="11"/>
        <v>2014</v>
      </c>
    </row>
    <row r="168" spans="1:20" ht="48" x14ac:dyDescent="0.2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4" t="s">
        <v>8307</v>
      </c>
      <c r="P168" s="12" t="s">
        <v>8308</v>
      </c>
      <c r="Q168" s="11">
        <f t="shared" si="8"/>
        <v>69.760000000000005</v>
      </c>
      <c r="R168" s="19">
        <f t="shared" si="9"/>
        <v>42198.676655092597</v>
      </c>
      <c r="S168" s="17">
        <f t="shared" si="10"/>
        <v>42223.676655092597</v>
      </c>
      <c r="T168">
        <f t="shared" si="11"/>
        <v>2015</v>
      </c>
    </row>
    <row r="169" spans="1:20" ht="48" x14ac:dyDescent="0.2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4" t="s">
        <v>8307</v>
      </c>
      <c r="P169" s="12" t="s">
        <v>8308</v>
      </c>
      <c r="Q169" s="11">
        <f t="shared" si="8"/>
        <v>36</v>
      </c>
      <c r="R169" s="19">
        <f t="shared" si="9"/>
        <v>41783.642939814818</v>
      </c>
      <c r="S169" s="17">
        <f t="shared" si="10"/>
        <v>41843.642939814818</v>
      </c>
      <c r="T169">
        <f t="shared" si="11"/>
        <v>2014</v>
      </c>
    </row>
    <row r="170" spans="1:20" ht="48" x14ac:dyDescent="0.2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4" t="s">
        <v>8326</v>
      </c>
      <c r="P170" s="12" t="s">
        <v>8327</v>
      </c>
      <c r="Q170" s="11">
        <f t="shared" si="8"/>
        <v>526.46</v>
      </c>
      <c r="R170" s="19">
        <f t="shared" si="9"/>
        <v>41136.777812500004</v>
      </c>
      <c r="S170" s="17">
        <f t="shared" si="10"/>
        <v>41184.777812500004</v>
      </c>
      <c r="T170">
        <f t="shared" si="11"/>
        <v>2012</v>
      </c>
    </row>
    <row r="171" spans="1:20" ht="32" x14ac:dyDescent="0.2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4" t="s">
        <v>8310</v>
      </c>
      <c r="P171" s="12" t="s">
        <v>8311</v>
      </c>
      <c r="Q171" s="11">
        <f t="shared" si="8"/>
        <v>149.46</v>
      </c>
      <c r="R171" s="19">
        <f t="shared" si="9"/>
        <v>41290.598483796297</v>
      </c>
      <c r="S171" s="17">
        <f t="shared" si="10"/>
        <v>41320.598483796297</v>
      </c>
      <c r="T171">
        <f t="shared" si="11"/>
        <v>2013</v>
      </c>
    </row>
    <row r="172" spans="1:20" ht="48" x14ac:dyDescent="0.2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4" t="s">
        <v>8307</v>
      </c>
      <c r="P172" s="12" t="s">
        <v>8309</v>
      </c>
      <c r="Q172" s="11">
        <f t="shared" si="8"/>
        <v>151.32</v>
      </c>
      <c r="R172" s="19">
        <f t="shared" si="9"/>
        <v>42199.57</v>
      </c>
      <c r="S172" s="17">
        <f t="shared" si="10"/>
        <v>42229.57</v>
      </c>
      <c r="T172">
        <f t="shared" si="11"/>
        <v>2015</v>
      </c>
    </row>
    <row r="173" spans="1:20" ht="48" x14ac:dyDescent="0.2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4" t="s">
        <v>8307</v>
      </c>
      <c r="P173" s="12" t="s">
        <v>8308</v>
      </c>
      <c r="Q173" s="11">
        <f t="shared" si="8"/>
        <v>278.39</v>
      </c>
      <c r="R173" s="19">
        <f t="shared" si="9"/>
        <v>42115.071504629625</v>
      </c>
      <c r="S173" s="17">
        <f t="shared" si="10"/>
        <v>42155.071504629625</v>
      </c>
      <c r="T173">
        <f t="shared" si="11"/>
        <v>2015</v>
      </c>
    </row>
    <row r="174" spans="1:20" ht="48" x14ac:dyDescent="0.2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4" t="s">
        <v>8312</v>
      </c>
      <c r="P174" s="12" t="s">
        <v>8313</v>
      </c>
      <c r="Q174" s="11">
        <f t="shared" si="8"/>
        <v>53.99</v>
      </c>
      <c r="R174" s="19">
        <f t="shared" si="9"/>
        <v>42275.767303240747</v>
      </c>
      <c r="S174" s="17">
        <f t="shared" si="10"/>
        <v>42300.767303240747</v>
      </c>
      <c r="T174">
        <f t="shared" si="11"/>
        <v>2015</v>
      </c>
    </row>
    <row r="175" spans="1:20" ht="48" x14ac:dyDescent="0.2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4" t="s">
        <v>8315</v>
      </c>
      <c r="P175" s="12" t="s">
        <v>8333</v>
      </c>
      <c r="Q175" s="11">
        <f t="shared" si="8"/>
        <v>48.28</v>
      </c>
      <c r="R175" s="19">
        <f t="shared" si="9"/>
        <v>41838.377893518518</v>
      </c>
      <c r="S175" s="17">
        <f t="shared" si="10"/>
        <v>41893.377893518518</v>
      </c>
      <c r="T175">
        <f t="shared" si="11"/>
        <v>2014</v>
      </c>
    </row>
    <row r="176" spans="1:20" ht="48" x14ac:dyDescent="0.2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4" t="s">
        <v>8322</v>
      </c>
      <c r="P176" s="12" t="s">
        <v>8323</v>
      </c>
      <c r="Q176" s="11">
        <f t="shared" si="8"/>
        <v>44.46</v>
      </c>
      <c r="R176" s="19">
        <f t="shared" si="9"/>
        <v>42512.698217592595</v>
      </c>
      <c r="S176" s="17">
        <f t="shared" si="10"/>
        <v>42572.698217592595</v>
      </c>
      <c r="T176">
        <f t="shared" si="11"/>
        <v>2016</v>
      </c>
    </row>
    <row r="177" spans="1:20" ht="48" x14ac:dyDescent="0.2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4" t="s">
        <v>8322</v>
      </c>
      <c r="P177" s="12" t="s">
        <v>8334</v>
      </c>
      <c r="Q177" s="11">
        <f t="shared" si="8"/>
        <v>231.66</v>
      </c>
      <c r="R177" s="19">
        <f t="shared" si="9"/>
        <v>41863.584120370368</v>
      </c>
      <c r="S177" s="17">
        <f t="shared" si="10"/>
        <v>41893.584120370368</v>
      </c>
      <c r="T177">
        <f t="shared" si="11"/>
        <v>2014</v>
      </c>
    </row>
    <row r="178" spans="1:20" ht="32" x14ac:dyDescent="0.2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4" t="s">
        <v>8310</v>
      </c>
      <c r="P178" s="12" t="s">
        <v>8311</v>
      </c>
      <c r="Q178" s="11">
        <f t="shared" si="8"/>
        <v>76.72</v>
      </c>
      <c r="R178" s="19">
        <f t="shared" si="9"/>
        <v>40933.80190972222</v>
      </c>
      <c r="S178" s="17">
        <f t="shared" si="10"/>
        <v>40993.760243055556</v>
      </c>
      <c r="T178">
        <f t="shared" si="11"/>
        <v>2012</v>
      </c>
    </row>
    <row r="179" spans="1:20" ht="32" x14ac:dyDescent="0.2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4" t="s">
        <v>8307</v>
      </c>
      <c r="P179" s="12" t="s">
        <v>8308</v>
      </c>
      <c r="Q179" s="11">
        <f t="shared" si="8"/>
        <v>67.42</v>
      </c>
      <c r="R179" s="19">
        <f t="shared" si="9"/>
        <v>41351.541377314818</v>
      </c>
      <c r="S179" s="17">
        <f t="shared" si="10"/>
        <v>41386.541377314818</v>
      </c>
      <c r="T179">
        <f t="shared" si="11"/>
        <v>2013</v>
      </c>
    </row>
    <row r="180" spans="1:20" ht="48" x14ac:dyDescent="0.2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4" t="s">
        <v>8320</v>
      </c>
      <c r="P180" s="12" t="s">
        <v>8321</v>
      </c>
      <c r="Q180" s="11">
        <f t="shared" si="8"/>
        <v>254.39</v>
      </c>
      <c r="R180" s="19">
        <f t="shared" si="9"/>
        <v>40194.920046296298</v>
      </c>
      <c r="S180" s="17">
        <f t="shared" si="10"/>
        <v>40231.916666666664</v>
      </c>
      <c r="T180">
        <f t="shared" si="11"/>
        <v>2010</v>
      </c>
    </row>
    <row r="181" spans="1:20" ht="48" x14ac:dyDescent="0.2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4" t="s">
        <v>8322</v>
      </c>
      <c r="P181" s="12" t="s">
        <v>8323</v>
      </c>
      <c r="Q181" s="11">
        <f t="shared" si="8"/>
        <v>162.91</v>
      </c>
      <c r="R181" s="19">
        <f t="shared" si="9"/>
        <v>41928.881064814814</v>
      </c>
      <c r="S181" s="17">
        <f t="shared" si="10"/>
        <v>41958.922731481478</v>
      </c>
      <c r="T181">
        <f t="shared" si="11"/>
        <v>2014</v>
      </c>
    </row>
    <row r="182" spans="1:20" ht="48" x14ac:dyDescent="0.2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4" t="s">
        <v>8315</v>
      </c>
      <c r="P182" s="12" t="s">
        <v>8316</v>
      </c>
      <c r="Q182" s="11">
        <f t="shared" si="8"/>
        <v>49.93</v>
      </c>
      <c r="R182" s="19">
        <f t="shared" si="9"/>
        <v>42776.704432870371</v>
      </c>
      <c r="S182" s="17">
        <f t="shared" si="10"/>
        <v>42801.208333333328</v>
      </c>
      <c r="T182">
        <f t="shared" si="11"/>
        <v>2017</v>
      </c>
    </row>
    <row r="183" spans="1:20" ht="48" x14ac:dyDescent="0.2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4" t="s">
        <v>8307</v>
      </c>
      <c r="P183" s="12" t="s">
        <v>8308</v>
      </c>
      <c r="Q183" s="11">
        <f t="shared" si="8"/>
        <v>282.72000000000003</v>
      </c>
      <c r="R183" s="19">
        <f t="shared" si="9"/>
        <v>41725.082384259258</v>
      </c>
      <c r="S183" s="17">
        <f t="shared" si="10"/>
        <v>41755.082384259258</v>
      </c>
      <c r="T183">
        <f t="shared" si="11"/>
        <v>2014</v>
      </c>
    </row>
    <row r="184" spans="1:20" ht="48" x14ac:dyDescent="0.2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4" t="s">
        <v>8320</v>
      </c>
      <c r="P184" s="12" t="s">
        <v>8321</v>
      </c>
      <c r="Q184" s="11">
        <f t="shared" si="8"/>
        <v>117.77</v>
      </c>
      <c r="R184" s="19">
        <f t="shared" si="9"/>
        <v>42292.495474537034</v>
      </c>
      <c r="S184" s="17">
        <f t="shared" si="10"/>
        <v>42322.537141203706</v>
      </c>
      <c r="T184">
        <f t="shared" si="11"/>
        <v>2015</v>
      </c>
    </row>
    <row r="185" spans="1:20" ht="32" x14ac:dyDescent="0.2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4" t="s">
        <v>8307</v>
      </c>
      <c r="P185" s="12" t="s">
        <v>8309</v>
      </c>
      <c r="Q185" s="11">
        <f t="shared" si="8"/>
        <v>1644</v>
      </c>
      <c r="R185" s="19">
        <f t="shared" si="9"/>
        <v>41891.693379629629</v>
      </c>
      <c r="S185" s="17">
        <f t="shared" si="10"/>
        <v>41926.693379629629</v>
      </c>
      <c r="T185">
        <f t="shared" si="11"/>
        <v>2014</v>
      </c>
    </row>
    <row r="186" spans="1:20" ht="48" x14ac:dyDescent="0.2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4" t="s">
        <v>8320</v>
      </c>
      <c r="P186" s="12" t="s">
        <v>8321</v>
      </c>
      <c r="Q186" s="11">
        <f t="shared" si="8"/>
        <v>146.35</v>
      </c>
      <c r="R186" s="19">
        <f t="shared" si="9"/>
        <v>42772.669062500005</v>
      </c>
      <c r="S186" s="17">
        <f t="shared" si="10"/>
        <v>42802.875</v>
      </c>
      <c r="T186">
        <f t="shared" si="11"/>
        <v>2017</v>
      </c>
    </row>
    <row r="187" spans="1:20" ht="48" x14ac:dyDescent="0.2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4" t="s">
        <v>8320</v>
      </c>
      <c r="P187" s="12" t="s">
        <v>8321</v>
      </c>
      <c r="Q187" s="11">
        <f t="shared" si="8"/>
        <v>44.91</v>
      </c>
      <c r="R187" s="19">
        <f t="shared" si="9"/>
        <v>42427.964745370366</v>
      </c>
      <c r="S187" s="17">
        <f t="shared" si="10"/>
        <v>42467.923078703709</v>
      </c>
      <c r="T187">
        <f t="shared" si="11"/>
        <v>2016</v>
      </c>
    </row>
    <row r="188" spans="1:20" ht="48" x14ac:dyDescent="0.2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4" t="s">
        <v>8307</v>
      </c>
      <c r="P188" s="12" t="s">
        <v>8308</v>
      </c>
      <c r="Q188" s="11">
        <f t="shared" si="8"/>
        <v>114.77</v>
      </c>
      <c r="R188" s="19">
        <f t="shared" si="9"/>
        <v>42361.602476851855</v>
      </c>
      <c r="S188" s="17">
        <f t="shared" si="10"/>
        <v>42400.915972222225</v>
      </c>
      <c r="T188">
        <f t="shared" si="11"/>
        <v>2015</v>
      </c>
    </row>
    <row r="189" spans="1:20" ht="64" x14ac:dyDescent="0.2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4" t="s">
        <v>8307</v>
      </c>
      <c r="P189" s="12" t="s">
        <v>8309</v>
      </c>
      <c r="Q189" s="11">
        <f t="shared" si="8"/>
        <v>1536.25</v>
      </c>
      <c r="R189" s="19">
        <f t="shared" si="9"/>
        <v>42527.625671296293</v>
      </c>
      <c r="S189" s="17">
        <f t="shared" si="10"/>
        <v>42557.625671296293</v>
      </c>
      <c r="T189">
        <f t="shared" si="11"/>
        <v>2016</v>
      </c>
    </row>
    <row r="190" spans="1:20" ht="48" x14ac:dyDescent="0.2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4" t="s">
        <v>8320</v>
      </c>
      <c r="P190" s="12" t="s">
        <v>8321</v>
      </c>
      <c r="Q190" s="11">
        <f t="shared" si="8"/>
        <v>97.36</v>
      </c>
      <c r="R190" s="19">
        <f t="shared" si="9"/>
        <v>42507.581412037034</v>
      </c>
      <c r="S190" s="17">
        <f t="shared" si="10"/>
        <v>42538.581412037034</v>
      </c>
      <c r="T190">
        <f t="shared" si="11"/>
        <v>2016</v>
      </c>
    </row>
    <row r="191" spans="1:20" ht="48" x14ac:dyDescent="0.2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4" t="s">
        <v>8318</v>
      </c>
      <c r="P191" s="12" t="s">
        <v>8319</v>
      </c>
      <c r="Q191" s="11">
        <f t="shared" si="8"/>
        <v>104.99</v>
      </c>
      <c r="R191" s="19">
        <f t="shared" si="9"/>
        <v>42643.642800925925</v>
      </c>
      <c r="S191" s="17">
        <f t="shared" si="10"/>
        <v>42673.642800925925</v>
      </c>
      <c r="T191">
        <f t="shared" si="11"/>
        <v>2016</v>
      </c>
    </row>
    <row r="192" spans="1:20" ht="48" x14ac:dyDescent="0.2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4" t="s">
        <v>8307</v>
      </c>
      <c r="P192" s="12" t="s">
        <v>8314</v>
      </c>
      <c r="Q192" s="11">
        <f t="shared" si="8"/>
        <v>78.67</v>
      </c>
      <c r="R192" s="19">
        <f t="shared" si="9"/>
        <v>42226.313298611116</v>
      </c>
      <c r="S192" s="17">
        <f t="shared" si="10"/>
        <v>42256.313298611116</v>
      </c>
      <c r="T192">
        <f t="shared" si="11"/>
        <v>2015</v>
      </c>
    </row>
    <row r="193" spans="1:20" ht="48" x14ac:dyDescent="0.2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4" t="s">
        <v>8322</v>
      </c>
      <c r="P193" s="12" t="s">
        <v>8323</v>
      </c>
      <c r="Q193" s="11">
        <f t="shared" si="8"/>
        <v>2796.67</v>
      </c>
      <c r="R193" s="19">
        <f t="shared" si="9"/>
        <v>42531.228437500002</v>
      </c>
      <c r="S193" s="17">
        <f t="shared" si="10"/>
        <v>42561.228437500002</v>
      </c>
      <c r="T193">
        <f t="shared" si="11"/>
        <v>2016</v>
      </c>
    </row>
    <row r="194" spans="1:20" ht="48" x14ac:dyDescent="0.2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4" t="s">
        <v>8320</v>
      </c>
      <c r="P194" s="12" t="s">
        <v>8321</v>
      </c>
      <c r="Q194" s="11">
        <f t="shared" si="8"/>
        <v>55.07</v>
      </c>
      <c r="R194" s="19">
        <f t="shared" si="9"/>
        <v>40904.738194444442</v>
      </c>
      <c r="S194" s="17">
        <f t="shared" si="10"/>
        <v>40929.738194444442</v>
      </c>
      <c r="T194">
        <f t="shared" si="11"/>
        <v>2011</v>
      </c>
    </row>
    <row r="195" spans="1:20" ht="32" x14ac:dyDescent="0.2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4" t="s">
        <v>8322</v>
      </c>
      <c r="P195" s="12" t="s">
        <v>8323</v>
      </c>
      <c r="Q195" s="11">
        <f t="shared" ref="Q195:Q258" si="12">IFERROR(ROUND(E195/L195,2),0)</f>
        <v>922.22</v>
      </c>
      <c r="R195" s="19">
        <f t="shared" ref="R195:R258" si="13">(((J195/60)/60)/24)+DATE(1970,1,1)</f>
        <v>42756.690162037034</v>
      </c>
      <c r="S195" s="17">
        <f t="shared" ref="S195:S258" si="14">(((I195/60)/60)/24)+DATE(1970,1,1)</f>
        <v>42816.648495370369</v>
      </c>
      <c r="T195">
        <f t="shared" ref="T195:T258" si="15">YEAR(R195)</f>
        <v>2017</v>
      </c>
    </row>
    <row r="196" spans="1:20" ht="48" x14ac:dyDescent="0.2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4" t="s">
        <v>8320</v>
      </c>
      <c r="P196" s="12" t="s">
        <v>8321</v>
      </c>
      <c r="Q196" s="11">
        <f t="shared" si="12"/>
        <v>109.04</v>
      </c>
      <c r="R196" s="19">
        <f t="shared" si="13"/>
        <v>41949.697962962964</v>
      </c>
      <c r="S196" s="17">
        <f t="shared" si="14"/>
        <v>41994.697962962964</v>
      </c>
      <c r="T196">
        <f t="shared" si="15"/>
        <v>2014</v>
      </c>
    </row>
    <row r="197" spans="1:20" ht="48" x14ac:dyDescent="0.2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4" t="s">
        <v>8322</v>
      </c>
      <c r="P197" s="12" t="s">
        <v>8323</v>
      </c>
      <c r="Q197" s="11">
        <f t="shared" si="12"/>
        <v>202.23</v>
      </c>
      <c r="R197" s="19">
        <f t="shared" si="13"/>
        <v>42334.803923611107</v>
      </c>
      <c r="S197" s="17">
        <f t="shared" si="14"/>
        <v>42354.845833333333</v>
      </c>
      <c r="T197">
        <f t="shared" si="15"/>
        <v>2015</v>
      </c>
    </row>
    <row r="198" spans="1:20" ht="32" x14ac:dyDescent="0.2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4" t="s">
        <v>8320</v>
      </c>
      <c r="P198" s="12" t="s">
        <v>8321</v>
      </c>
      <c r="Q198" s="11">
        <f t="shared" si="12"/>
        <v>246.61</v>
      </c>
      <c r="R198" s="19">
        <f t="shared" si="13"/>
        <v>41943.293912037036</v>
      </c>
      <c r="S198" s="17">
        <f t="shared" si="14"/>
        <v>41974.3355787037</v>
      </c>
      <c r="T198">
        <f t="shared" si="15"/>
        <v>2014</v>
      </c>
    </row>
    <row r="199" spans="1:20" ht="32" x14ac:dyDescent="0.2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4" t="s">
        <v>8320</v>
      </c>
      <c r="P199" s="12" t="s">
        <v>8321</v>
      </c>
      <c r="Q199" s="11">
        <f t="shared" si="12"/>
        <v>97.82</v>
      </c>
      <c r="R199" s="19">
        <f t="shared" si="13"/>
        <v>41164.040960648148</v>
      </c>
      <c r="S199" s="17">
        <f t="shared" si="14"/>
        <v>41194.040960648148</v>
      </c>
      <c r="T199">
        <f t="shared" si="15"/>
        <v>2012</v>
      </c>
    </row>
    <row r="200" spans="1:20" ht="48" x14ac:dyDescent="0.2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4" t="s">
        <v>8318</v>
      </c>
      <c r="P200" s="12" t="s">
        <v>8319</v>
      </c>
      <c r="Q200" s="11">
        <f t="shared" si="12"/>
        <v>130.22999999999999</v>
      </c>
      <c r="R200" s="19">
        <f t="shared" si="13"/>
        <v>41836.625254629631</v>
      </c>
      <c r="S200" s="17">
        <f t="shared" si="14"/>
        <v>41866.625254629631</v>
      </c>
      <c r="T200">
        <f t="shared" si="15"/>
        <v>2014</v>
      </c>
    </row>
    <row r="201" spans="1:20" ht="32" x14ac:dyDescent="0.2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4" t="s">
        <v>8307</v>
      </c>
      <c r="P201" s="12" t="s">
        <v>8309</v>
      </c>
      <c r="Q201" s="11">
        <f t="shared" si="12"/>
        <v>162.91999999999999</v>
      </c>
      <c r="R201" s="19">
        <f t="shared" si="13"/>
        <v>42278.498240740737</v>
      </c>
      <c r="S201" s="17">
        <f t="shared" si="14"/>
        <v>42314.041666666672</v>
      </c>
      <c r="T201">
        <f t="shared" si="15"/>
        <v>2015</v>
      </c>
    </row>
    <row r="202" spans="1:20" ht="48" x14ac:dyDescent="0.2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4" t="s">
        <v>8320</v>
      </c>
      <c r="P202" s="12" t="s">
        <v>8331</v>
      </c>
      <c r="Q202" s="11">
        <f t="shared" si="12"/>
        <v>159.51</v>
      </c>
      <c r="R202" s="19">
        <f t="shared" si="13"/>
        <v>42032.693043981482</v>
      </c>
      <c r="S202" s="17">
        <f t="shared" si="14"/>
        <v>42062.693043981482</v>
      </c>
      <c r="T202">
        <f t="shared" si="15"/>
        <v>2015</v>
      </c>
    </row>
    <row r="203" spans="1:20" ht="48" x14ac:dyDescent="0.2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4" t="s">
        <v>8312</v>
      </c>
      <c r="P203" s="12" t="s">
        <v>8313</v>
      </c>
      <c r="Q203" s="11">
        <f t="shared" si="12"/>
        <v>56.41</v>
      </c>
      <c r="R203" s="19">
        <f t="shared" si="13"/>
        <v>42072.488182870366</v>
      </c>
      <c r="S203" s="17">
        <f t="shared" si="14"/>
        <v>42102.488182870366</v>
      </c>
      <c r="T203">
        <f t="shared" si="15"/>
        <v>2015</v>
      </c>
    </row>
    <row r="204" spans="1:20" ht="32" x14ac:dyDescent="0.2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4" t="s">
        <v>8322</v>
      </c>
      <c r="P204" s="12" t="s">
        <v>8325</v>
      </c>
      <c r="Q204" s="11">
        <f t="shared" si="12"/>
        <v>550.04</v>
      </c>
      <c r="R204" s="19">
        <f t="shared" si="13"/>
        <v>41887.292187500003</v>
      </c>
      <c r="S204" s="17">
        <f t="shared" si="14"/>
        <v>41917.292187500003</v>
      </c>
      <c r="T204">
        <f t="shared" si="15"/>
        <v>2014</v>
      </c>
    </row>
    <row r="205" spans="1:20" ht="48" x14ac:dyDescent="0.2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4" t="s">
        <v>8307</v>
      </c>
      <c r="P205" s="12" t="s">
        <v>8308</v>
      </c>
      <c r="Q205" s="11">
        <f t="shared" si="12"/>
        <v>152.62</v>
      </c>
      <c r="R205" s="19">
        <f t="shared" si="13"/>
        <v>41069.088506944441</v>
      </c>
      <c r="S205" s="17">
        <f t="shared" si="14"/>
        <v>41099.088506944441</v>
      </c>
      <c r="T205">
        <f t="shared" si="15"/>
        <v>2012</v>
      </c>
    </row>
    <row r="206" spans="1:20" ht="48" x14ac:dyDescent="0.2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4" t="s">
        <v>8307</v>
      </c>
      <c r="P206" s="12" t="s">
        <v>8309</v>
      </c>
      <c r="Q206" s="11">
        <f t="shared" si="12"/>
        <v>364.35</v>
      </c>
      <c r="R206" s="19">
        <f t="shared" si="13"/>
        <v>42740.693692129629</v>
      </c>
      <c r="S206" s="17">
        <f t="shared" si="14"/>
        <v>42786.791666666672</v>
      </c>
      <c r="T206">
        <f t="shared" si="15"/>
        <v>2017</v>
      </c>
    </row>
    <row r="207" spans="1:20" ht="48" x14ac:dyDescent="0.2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4" t="s">
        <v>8312</v>
      </c>
      <c r="P207" s="12" t="s">
        <v>8313</v>
      </c>
      <c r="Q207" s="11">
        <f t="shared" si="12"/>
        <v>170.45</v>
      </c>
      <c r="R207" s="19">
        <f t="shared" si="13"/>
        <v>42493.167719907404</v>
      </c>
      <c r="S207" s="17">
        <f t="shared" si="14"/>
        <v>42528.167719907404</v>
      </c>
      <c r="T207">
        <f t="shared" si="15"/>
        <v>2016</v>
      </c>
    </row>
    <row r="208" spans="1:20" ht="48" x14ac:dyDescent="0.2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4" t="s">
        <v>8322</v>
      </c>
      <c r="P208" s="12" t="s">
        <v>8325</v>
      </c>
      <c r="Q208" s="11">
        <f t="shared" si="12"/>
        <v>119.18</v>
      </c>
      <c r="R208" s="19">
        <f t="shared" si="13"/>
        <v>42480.078715277778</v>
      </c>
      <c r="S208" s="17">
        <f t="shared" si="14"/>
        <v>42504.165972222225</v>
      </c>
      <c r="T208">
        <f t="shared" si="15"/>
        <v>2016</v>
      </c>
    </row>
    <row r="209" spans="1:20" ht="48" x14ac:dyDescent="0.2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4" t="s">
        <v>8307</v>
      </c>
      <c r="P209" s="12" t="s">
        <v>8308</v>
      </c>
      <c r="Q209" s="11">
        <f t="shared" si="12"/>
        <v>64.02</v>
      </c>
      <c r="R209" s="19">
        <f t="shared" si="13"/>
        <v>41731.520949074074</v>
      </c>
      <c r="S209" s="17">
        <f t="shared" si="14"/>
        <v>41761.520949074074</v>
      </c>
      <c r="T209">
        <f t="shared" si="15"/>
        <v>2014</v>
      </c>
    </row>
    <row r="210" spans="1:20" ht="32" x14ac:dyDescent="0.2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4" t="s">
        <v>8310</v>
      </c>
      <c r="P210" s="12" t="s">
        <v>8311</v>
      </c>
      <c r="Q210" s="11">
        <f t="shared" si="12"/>
        <v>43.33</v>
      </c>
      <c r="R210" s="19">
        <f t="shared" si="13"/>
        <v>40766.041921296295</v>
      </c>
      <c r="S210" s="17">
        <f t="shared" si="14"/>
        <v>40796.041921296295</v>
      </c>
      <c r="T210">
        <f t="shared" si="15"/>
        <v>2011</v>
      </c>
    </row>
    <row r="211" spans="1:20" ht="48" x14ac:dyDescent="0.2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4" t="s">
        <v>8315</v>
      </c>
      <c r="P211" s="12" t="s">
        <v>8316</v>
      </c>
      <c r="Q211" s="11">
        <f t="shared" si="12"/>
        <v>82.4</v>
      </c>
      <c r="R211" s="19">
        <f t="shared" si="13"/>
        <v>42234.624895833331</v>
      </c>
      <c r="S211" s="17">
        <f t="shared" si="14"/>
        <v>42264.624895833331</v>
      </c>
      <c r="T211">
        <f t="shared" si="15"/>
        <v>2015</v>
      </c>
    </row>
    <row r="212" spans="1:20" ht="48" x14ac:dyDescent="0.2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4" t="s">
        <v>8307</v>
      </c>
      <c r="P212" s="12" t="s">
        <v>8308</v>
      </c>
      <c r="Q212" s="11">
        <f t="shared" si="12"/>
        <v>46.58</v>
      </c>
      <c r="R212" s="19">
        <f t="shared" si="13"/>
        <v>41738.864803240744</v>
      </c>
      <c r="S212" s="17">
        <f t="shared" si="14"/>
        <v>41768.864803240744</v>
      </c>
      <c r="T212">
        <f t="shared" si="15"/>
        <v>2014</v>
      </c>
    </row>
    <row r="213" spans="1:20" ht="48" x14ac:dyDescent="0.2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4" t="s">
        <v>8312</v>
      </c>
      <c r="P213" s="12" t="s">
        <v>8313</v>
      </c>
      <c r="Q213" s="11">
        <f t="shared" si="12"/>
        <v>71.59</v>
      </c>
      <c r="R213" s="19">
        <f t="shared" si="13"/>
        <v>41759.923101851848</v>
      </c>
      <c r="S213" s="17">
        <f t="shared" si="14"/>
        <v>41789.923101851848</v>
      </c>
      <c r="T213">
        <f t="shared" si="15"/>
        <v>2014</v>
      </c>
    </row>
    <row r="214" spans="1:20" ht="48" x14ac:dyDescent="0.2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4" t="s">
        <v>8322</v>
      </c>
      <c r="P214" s="12" t="s">
        <v>8323</v>
      </c>
      <c r="Q214" s="11">
        <f t="shared" si="12"/>
        <v>149.44</v>
      </c>
      <c r="R214" s="19">
        <f t="shared" si="13"/>
        <v>41899.294942129629</v>
      </c>
      <c r="S214" s="17">
        <f t="shared" si="14"/>
        <v>41928.290972222225</v>
      </c>
      <c r="T214">
        <f t="shared" si="15"/>
        <v>2014</v>
      </c>
    </row>
    <row r="215" spans="1:20" ht="32" x14ac:dyDescent="0.2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4" t="s">
        <v>8312</v>
      </c>
      <c r="P215" s="12" t="s">
        <v>8313</v>
      </c>
      <c r="Q215" s="11">
        <f t="shared" si="12"/>
        <v>76.44</v>
      </c>
      <c r="R215" s="19">
        <f t="shared" si="13"/>
        <v>42326.818738425922</v>
      </c>
      <c r="S215" s="17">
        <f t="shared" si="14"/>
        <v>42356.818738425922</v>
      </c>
      <c r="T215">
        <f t="shared" si="15"/>
        <v>2015</v>
      </c>
    </row>
    <row r="216" spans="1:20" ht="48" x14ac:dyDescent="0.2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4" t="s">
        <v>8307</v>
      </c>
      <c r="P216" s="12" t="s">
        <v>8314</v>
      </c>
      <c r="Q216" s="11">
        <f t="shared" si="12"/>
        <v>80.02</v>
      </c>
      <c r="R216" s="19">
        <f t="shared" si="13"/>
        <v>41915.747314814813</v>
      </c>
      <c r="S216" s="17">
        <f t="shared" si="14"/>
        <v>41955.888888888891</v>
      </c>
      <c r="T216">
        <f t="shared" si="15"/>
        <v>2014</v>
      </c>
    </row>
    <row r="217" spans="1:20" ht="48" x14ac:dyDescent="0.2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4" t="s">
        <v>8320</v>
      </c>
      <c r="P217" s="12" t="s">
        <v>8321</v>
      </c>
      <c r="Q217" s="11">
        <f t="shared" si="12"/>
        <v>109.82</v>
      </c>
      <c r="R217" s="19">
        <f t="shared" si="13"/>
        <v>41936.001226851848</v>
      </c>
      <c r="S217" s="17">
        <f t="shared" si="14"/>
        <v>41966.042893518519</v>
      </c>
      <c r="T217">
        <f t="shared" si="15"/>
        <v>2014</v>
      </c>
    </row>
    <row r="218" spans="1:20" ht="48" x14ac:dyDescent="0.2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4" t="s">
        <v>8326</v>
      </c>
      <c r="P218" s="12" t="s">
        <v>8330</v>
      </c>
      <c r="Q218" s="11">
        <f t="shared" si="12"/>
        <v>82.96</v>
      </c>
      <c r="R218" s="19">
        <f t="shared" si="13"/>
        <v>41116.690104166664</v>
      </c>
      <c r="S218" s="17">
        <f t="shared" si="14"/>
        <v>41151.690104166664</v>
      </c>
      <c r="T218">
        <f t="shared" si="15"/>
        <v>2012</v>
      </c>
    </row>
    <row r="219" spans="1:20" ht="48" x14ac:dyDescent="0.2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4" t="s">
        <v>8320</v>
      </c>
      <c r="P219" s="12" t="s">
        <v>8321</v>
      </c>
      <c r="Q219" s="11">
        <f t="shared" si="12"/>
        <v>287.31</v>
      </c>
      <c r="R219" s="19">
        <f t="shared" si="13"/>
        <v>41019.793032407404</v>
      </c>
      <c r="S219" s="17">
        <f t="shared" si="14"/>
        <v>41049.793032407404</v>
      </c>
      <c r="T219">
        <f t="shared" si="15"/>
        <v>2012</v>
      </c>
    </row>
    <row r="220" spans="1:20" ht="32" x14ac:dyDescent="0.2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4" t="s">
        <v>8320</v>
      </c>
      <c r="P220" s="12" t="s">
        <v>8331</v>
      </c>
      <c r="Q220" s="11">
        <f t="shared" si="12"/>
        <v>66.349999999999994</v>
      </c>
      <c r="R220" s="19">
        <f t="shared" si="13"/>
        <v>42229.820173611108</v>
      </c>
      <c r="S220" s="17">
        <f t="shared" si="14"/>
        <v>42262.818750000006</v>
      </c>
      <c r="T220">
        <f t="shared" si="15"/>
        <v>2015</v>
      </c>
    </row>
    <row r="221" spans="1:20" ht="48" x14ac:dyDescent="0.2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4" t="s">
        <v>8312</v>
      </c>
      <c r="P221" s="12" t="s">
        <v>8313</v>
      </c>
      <c r="Q221" s="11">
        <f t="shared" si="12"/>
        <v>121</v>
      </c>
      <c r="R221" s="19">
        <f t="shared" si="13"/>
        <v>42503.66474537037</v>
      </c>
      <c r="S221" s="17">
        <f t="shared" si="14"/>
        <v>42534.249305555553</v>
      </c>
      <c r="T221">
        <f t="shared" si="15"/>
        <v>2016</v>
      </c>
    </row>
    <row r="222" spans="1:20" ht="48" x14ac:dyDescent="0.2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4" t="s">
        <v>8320</v>
      </c>
      <c r="P222" s="12" t="s">
        <v>8321</v>
      </c>
      <c r="Q222" s="11">
        <f t="shared" si="12"/>
        <v>66.7</v>
      </c>
      <c r="R222" s="19">
        <f t="shared" si="13"/>
        <v>42479.626875000002</v>
      </c>
      <c r="S222" s="17">
        <f t="shared" si="14"/>
        <v>42509.626875000002</v>
      </c>
      <c r="T222">
        <f t="shared" si="15"/>
        <v>2016</v>
      </c>
    </row>
    <row r="223" spans="1:20" ht="48" x14ac:dyDescent="0.2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4" t="s">
        <v>8307</v>
      </c>
      <c r="P223" s="12" t="s">
        <v>8308</v>
      </c>
      <c r="Q223" s="11">
        <f t="shared" si="12"/>
        <v>194.26</v>
      </c>
      <c r="R223" s="19">
        <f t="shared" si="13"/>
        <v>41535.812708333331</v>
      </c>
      <c r="S223" s="17">
        <f t="shared" si="14"/>
        <v>41563.165972222225</v>
      </c>
      <c r="T223">
        <f t="shared" si="15"/>
        <v>2013</v>
      </c>
    </row>
    <row r="224" spans="1:20" ht="48" x14ac:dyDescent="0.2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4" t="s">
        <v>8320</v>
      </c>
      <c r="P224" s="12" t="s">
        <v>8321</v>
      </c>
      <c r="Q224" s="11">
        <f t="shared" si="12"/>
        <v>133.13999999999999</v>
      </c>
      <c r="R224" s="19">
        <f t="shared" si="13"/>
        <v>41646.628032407411</v>
      </c>
      <c r="S224" s="17">
        <f t="shared" si="14"/>
        <v>41675.961111111108</v>
      </c>
      <c r="T224">
        <f t="shared" si="15"/>
        <v>2014</v>
      </c>
    </row>
    <row r="225" spans="1:20" ht="48" x14ac:dyDescent="0.2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4" t="s">
        <v>8320</v>
      </c>
      <c r="P225" s="12" t="s">
        <v>8321</v>
      </c>
      <c r="Q225" s="11">
        <f t="shared" si="12"/>
        <v>106.62</v>
      </c>
      <c r="R225" s="19">
        <f t="shared" si="13"/>
        <v>42647.446597222224</v>
      </c>
      <c r="S225" s="17">
        <f t="shared" si="14"/>
        <v>42682.488263888896</v>
      </c>
      <c r="T225">
        <f t="shared" si="15"/>
        <v>2016</v>
      </c>
    </row>
    <row r="226" spans="1:20" ht="48" x14ac:dyDescent="0.2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4" t="s">
        <v>8318</v>
      </c>
      <c r="P226" s="12" t="s">
        <v>8319</v>
      </c>
      <c r="Q226" s="11">
        <f t="shared" si="12"/>
        <v>219.93</v>
      </c>
      <c r="R226" s="19">
        <f t="shared" si="13"/>
        <v>42332.89980324074</v>
      </c>
      <c r="S226" s="17">
        <f t="shared" si="14"/>
        <v>42363</v>
      </c>
      <c r="T226">
        <f t="shared" si="15"/>
        <v>2015</v>
      </c>
    </row>
    <row r="227" spans="1:20" ht="48" x14ac:dyDescent="0.2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4" t="s">
        <v>8320</v>
      </c>
      <c r="P227" s="12" t="s">
        <v>8321</v>
      </c>
      <c r="Q227" s="11">
        <f t="shared" si="12"/>
        <v>104.82</v>
      </c>
      <c r="R227" s="19">
        <f t="shared" si="13"/>
        <v>41379.515775462962</v>
      </c>
      <c r="S227" s="17">
        <f t="shared" si="14"/>
        <v>41411.165972222225</v>
      </c>
      <c r="T227">
        <f t="shared" si="15"/>
        <v>2013</v>
      </c>
    </row>
    <row r="228" spans="1:20" ht="48" x14ac:dyDescent="0.2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4" t="s">
        <v>8326</v>
      </c>
      <c r="P228" s="12" t="s">
        <v>8330</v>
      </c>
      <c r="Q228" s="11">
        <f t="shared" si="12"/>
        <v>98.03</v>
      </c>
      <c r="R228" s="19">
        <f t="shared" si="13"/>
        <v>40921.919340277782</v>
      </c>
      <c r="S228" s="17">
        <f t="shared" si="14"/>
        <v>40951.919340277782</v>
      </c>
      <c r="T228">
        <f t="shared" si="15"/>
        <v>2012</v>
      </c>
    </row>
    <row r="229" spans="1:20" ht="32" x14ac:dyDescent="0.2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4" t="s">
        <v>8307</v>
      </c>
      <c r="P229" s="12" t="s">
        <v>8309</v>
      </c>
      <c r="Q229" s="11">
        <f t="shared" si="12"/>
        <v>119.39</v>
      </c>
      <c r="R229" s="19">
        <f t="shared" si="13"/>
        <v>42094.808182870373</v>
      </c>
      <c r="S229" s="17">
        <f t="shared" si="14"/>
        <v>42124.808182870373</v>
      </c>
      <c r="T229">
        <f t="shared" si="15"/>
        <v>2015</v>
      </c>
    </row>
    <row r="230" spans="1:20" ht="16" x14ac:dyDescent="0.2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4" t="s">
        <v>8322</v>
      </c>
      <c r="P230" s="12" t="s">
        <v>8323</v>
      </c>
      <c r="Q230" s="11">
        <f t="shared" si="12"/>
        <v>97</v>
      </c>
      <c r="R230" s="19">
        <f t="shared" si="13"/>
        <v>42337.02039351852</v>
      </c>
      <c r="S230" s="17">
        <f t="shared" si="14"/>
        <v>42359.207638888889</v>
      </c>
      <c r="T230">
        <f t="shared" si="15"/>
        <v>2015</v>
      </c>
    </row>
    <row r="231" spans="1:20" ht="48" x14ac:dyDescent="0.2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4" t="s">
        <v>8318</v>
      </c>
      <c r="P231" s="12" t="s">
        <v>8319</v>
      </c>
      <c r="Q231" s="11">
        <f t="shared" si="12"/>
        <v>271.51</v>
      </c>
      <c r="R231" s="19">
        <f t="shared" si="13"/>
        <v>42770.201481481476</v>
      </c>
      <c r="S231" s="17">
        <f t="shared" si="14"/>
        <v>42805.201481481476</v>
      </c>
      <c r="T231">
        <f t="shared" si="15"/>
        <v>2017</v>
      </c>
    </row>
    <row r="232" spans="1:20" ht="32" x14ac:dyDescent="0.2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4" t="s">
        <v>8322</v>
      </c>
      <c r="P232" s="12" t="s">
        <v>8325</v>
      </c>
      <c r="Q232" s="11">
        <f t="shared" si="12"/>
        <v>131.13999999999999</v>
      </c>
      <c r="R232" s="19">
        <f t="shared" si="13"/>
        <v>42252.474351851852</v>
      </c>
      <c r="S232" s="17">
        <f t="shared" si="14"/>
        <v>42276.165972222225</v>
      </c>
      <c r="T232">
        <f t="shared" si="15"/>
        <v>2015</v>
      </c>
    </row>
    <row r="233" spans="1:20" ht="32" x14ac:dyDescent="0.2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4" t="s">
        <v>8307</v>
      </c>
      <c r="P233" s="12" t="s">
        <v>8309</v>
      </c>
      <c r="Q233" s="11">
        <f t="shared" si="12"/>
        <v>153.43</v>
      </c>
      <c r="R233" s="19">
        <f t="shared" si="13"/>
        <v>42282.168993055559</v>
      </c>
      <c r="S233" s="17">
        <f t="shared" si="14"/>
        <v>42327.210659722223</v>
      </c>
      <c r="T233">
        <f t="shared" si="15"/>
        <v>2015</v>
      </c>
    </row>
    <row r="234" spans="1:20" ht="64" x14ac:dyDescent="0.2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4" t="s">
        <v>8322</v>
      </c>
      <c r="P234" s="12" t="s">
        <v>8325</v>
      </c>
      <c r="Q234" s="11">
        <f t="shared" si="12"/>
        <v>262.11</v>
      </c>
      <c r="R234" s="19">
        <f t="shared" si="13"/>
        <v>42219.665173611109</v>
      </c>
      <c r="S234" s="17">
        <f t="shared" si="14"/>
        <v>42257.165972222225</v>
      </c>
      <c r="T234">
        <f t="shared" si="15"/>
        <v>2015</v>
      </c>
    </row>
    <row r="235" spans="1:20" ht="48" x14ac:dyDescent="0.2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4" t="s">
        <v>8315</v>
      </c>
      <c r="P235" s="12" t="s">
        <v>8316</v>
      </c>
      <c r="Q235" s="11">
        <f t="shared" si="12"/>
        <v>65.319999999999993</v>
      </c>
      <c r="R235" s="19">
        <f t="shared" si="13"/>
        <v>42417.625046296293</v>
      </c>
      <c r="S235" s="17">
        <f t="shared" si="14"/>
        <v>42452.290972222225</v>
      </c>
      <c r="T235">
        <f t="shared" si="15"/>
        <v>2016</v>
      </c>
    </row>
    <row r="236" spans="1:20" ht="48" x14ac:dyDescent="0.2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4" t="s">
        <v>8310</v>
      </c>
      <c r="P236" s="12" t="s">
        <v>8311</v>
      </c>
      <c r="Q236" s="11">
        <f t="shared" si="12"/>
        <v>103.2</v>
      </c>
      <c r="R236" s="19">
        <f t="shared" si="13"/>
        <v>41533.542858796296</v>
      </c>
      <c r="S236" s="17">
        <f t="shared" si="14"/>
        <v>41563.542858796296</v>
      </c>
      <c r="T236">
        <f t="shared" si="15"/>
        <v>2013</v>
      </c>
    </row>
    <row r="237" spans="1:20" ht="48" x14ac:dyDescent="0.2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4" t="s">
        <v>8326</v>
      </c>
      <c r="P237" s="12" t="s">
        <v>8330</v>
      </c>
      <c r="Q237" s="11">
        <f t="shared" si="12"/>
        <v>40.35</v>
      </c>
      <c r="R237" s="19">
        <f t="shared" si="13"/>
        <v>42723.63653935185</v>
      </c>
      <c r="S237" s="17">
        <f t="shared" si="14"/>
        <v>42753.63653935185</v>
      </c>
      <c r="T237">
        <f t="shared" si="15"/>
        <v>2016</v>
      </c>
    </row>
    <row r="238" spans="1:20" ht="48" x14ac:dyDescent="0.2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4" t="s">
        <v>8320</v>
      </c>
      <c r="P238" s="12" t="s">
        <v>8321</v>
      </c>
      <c r="Q238" s="11">
        <f t="shared" si="12"/>
        <v>119.99</v>
      </c>
      <c r="R238" s="19">
        <f t="shared" si="13"/>
        <v>42111.970995370371</v>
      </c>
      <c r="S238" s="17">
        <f t="shared" si="14"/>
        <v>42156.097222222219</v>
      </c>
      <c r="T238">
        <f t="shared" si="15"/>
        <v>2015</v>
      </c>
    </row>
    <row r="239" spans="1:20" ht="48" x14ac:dyDescent="0.2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4" t="s">
        <v>8326</v>
      </c>
      <c r="P239" s="12" t="s">
        <v>8330</v>
      </c>
      <c r="Q239" s="11">
        <f t="shared" si="12"/>
        <v>83.97</v>
      </c>
      <c r="R239" s="19">
        <f t="shared" si="13"/>
        <v>41710.594282407408</v>
      </c>
      <c r="S239" s="17">
        <f t="shared" si="14"/>
        <v>41740.594282407408</v>
      </c>
      <c r="T239">
        <f t="shared" si="15"/>
        <v>2014</v>
      </c>
    </row>
    <row r="240" spans="1:20" ht="48" x14ac:dyDescent="0.2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4" t="s">
        <v>8307</v>
      </c>
      <c r="P240" s="12" t="s">
        <v>8308</v>
      </c>
      <c r="Q240" s="11">
        <f t="shared" si="12"/>
        <v>230.56</v>
      </c>
      <c r="R240" s="19">
        <f t="shared" si="13"/>
        <v>40941.199826388889</v>
      </c>
      <c r="S240" s="17">
        <f t="shared" si="14"/>
        <v>40970.125</v>
      </c>
      <c r="T240">
        <f t="shared" si="15"/>
        <v>2012</v>
      </c>
    </row>
    <row r="241" spans="1:20" ht="48" x14ac:dyDescent="0.2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4" t="s">
        <v>8307</v>
      </c>
      <c r="P241" s="12" t="s">
        <v>8309</v>
      </c>
      <c r="Q241" s="11">
        <f t="shared" si="12"/>
        <v>99.97</v>
      </c>
      <c r="R241" s="19">
        <f t="shared" si="13"/>
        <v>42678.459120370375</v>
      </c>
      <c r="S241" s="17">
        <f t="shared" si="14"/>
        <v>42718.500787037032</v>
      </c>
      <c r="T241">
        <f t="shared" si="15"/>
        <v>2016</v>
      </c>
    </row>
    <row r="242" spans="1:20" ht="48" x14ac:dyDescent="0.2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4" t="s">
        <v>8307</v>
      </c>
      <c r="P242" s="12" t="s">
        <v>8308</v>
      </c>
      <c r="Q242" s="11">
        <f t="shared" si="12"/>
        <v>164.91</v>
      </c>
      <c r="R242" s="19">
        <f t="shared" si="13"/>
        <v>41424.27107638889</v>
      </c>
      <c r="S242" s="17">
        <f t="shared" si="14"/>
        <v>41456.75</v>
      </c>
      <c r="T242">
        <f t="shared" si="15"/>
        <v>2013</v>
      </c>
    </row>
    <row r="243" spans="1:20" ht="48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4" t="s">
        <v>8307</v>
      </c>
      <c r="P243" s="12" t="s">
        <v>8317</v>
      </c>
      <c r="Q243" s="11">
        <f t="shared" si="12"/>
        <v>117.49</v>
      </c>
      <c r="R243" s="19">
        <f t="shared" si="13"/>
        <v>42264.963159722218</v>
      </c>
      <c r="S243" s="17">
        <f t="shared" si="14"/>
        <v>42308.947916666672</v>
      </c>
      <c r="T243">
        <f t="shared" si="15"/>
        <v>2015</v>
      </c>
    </row>
    <row r="244" spans="1:20" ht="32" x14ac:dyDescent="0.2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4" t="s">
        <v>8307</v>
      </c>
      <c r="P244" s="12" t="s">
        <v>8308</v>
      </c>
      <c r="Q244" s="11">
        <f t="shared" si="12"/>
        <v>131.99</v>
      </c>
      <c r="R244" s="19">
        <f t="shared" si="13"/>
        <v>41313.755219907405</v>
      </c>
      <c r="S244" s="17">
        <f t="shared" si="14"/>
        <v>41343.755219907405</v>
      </c>
      <c r="T244">
        <f t="shared" si="15"/>
        <v>2013</v>
      </c>
    </row>
    <row r="245" spans="1:20" ht="48" x14ac:dyDescent="0.2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4" t="s">
        <v>8310</v>
      </c>
      <c r="P245" s="12" t="s">
        <v>8311</v>
      </c>
      <c r="Q245" s="11">
        <f t="shared" si="12"/>
        <v>90.5</v>
      </c>
      <c r="R245" s="19">
        <f t="shared" si="13"/>
        <v>40840.615787037037</v>
      </c>
      <c r="S245" s="17">
        <f t="shared" si="14"/>
        <v>40900.125</v>
      </c>
      <c r="T245">
        <f t="shared" si="15"/>
        <v>2011</v>
      </c>
    </row>
    <row r="246" spans="1:20" ht="32" x14ac:dyDescent="0.2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4" t="s">
        <v>8307</v>
      </c>
      <c r="P246" s="12" t="s">
        <v>8308</v>
      </c>
      <c r="Q246" s="11">
        <f t="shared" si="12"/>
        <v>73.5</v>
      </c>
      <c r="R246" s="19">
        <f t="shared" si="13"/>
        <v>41704.735937500001</v>
      </c>
      <c r="S246" s="17">
        <f t="shared" si="14"/>
        <v>41750.165972222225</v>
      </c>
      <c r="T246">
        <f t="shared" si="15"/>
        <v>2014</v>
      </c>
    </row>
    <row r="247" spans="1:20" ht="48" x14ac:dyDescent="0.2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4" t="s">
        <v>8310</v>
      </c>
      <c r="P247" s="12" t="s">
        <v>8311</v>
      </c>
      <c r="Q247" s="11">
        <f t="shared" si="12"/>
        <v>96.88</v>
      </c>
      <c r="R247" s="19">
        <f t="shared" si="13"/>
        <v>42073.957569444443</v>
      </c>
      <c r="S247" s="17">
        <f t="shared" si="14"/>
        <v>42103.957569444443</v>
      </c>
      <c r="T247">
        <f t="shared" si="15"/>
        <v>2015</v>
      </c>
    </row>
    <row r="248" spans="1:20" ht="48" x14ac:dyDescent="0.2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4" t="s">
        <v>8310</v>
      </c>
      <c r="P248" s="12" t="s">
        <v>8332</v>
      </c>
      <c r="Q248" s="11">
        <f t="shared" si="12"/>
        <v>215.73</v>
      </c>
      <c r="R248" s="19">
        <f t="shared" si="13"/>
        <v>40977.805300925924</v>
      </c>
      <c r="S248" s="17">
        <f t="shared" si="14"/>
        <v>41007.76363425926</v>
      </c>
      <c r="T248">
        <f t="shared" si="15"/>
        <v>2012</v>
      </c>
    </row>
    <row r="249" spans="1:20" ht="48" x14ac:dyDescent="0.2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4" t="s">
        <v>8322</v>
      </c>
      <c r="P249" s="12" t="s">
        <v>8323</v>
      </c>
      <c r="Q249" s="11">
        <f t="shared" si="12"/>
        <v>94.55</v>
      </c>
      <c r="R249" s="19">
        <f t="shared" si="13"/>
        <v>41932.708877314813</v>
      </c>
      <c r="S249" s="17">
        <f t="shared" si="14"/>
        <v>41961.190972222219</v>
      </c>
      <c r="T249">
        <f t="shared" si="15"/>
        <v>2014</v>
      </c>
    </row>
    <row r="250" spans="1:20" ht="48" x14ac:dyDescent="0.2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4" t="s">
        <v>8326</v>
      </c>
      <c r="P250" s="12" t="s">
        <v>8335</v>
      </c>
      <c r="Q250" s="11">
        <f t="shared" si="12"/>
        <v>65.86</v>
      </c>
      <c r="R250" s="19">
        <f t="shared" si="13"/>
        <v>42702.212337962963</v>
      </c>
      <c r="S250" s="17">
        <f t="shared" si="14"/>
        <v>42732.212337962963</v>
      </c>
      <c r="T250">
        <f t="shared" si="15"/>
        <v>2016</v>
      </c>
    </row>
    <row r="251" spans="1:20" ht="48" x14ac:dyDescent="0.2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4" t="s">
        <v>8320</v>
      </c>
      <c r="P251" s="12" t="s">
        <v>8331</v>
      </c>
      <c r="Q251" s="11">
        <f t="shared" si="12"/>
        <v>150.9</v>
      </c>
      <c r="R251" s="19">
        <f t="shared" si="13"/>
        <v>41754.047083333331</v>
      </c>
      <c r="S251" s="17">
        <f t="shared" si="14"/>
        <v>41784.957638888889</v>
      </c>
      <c r="T251">
        <f t="shared" si="15"/>
        <v>2014</v>
      </c>
    </row>
    <row r="252" spans="1:20" ht="48" x14ac:dyDescent="0.2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4" t="s">
        <v>8307</v>
      </c>
      <c r="P252" s="12" t="s">
        <v>8314</v>
      </c>
      <c r="Q252" s="11">
        <f t="shared" si="12"/>
        <v>81.95</v>
      </c>
      <c r="R252" s="19">
        <f t="shared" si="13"/>
        <v>42184.874675925923</v>
      </c>
      <c r="S252" s="17">
        <f t="shared" si="14"/>
        <v>42228.083333333328</v>
      </c>
      <c r="T252">
        <f t="shared" si="15"/>
        <v>2015</v>
      </c>
    </row>
    <row r="253" spans="1:20" ht="32" x14ac:dyDescent="0.2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4" t="s">
        <v>8307</v>
      </c>
      <c r="P253" s="12" t="s">
        <v>8314</v>
      </c>
      <c r="Q253" s="11">
        <f t="shared" si="12"/>
        <v>55.76</v>
      </c>
      <c r="R253" s="19">
        <f t="shared" si="13"/>
        <v>42564.881076388891</v>
      </c>
      <c r="S253" s="17">
        <f t="shared" si="14"/>
        <v>42604.290972222225</v>
      </c>
      <c r="T253">
        <f t="shared" si="15"/>
        <v>2016</v>
      </c>
    </row>
    <row r="254" spans="1:20" ht="48" x14ac:dyDescent="0.2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4" t="s">
        <v>8307</v>
      </c>
      <c r="P254" s="12" t="s">
        <v>8309</v>
      </c>
      <c r="Q254" s="11">
        <f t="shared" si="12"/>
        <v>31.66</v>
      </c>
      <c r="R254" s="19">
        <f t="shared" si="13"/>
        <v>42163.957326388889</v>
      </c>
      <c r="S254" s="17">
        <f t="shared" si="14"/>
        <v>42193.957326388889</v>
      </c>
      <c r="T254">
        <f t="shared" si="15"/>
        <v>2015</v>
      </c>
    </row>
    <row r="255" spans="1:20" ht="48" x14ac:dyDescent="0.2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4" t="s">
        <v>8320</v>
      </c>
      <c r="P255" s="12" t="s">
        <v>8321</v>
      </c>
      <c r="Q255" s="11">
        <f t="shared" si="12"/>
        <v>56.9</v>
      </c>
      <c r="R255" s="19">
        <f t="shared" si="13"/>
        <v>41506.756111111114</v>
      </c>
      <c r="S255" s="17">
        <f t="shared" si="14"/>
        <v>41536.756111111114</v>
      </c>
      <c r="T255">
        <f t="shared" si="15"/>
        <v>2013</v>
      </c>
    </row>
    <row r="256" spans="1:20" ht="32" x14ac:dyDescent="0.2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4" t="s">
        <v>8315</v>
      </c>
      <c r="P256" s="12" t="s">
        <v>8316</v>
      </c>
      <c r="Q256" s="11">
        <f t="shared" si="12"/>
        <v>75.13</v>
      </c>
      <c r="R256" s="19">
        <f t="shared" si="13"/>
        <v>41572.958495370374</v>
      </c>
      <c r="S256" s="17">
        <f t="shared" si="14"/>
        <v>41609.168055555558</v>
      </c>
      <c r="T256">
        <f t="shared" si="15"/>
        <v>2013</v>
      </c>
    </row>
    <row r="257" spans="1:20" ht="48" x14ac:dyDescent="0.2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4" t="s">
        <v>8320</v>
      </c>
      <c r="P257" s="12" t="s">
        <v>8331</v>
      </c>
      <c r="Q257" s="11">
        <f t="shared" si="12"/>
        <v>93.26</v>
      </c>
      <c r="R257" s="19">
        <f t="shared" si="13"/>
        <v>41869.542314814818</v>
      </c>
      <c r="S257" s="17">
        <f t="shared" si="14"/>
        <v>41899.542314814818</v>
      </c>
      <c r="T257">
        <f t="shared" si="15"/>
        <v>2014</v>
      </c>
    </row>
    <row r="258" spans="1:20" ht="48" x14ac:dyDescent="0.2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4" t="s">
        <v>8322</v>
      </c>
      <c r="P258" s="12" t="s">
        <v>8325</v>
      </c>
      <c r="Q258" s="11">
        <f t="shared" si="12"/>
        <v>134.26</v>
      </c>
      <c r="R258" s="19">
        <f t="shared" si="13"/>
        <v>42445.19430555556</v>
      </c>
      <c r="S258" s="17">
        <f t="shared" si="14"/>
        <v>42489.19430555556</v>
      </c>
      <c r="T258">
        <f t="shared" si="15"/>
        <v>2016</v>
      </c>
    </row>
    <row r="259" spans="1:20" ht="48" x14ac:dyDescent="0.2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4" t="s">
        <v>8322</v>
      </c>
      <c r="P259" s="12" t="s">
        <v>8323</v>
      </c>
      <c r="Q259" s="11">
        <f t="shared" ref="Q259:Q322" si="16">IFERROR(ROUND(E259/L259,2),0)</f>
        <v>57.63</v>
      </c>
      <c r="R259" s="19">
        <f t="shared" ref="R259:R322" si="17">(((J259/60)/60)/24)+DATE(1970,1,1)</f>
        <v>42387.398472222223</v>
      </c>
      <c r="S259" s="17">
        <f t="shared" ref="S259:S322" si="18">(((I259/60)/60)/24)+DATE(1970,1,1)</f>
        <v>42421.398472222223</v>
      </c>
      <c r="T259">
        <f t="shared" ref="T259:T322" si="19">YEAR(R259)</f>
        <v>2016</v>
      </c>
    </row>
    <row r="260" spans="1:20" ht="48" x14ac:dyDescent="0.2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4" t="s">
        <v>8322</v>
      </c>
      <c r="P260" s="12" t="s">
        <v>8323</v>
      </c>
      <c r="Q260" s="11">
        <f t="shared" si="16"/>
        <v>96.3</v>
      </c>
      <c r="R260" s="19">
        <f t="shared" si="17"/>
        <v>41466.785231481481</v>
      </c>
      <c r="S260" s="17">
        <f t="shared" si="18"/>
        <v>41502.499305555553</v>
      </c>
      <c r="T260">
        <f t="shared" si="19"/>
        <v>2013</v>
      </c>
    </row>
    <row r="261" spans="1:20" ht="48" x14ac:dyDescent="0.2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4" t="s">
        <v>8320</v>
      </c>
      <c r="P261" s="12" t="s">
        <v>8321</v>
      </c>
      <c r="Q261" s="11">
        <f t="shared" si="16"/>
        <v>72.48</v>
      </c>
      <c r="R261" s="19">
        <f t="shared" si="17"/>
        <v>41401.565868055557</v>
      </c>
      <c r="S261" s="17">
        <f t="shared" si="18"/>
        <v>41431.565868055557</v>
      </c>
      <c r="T261">
        <f t="shared" si="19"/>
        <v>2013</v>
      </c>
    </row>
    <row r="262" spans="1:20" ht="48" x14ac:dyDescent="0.2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4" t="s">
        <v>8326</v>
      </c>
      <c r="P262" s="12" t="s">
        <v>8330</v>
      </c>
      <c r="Q262" s="11">
        <f t="shared" si="16"/>
        <v>109.45</v>
      </c>
      <c r="R262" s="19">
        <f t="shared" si="17"/>
        <v>41694.84065972222</v>
      </c>
      <c r="S262" s="17">
        <f t="shared" si="18"/>
        <v>41724.798993055556</v>
      </c>
      <c r="T262">
        <f t="shared" si="19"/>
        <v>2014</v>
      </c>
    </row>
    <row r="263" spans="1:20" ht="48" x14ac:dyDescent="0.2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4" t="s">
        <v>8320</v>
      </c>
      <c r="P263" s="12" t="s">
        <v>8321</v>
      </c>
      <c r="Q263" s="11">
        <f t="shared" si="16"/>
        <v>109.42</v>
      </c>
      <c r="R263" s="19">
        <f t="shared" si="17"/>
        <v>41612.10024305556</v>
      </c>
      <c r="S263" s="17">
        <f t="shared" si="18"/>
        <v>41641.333333333336</v>
      </c>
      <c r="T263">
        <f t="shared" si="19"/>
        <v>2013</v>
      </c>
    </row>
    <row r="264" spans="1:20" ht="48" x14ac:dyDescent="0.2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4" t="s">
        <v>8312</v>
      </c>
      <c r="P264" s="12" t="s">
        <v>8313</v>
      </c>
      <c r="Q264" s="11">
        <f t="shared" si="16"/>
        <v>84.91</v>
      </c>
      <c r="R264" s="19">
        <f t="shared" si="17"/>
        <v>42221.67432870371</v>
      </c>
      <c r="S264" s="17">
        <f t="shared" si="18"/>
        <v>42251.67432870371</v>
      </c>
      <c r="T264">
        <f t="shared" si="19"/>
        <v>2015</v>
      </c>
    </row>
    <row r="265" spans="1:20" ht="48" x14ac:dyDescent="0.2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4" t="s">
        <v>8307</v>
      </c>
      <c r="P265" s="12" t="s">
        <v>8308</v>
      </c>
      <c r="Q265" s="11">
        <f t="shared" si="16"/>
        <v>845.7</v>
      </c>
      <c r="R265" s="19">
        <f t="shared" si="17"/>
        <v>41872.525717592594</v>
      </c>
      <c r="S265" s="17">
        <f t="shared" si="18"/>
        <v>41930.166666666664</v>
      </c>
      <c r="T265">
        <f t="shared" si="19"/>
        <v>2014</v>
      </c>
    </row>
    <row r="266" spans="1:20" ht="48" x14ac:dyDescent="0.2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4" t="s">
        <v>8307</v>
      </c>
      <c r="P266" s="12" t="s">
        <v>8308</v>
      </c>
      <c r="Q266" s="11">
        <f t="shared" si="16"/>
        <v>73.42</v>
      </c>
      <c r="R266" s="19">
        <f t="shared" si="17"/>
        <v>40961.057349537034</v>
      </c>
      <c r="S266" s="17">
        <f t="shared" si="18"/>
        <v>40992.166666666664</v>
      </c>
      <c r="T266">
        <f t="shared" si="19"/>
        <v>2012</v>
      </c>
    </row>
    <row r="267" spans="1:20" ht="48" x14ac:dyDescent="0.2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4" t="s">
        <v>8315</v>
      </c>
      <c r="P267" s="12" t="s">
        <v>8333</v>
      </c>
      <c r="Q267" s="11">
        <f t="shared" si="16"/>
        <v>100.23</v>
      </c>
      <c r="R267" s="19">
        <f t="shared" si="17"/>
        <v>41963.759386574078</v>
      </c>
      <c r="S267" s="17">
        <f t="shared" si="18"/>
        <v>42023.354166666672</v>
      </c>
      <c r="T267">
        <f t="shared" si="19"/>
        <v>2014</v>
      </c>
    </row>
    <row r="268" spans="1:20" ht="48" x14ac:dyDescent="0.2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4" t="s">
        <v>8322</v>
      </c>
      <c r="P268" s="12" t="s">
        <v>8325</v>
      </c>
      <c r="Q268" s="11">
        <f t="shared" si="16"/>
        <v>297.02999999999997</v>
      </c>
      <c r="R268" s="19">
        <f t="shared" si="17"/>
        <v>41884.617314814815</v>
      </c>
      <c r="S268" s="17">
        <f t="shared" si="18"/>
        <v>41916.617314814815</v>
      </c>
      <c r="T268">
        <f t="shared" si="19"/>
        <v>2014</v>
      </c>
    </row>
    <row r="269" spans="1:20" ht="48" x14ac:dyDescent="0.2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4" t="s">
        <v>8320</v>
      </c>
      <c r="P269" s="12" t="s">
        <v>8331</v>
      </c>
      <c r="Q269" s="11">
        <f t="shared" si="16"/>
        <v>117.36</v>
      </c>
      <c r="R269" s="19">
        <f t="shared" si="17"/>
        <v>41802.790347222224</v>
      </c>
      <c r="S269" s="17">
        <f t="shared" si="18"/>
        <v>41833</v>
      </c>
      <c r="T269">
        <f t="shared" si="19"/>
        <v>2014</v>
      </c>
    </row>
    <row r="270" spans="1:20" ht="32" x14ac:dyDescent="0.2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4" t="s">
        <v>8312</v>
      </c>
      <c r="P270" s="12" t="s">
        <v>8313</v>
      </c>
      <c r="Q270" s="11">
        <f t="shared" si="16"/>
        <v>130.53</v>
      </c>
      <c r="R270" s="19">
        <f t="shared" si="17"/>
        <v>41760.8200462963</v>
      </c>
      <c r="S270" s="17">
        <f t="shared" si="18"/>
        <v>41790.8200462963</v>
      </c>
      <c r="T270">
        <f t="shared" si="19"/>
        <v>2014</v>
      </c>
    </row>
    <row r="271" spans="1:20" ht="48" x14ac:dyDescent="0.2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4" t="s">
        <v>8307</v>
      </c>
      <c r="P271" s="12" t="s">
        <v>8309</v>
      </c>
      <c r="Q271" s="11">
        <f t="shared" si="16"/>
        <v>171.79</v>
      </c>
      <c r="R271" s="19">
        <f t="shared" si="17"/>
        <v>42574.667650462965</v>
      </c>
      <c r="S271" s="17">
        <f t="shared" si="18"/>
        <v>42605.870833333334</v>
      </c>
      <c r="T271">
        <f t="shared" si="19"/>
        <v>2016</v>
      </c>
    </row>
    <row r="272" spans="1:20" ht="48" x14ac:dyDescent="0.2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4" t="s">
        <v>8318</v>
      </c>
      <c r="P272" s="12" t="s">
        <v>8319</v>
      </c>
      <c r="Q272" s="11">
        <f t="shared" si="16"/>
        <v>108.78</v>
      </c>
      <c r="R272" s="19">
        <f t="shared" si="17"/>
        <v>42407.637557870374</v>
      </c>
      <c r="S272" s="17">
        <f t="shared" si="18"/>
        <v>42452.595891203702</v>
      </c>
      <c r="T272">
        <f t="shared" si="19"/>
        <v>2016</v>
      </c>
    </row>
    <row r="273" spans="1:20" ht="48" x14ac:dyDescent="0.2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4" t="s">
        <v>8322</v>
      </c>
      <c r="P273" s="12" t="s">
        <v>8325</v>
      </c>
      <c r="Q273" s="11">
        <f t="shared" si="16"/>
        <v>141.71</v>
      </c>
      <c r="R273" s="19">
        <f t="shared" si="17"/>
        <v>42697.850844907407</v>
      </c>
      <c r="S273" s="17">
        <f t="shared" si="18"/>
        <v>42745.208333333328</v>
      </c>
      <c r="T273">
        <f t="shared" si="19"/>
        <v>2016</v>
      </c>
    </row>
    <row r="274" spans="1:20" ht="48" x14ac:dyDescent="0.2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4" t="s">
        <v>8320</v>
      </c>
      <c r="P274" s="12" t="s">
        <v>8321</v>
      </c>
      <c r="Q274" s="11">
        <f t="shared" si="16"/>
        <v>58.41</v>
      </c>
      <c r="R274" s="19">
        <f t="shared" si="17"/>
        <v>41926.73778935185</v>
      </c>
      <c r="S274" s="17">
        <f t="shared" si="18"/>
        <v>41957.125</v>
      </c>
      <c r="T274">
        <f t="shared" si="19"/>
        <v>2014</v>
      </c>
    </row>
    <row r="275" spans="1:20" ht="48" x14ac:dyDescent="0.2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4" t="s">
        <v>8320</v>
      </c>
      <c r="P275" s="12" t="s">
        <v>8321</v>
      </c>
      <c r="Q275" s="11">
        <f t="shared" si="16"/>
        <v>709.42</v>
      </c>
      <c r="R275" s="19">
        <f t="shared" si="17"/>
        <v>42711.795138888891</v>
      </c>
      <c r="S275" s="17">
        <f t="shared" si="18"/>
        <v>42741.795138888891</v>
      </c>
      <c r="T275">
        <f t="shared" si="19"/>
        <v>2016</v>
      </c>
    </row>
    <row r="276" spans="1:20" ht="48" x14ac:dyDescent="0.2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4" t="s">
        <v>8326</v>
      </c>
      <c r="P276" s="12" t="s">
        <v>8330</v>
      </c>
      <c r="Q276" s="11">
        <f t="shared" si="16"/>
        <v>42.73</v>
      </c>
      <c r="R276" s="19">
        <f t="shared" si="17"/>
        <v>41855.783645833333</v>
      </c>
      <c r="S276" s="17">
        <f t="shared" si="18"/>
        <v>41885.783645833333</v>
      </c>
      <c r="T276">
        <f t="shared" si="19"/>
        <v>2014</v>
      </c>
    </row>
    <row r="277" spans="1:20" ht="48" x14ac:dyDescent="0.2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4" t="s">
        <v>8307</v>
      </c>
      <c r="P277" s="12" t="s">
        <v>8308</v>
      </c>
      <c r="Q277" s="11">
        <f t="shared" si="16"/>
        <v>45.55</v>
      </c>
      <c r="R277" s="19">
        <f t="shared" si="17"/>
        <v>42396.494583333333</v>
      </c>
      <c r="S277" s="17">
        <f t="shared" si="18"/>
        <v>42426.494583333333</v>
      </c>
      <c r="T277">
        <f t="shared" si="19"/>
        <v>2016</v>
      </c>
    </row>
    <row r="278" spans="1:20" ht="48" x14ac:dyDescent="0.2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4" t="s">
        <v>8320</v>
      </c>
      <c r="P278" s="12" t="s">
        <v>8321</v>
      </c>
      <c r="Q278" s="11">
        <f t="shared" si="16"/>
        <v>125.79</v>
      </c>
      <c r="R278" s="19">
        <f t="shared" si="17"/>
        <v>41598.17597222222</v>
      </c>
      <c r="S278" s="17">
        <f t="shared" si="18"/>
        <v>41630.208333333336</v>
      </c>
      <c r="T278">
        <f t="shared" si="19"/>
        <v>2013</v>
      </c>
    </row>
    <row r="279" spans="1:20" ht="48" x14ac:dyDescent="0.2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4" t="s">
        <v>8315</v>
      </c>
      <c r="P279" s="12" t="s">
        <v>8316</v>
      </c>
      <c r="Q279" s="11">
        <f t="shared" si="16"/>
        <v>27.23</v>
      </c>
      <c r="R279" s="19">
        <f t="shared" si="17"/>
        <v>41423.910891203705</v>
      </c>
      <c r="S279" s="17">
        <f t="shared" si="18"/>
        <v>41450.208333333336</v>
      </c>
      <c r="T279">
        <f t="shared" si="19"/>
        <v>2013</v>
      </c>
    </row>
    <row r="280" spans="1:20" ht="32" x14ac:dyDescent="0.2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4" t="s">
        <v>8307</v>
      </c>
      <c r="P280" s="12" t="s">
        <v>8308</v>
      </c>
      <c r="Q280" s="11">
        <f t="shared" si="16"/>
        <v>77.23</v>
      </c>
      <c r="R280" s="19">
        <f t="shared" si="17"/>
        <v>42333.59993055556</v>
      </c>
      <c r="S280" s="17">
        <f t="shared" si="18"/>
        <v>42368.59993055556</v>
      </c>
      <c r="T280">
        <f t="shared" si="19"/>
        <v>2015</v>
      </c>
    </row>
    <row r="281" spans="1:20" ht="32" x14ac:dyDescent="0.2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4" t="s">
        <v>8320</v>
      </c>
      <c r="P281" s="12" t="s">
        <v>8321</v>
      </c>
      <c r="Q281" s="11">
        <f t="shared" si="16"/>
        <v>95.7</v>
      </c>
      <c r="R281" s="19">
        <f t="shared" si="17"/>
        <v>41589.676886574074</v>
      </c>
      <c r="S281" s="17">
        <f t="shared" si="18"/>
        <v>41619.676886574074</v>
      </c>
      <c r="T281">
        <f t="shared" si="19"/>
        <v>2013</v>
      </c>
    </row>
    <row r="282" spans="1:20" ht="32" x14ac:dyDescent="0.2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4" t="s">
        <v>8318</v>
      </c>
      <c r="P282" s="12" t="s">
        <v>8319</v>
      </c>
      <c r="Q282" s="11">
        <f t="shared" si="16"/>
        <v>81.25</v>
      </c>
      <c r="R282" s="19">
        <f t="shared" si="17"/>
        <v>42052.666990740734</v>
      </c>
      <c r="S282" s="17">
        <f t="shared" si="18"/>
        <v>42082.625324074077</v>
      </c>
      <c r="T282">
        <f t="shared" si="19"/>
        <v>2015</v>
      </c>
    </row>
    <row r="283" spans="1:20" ht="48" x14ac:dyDescent="0.2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4" t="s">
        <v>8307</v>
      </c>
      <c r="P283" s="12" t="s">
        <v>8309</v>
      </c>
      <c r="Q283" s="11">
        <f t="shared" si="16"/>
        <v>109.34</v>
      </c>
      <c r="R283" s="19">
        <f t="shared" si="17"/>
        <v>42179.160752314812</v>
      </c>
      <c r="S283" s="17">
        <f t="shared" si="18"/>
        <v>42211.75</v>
      </c>
      <c r="T283">
        <f t="shared" si="19"/>
        <v>2015</v>
      </c>
    </row>
    <row r="284" spans="1:20" ht="48" x14ac:dyDescent="0.2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4" t="s">
        <v>8320</v>
      </c>
      <c r="P284" s="12" t="s">
        <v>8336</v>
      </c>
      <c r="Q284" s="11">
        <f t="shared" si="16"/>
        <v>449.43</v>
      </c>
      <c r="R284" s="19">
        <f t="shared" si="17"/>
        <v>42090.161828703705</v>
      </c>
      <c r="S284" s="17">
        <f t="shared" si="18"/>
        <v>42150.161828703705</v>
      </c>
      <c r="T284">
        <f t="shared" si="19"/>
        <v>2015</v>
      </c>
    </row>
    <row r="285" spans="1:20" ht="48" x14ac:dyDescent="0.2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4" t="s">
        <v>8307</v>
      </c>
      <c r="P285" s="12" t="s">
        <v>8308</v>
      </c>
      <c r="Q285" s="11">
        <f t="shared" si="16"/>
        <v>70.040000000000006</v>
      </c>
      <c r="R285" s="19">
        <f t="shared" si="17"/>
        <v>41578.210104166668</v>
      </c>
      <c r="S285" s="17">
        <f t="shared" si="18"/>
        <v>41638.251770833333</v>
      </c>
      <c r="T285">
        <f t="shared" si="19"/>
        <v>2013</v>
      </c>
    </row>
    <row r="286" spans="1:20" ht="48" x14ac:dyDescent="0.2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4" t="s">
        <v>8312</v>
      </c>
      <c r="P286" s="12" t="s">
        <v>8313</v>
      </c>
      <c r="Q286" s="11">
        <f t="shared" si="16"/>
        <v>66.02</v>
      </c>
      <c r="R286" s="19">
        <f t="shared" si="17"/>
        <v>42213.802199074074</v>
      </c>
      <c r="S286" s="17">
        <f t="shared" si="18"/>
        <v>42243.802199074074</v>
      </c>
      <c r="T286">
        <f t="shared" si="19"/>
        <v>2015</v>
      </c>
    </row>
    <row r="287" spans="1:20" ht="48" x14ac:dyDescent="0.2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4" t="s">
        <v>8322</v>
      </c>
      <c r="P287" s="12" t="s">
        <v>8323</v>
      </c>
      <c r="Q287" s="11">
        <f t="shared" si="16"/>
        <v>92.39</v>
      </c>
      <c r="R287" s="19">
        <f t="shared" si="17"/>
        <v>41934.914918981485</v>
      </c>
      <c r="S287" s="17">
        <f t="shared" si="18"/>
        <v>41979.956585648149</v>
      </c>
      <c r="T287">
        <f t="shared" si="19"/>
        <v>2014</v>
      </c>
    </row>
    <row r="288" spans="1:20" ht="48" x14ac:dyDescent="0.2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4" t="s">
        <v>8322</v>
      </c>
      <c r="P288" s="12" t="s">
        <v>8323</v>
      </c>
      <c r="Q288" s="11">
        <f t="shared" si="16"/>
        <v>233.9</v>
      </c>
      <c r="R288" s="19">
        <f t="shared" si="17"/>
        <v>41939.569907407407</v>
      </c>
      <c r="S288" s="17">
        <f t="shared" si="18"/>
        <v>41969.611574074079</v>
      </c>
      <c r="T288">
        <f t="shared" si="19"/>
        <v>2014</v>
      </c>
    </row>
    <row r="289" spans="1:20" ht="48" x14ac:dyDescent="0.2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4" t="s">
        <v>8320</v>
      </c>
      <c r="P289" s="12" t="s">
        <v>8321</v>
      </c>
      <c r="Q289" s="11">
        <f t="shared" si="16"/>
        <v>230.09</v>
      </c>
      <c r="R289" s="19">
        <f t="shared" si="17"/>
        <v>41134.475497685184</v>
      </c>
      <c r="S289" s="17">
        <f t="shared" si="18"/>
        <v>41159.475497685184</v>
      </c>
      <c r="T289">
        <f t="shared" si="19"/>
        <v>2012</v>
      </c>
    </row>
    <row r="290" spans="1:20" ht="48" x14ac:dyDescent="0.2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4" t="s">
        <v>8322</v>
      </c>
      <c r="P290" s="12" t="s">
        <v>8323</v>
      </c>
      <c r="Q290" s="11">
        <f t="shared" si="16"/>
        <v>170.7</v>
      </c>
      <c r="R290" s="19">
        <f t="shared" si="17"/>
        <v>42655.465891203698</v>
      </c>
      <c r="S290" s="17">
        <f t="shared" si="18"/>
        <v>42685.507557870369</v>
      </c>
      <c r="T290">
        <f t="shared" si="19"/>
        <v>2016</v>
      </c>
    </row>
    <row r="291" spans="1:20" ht="64" x14ac:dyDescent="0.2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4" t="s">
        <v>8320</v>
      </c>
      <c r="P291" s="12" t="s">
        <v>8321</v>
      </c>
      <c r="Q291" s="11">
        <f t="shared" si="16"/>
        <v>30.65</v>
      </c>
      <c r="R291" s="19">
        <f t="shared" si="17"/>
        <v>41149.954791666663</v>
      </c>
      <c r="S291" s="17">
        <f t="shared" si="18"/>
        <v>41179.954791666663</v>
      </c>
      <c r="T291">
        <f t="shared" si="19"/>
        <v>2012</v>
      </c>
    </row>
    <row r="292" spans="1:20" ht="48" x14ac:dyDescent="0.2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4" t="s">
        <v>8320</v>
      </c>
      <c r="P292" s="12" t="s">
        <v>8321</v>
      </c>
      <c r="Q292" s="11">
        <f t="shared" si="16"/>
        <v>59.25</v>
      </c>
      <c r="R292" s="19">
        <f t="shared" si="17"/>
        <v>42291.596273148149</v>
      </c>
      <c r="S292" s="17">
        <f t="shared" si="18"/>
        <v>42321.637939814813</v>
      </c>
      <c r="T292">
        <f t="shared" si="19"/>
        <v>2015</v>
      </c>
    </row>
    <row r="293" spans="1:20" ht="32" x14ac:dyDescent="0.2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4" t="s">
        <v>8322</v>
      </c>
      <c r="P293" s="12" t="s">
        <v>8323</v>
      </c>
      <c r="Q293" s="11">
        <f t="shared" si="16"/>
        <v>95.37</v>
      </c>
      <c r="R293" s="19">
        <f t="shared" si="17"/>
        <v>42629.655046296291</v>
      </c>
      <c r="S293" s="17">
        <f t="shared" si="18"/>
        <v>42657.958333333328</v>
      </c>
      <c r="T293">
        <f t="shared" si="19"/>
        <v>2016</v>
      </c>
    </row>
    <row r="294" spans="1:20" ht="48" x14ac:dyDescent="0.2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4" t="s">
        <v>8307</v>
      </c>
      <c r="P294" s="12" t="s">
        <v>8309</v>
      </c>
      <c r="Q294" s="11">
        <f t="shared" si="16"/>
        <v>301.94</v>
      </c>
      <c r="R294" s="19">
        <f t="shared" si="17"/>
        <v>42506.416990740734</v>
      </c>
      <c r="S294" s="17">
        <f t="shared" si="18"/>
        <v>42541.790972222225</v>
      </c>
      <c r="T294">
        <f t="shared" si="19"/>
        <v>2016</v>
      </c>
    </row>
    <row r="295" spans="1:20" ht="48" x14ac:dyDescent="0.2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4" t="s">
        <v>8307</v>
      </c>
      <c r="P295" s="12" t="s">
        <v>8308</v>
      </c>
      <c r="Q295" s="11">
        <f t="shared" si="16"/>
        <v>47.47</v>
      </c>
      <c r="R295" s="19">
        <f t="shared" si="17"/>
        <v>42150.71056712963</v>
      </c>
      <c r="S295" s="17">
        <f t="shared" si="18"/>
        <v>42180.791666666672</v>
      </c>
      <c r="T295">
        <f t="shared" si="19"/>
        <v>2015</v>
      </c>
    </row>
    <row r="296" spans="1:20" ht="48" x14ac:dyDescent="0.2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4" t="s">
        <v>8315</v>
      </c>
      <c r="P296" s="12" t="s">
        <v>8316</v>
      </c>
      <c r="Q296" s="11">
        <f t="shared" si="16"/>
        <v>148.08000000000001</v>
      </c>
      <c r="R296" s="19">
        <f t="shared" si="17"/>
        <v>42776.082349537035</v>
      </c>
      <c r="S296" s="17">
        <f t="shared" si="18"/>
        <v>42806.082349537035</v>
      </c>
      <c r="T296">
        <f t="shared" si="19"/>
        <v>2017</v>
      </c>
    </row>
    <row r="297" spans="1:20" ht="48" x14ac:dyDescent="0.2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4" t="s">
        <v>8320</v>
      </c>
      <c r="P297" s="12" t="s">
        <v>8321</v>
      </c>
      <c r="Q297" s="11">
        <f t="shared" si="16"/>
        <v>129.82</v>
      </c>
      <c r="R297" s="19">
        <f t="shared" si="17"/>
        <v>42586.066076388888</v>
      </c>
      <c r="S297" s="17">
        <f t="shared" si="18"/>
        <v>42624.165972222225</v>
      </c>
      <c r="T297">
        <f t="shared" si="19"/>
        <v>2016</v>
      </c>
    </row>
    <row r="298" spans="1:20" ht="48" x14ac:dyDescent="0.2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4" t="s">
        <v>8307</v>
      </c>
      <c r="P298" s="12" t="s">
        <v>8314</v>
      </c>
      <c r="Q298" s="11">
        <f t="shared" si="16"/>
        <v>120.31</v>
      </c>
      <c r="R298" s="19">
        <f t="shared" si="17"/>
        <v>42211.99454861111</v>
      </c>
      <c r="S298" s="17">
        <f t="shared" si="18"/>
        <v>42241.99454861111</v>
      </c>
      <c r="T298">
        <f t="shared" si="19"/>
        <v>2015</v>
      </c>
    </row>
    <row r="299" spans="1:20" ht="48" x14ac:dyDescent="0.2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4" t="s">
        <v>8320</v>
      </c>
      <c r="P299" s="12" t="s">
        <v>8331</v>
      </c>
      <c r="Q299" s="11">
        <f t="shared" si="16"/>
        <v>320.45</v>
      </c>
      <c r="R299" s="19">
        <f t="shared" si="17"/>
        <v>42461.627511574072</v>
      </c>
      <c r="S299" s="17">
        <f t="shared" si="18"/>
        <v>42503.165972222225</v>
      </c>
      <c r="T299">
        <f t="shared" si="19"/>
        <v>2016</v>
      </c>
    </row>
    <row r="300" spans="1:20" ht="48" x14ac:dyDescent="0.2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4" t="s">
        <v>8315</v>
      </c>
      <c r="P300" s="12" t="s">
        <v>8316</v>
      </c>
      <c r="Q300" s="11">
        <f t="shared" si="16"/>
        <v>107.05</v>
      </c>
      <c r="R300" s="19">
        <f t="shared" si="17"/>
        <v>42380.690289351856</v>
      </c>
      <c r="S300" s="17">
        <f t="shared" si="18"/>
        <v>42394.666666666672</v>
      </c>
      <c r="T300">
        <f t="shared" si="19"/>
        <v>2016</v>
      </c>
    </row>
    <row r="301" spans="1:20" ht="48" x14ac:dyDescent="0.2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4" t="s">
        <v>8310</v>
      </c>
      <c r="P301" s="12" t="s">
        <v>8311</v>
      </c>
      <c r="Q301" s="11">
        <f t="shared" si="16"/>
        <v>64.17</v>
      </c>
      <c r="R301" s="19">
        <f t="shared" si="17"/>
        <v>41960.722951388889</v>
      </c>
      <c r="S301" s="17">
        <f t="shared" si="18"/>
        <v>41993.207638888889</v>
      </c>
      <c r="T301">
        <f t="shared" si="19"/>
        <v>2014</v>
      </c>
    </row>
    <row r="302" spans="1:20" ht="48" x14ac:dyDescent="0.2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4" t="s">
        <v>8322</v>
      </c>
      <c r="P302" s="12" t="s">
        <v>8323</v>
      </c>
      <c r="Q302" s="11">
        <f t="shared" si="16"/>
        <v>50.76</v>
      </c>
      <c r="R302" s="19">
        <f t="shared" si="17"/>
        <v>41920.123611111114</v>
      </c>
      <c r="S302" s="17">
        <f t="shared" si="18"/>
        <v>41948.208333333336</v>
      </c>
      <c r="T302">
        <f t="shared" si="19"/>
        <v>2014</v>
      </c>
    </row>
    <row r="303" spans="1:20" ht="32" x14ac:dyDescent="0.2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4" t="s">
        <v>8326</v>
      </c>
      <c r="P303" s="12" t="s">
        <v>8328</v>
      </c>
      <c r="Q303" s="11">
        <f t="shared" si="16"/>
        <v>39.07</v>
      </c>
      <c r="R303" s="19">
        <f t="shared" si="17"/>
        <v>41184.849166666667</v>
      </c>
      <c r="S303" s="17">
        <f t="shared" si="18"/>
        <v>41214.849166666667</v>
      </c>
      <c r="T303">
        <f t="shared" si="19"/>
        <v>2012</v>
      </c>
    </row>
    <row r="304" spans="1:20" ht="48" x14ac:dyDescent="0.2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4" t="s">
        <v>8322</v>
      </c>
      <c r="P304" s="12" t="s">
        <v>8323</v>
      </c>
      <c r="Q304" s="11">
        <f t="shared" si="16"/>
        <v>71.239999999999995</v>
      </c>
      <c r="R304" s="19">
        <f t="shared" si="17"/>
        <v>41391.782905092594</v>
      </c>
      <c r="S304" s="17">
        <f t="shared" si="18"/>
        <v>41421.290972222225</v>
      </c>
      <c r="T304">
        <f t="shared" si="19"/>
        <v>2013</v>
      </c>
    </row>
    <row r="305" spans="1:20" ht="48" x14ac:dyDescent="0.2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4" t="s">
        <v>8320</v>
      </c>
      <c r="P305" s="12" t="s">
        <v>8321</v>
      </c>
      <c r="Q305" s="11">
        <f t="shared" si="16"/>
        <v>89.39</v>
      </c>
      <c r="R305" s="19">
        <f t="shared" si="17"/>
        <v>42263.952662037031</v>
      </c>
      <c r="S305" s="17">
        <f t="shared" si="18"/>
        <v>42294.083333333328</v>
      </c>
      <c r="T305">
        <f t="shared" si="19"/>
        <v>2015</v>
      </c>
    </row>
    <row r="306" spans="1:20" ht="48" x14ac:dyDescent="0.2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4" t="s">
        <v>8320</v>
      </c>
      <c r="P306" s="12" t="s">
        <v>8324</v>
      </c>
      <c r="Q306" s="11">
        <f t="shared" si="16"/>
        <v>331.54</v>
      </c>
      <c r="R306" s="19">
        <f t="shared" si="17"/>
        <v>42066.958761574075</v>
      </c>
      <c r="S306" s="17">
        <f t="shared" si="18"/>
        <v>42116.917094907403</v>
      </c>
      <c r="T306">
        <f t="shared" si="19"/>
        <v>2015</v>
      </c>
    </row>
    <row r="307" spans="1:20" ht="48" x14ac:dyDescent="0.2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4" t="s">
        <v>8312</v>
      </c>
      <c r="P307" s="12" t="s">
        <v>8313</v>
      </c>
      <c r="Q307" s="11">
        <f t="shared" si="16"/>
        <v>98.84</v>
      </c>
      <c r="R307" s="19">
        <f t="shared" si="17"/>
        <v>42339.276006944448</v>
      </c>
      <c r="S307" s="17">
        <f t="shared" si="18"/>
        <v>42388.276006944448</v>
      </c>
      <c r="T307">
        <f t="shared" si="19"/>
        <v>2015</v>
      </c>
    </row>
    <row r="308" spans="1:20" ht="48" x14ac:dyDescent="0.2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4" t="s">
        <v>8322</v>
      </c>
      <c r="P308" s="12" t="s">
        <v>8323</v>
      </c>
      <c r="Q308" s="11">
        <f t="shared" si="16"/>
        <v>104.15</v>
      </c>
      <c r="R308" s="19">
        <f t="shared" si="17"/>
        <v>42627.307303240741</v>
      </c>
      <c r="S308" s="17">
        <f t="shared" si="18"/>
        <v>42656</v>
      </c>
      <c r="T308">
        <f t="shared" si="19"/>
        <v>2016</v>
      </c>
    </row>
    <row r="309" spans="1:20" ht="48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4" t="s">
        <v>8322</v>
      </c>
      <c r="P309" s="12" t="s">
        <v>8325</v>
      </c>
      <c r="Q309" s="11">
        <f t="shared" si="16"/>
        <v>85.53</v>
      </c>
      <c r="R309" s="19">
        <f t="shared" si="17"/>
        <v>41834.586574074077</v>
      </c>
      <c r="S309" s="17">
        <f t="shared" si="18"/>
        <v>41866.083333333336</v>
      </c>
      <c r="T309">
        <f t="shared" si="19"/>
        <v>2014</v>
      </c>
    </row>
    <row r="310" spans="1:20" ht="48" x14ac:dyDescent="0.2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4" t="s">
        <v>8312</v>
      </c>
      <c r="P310" s="12" t="s">
        <v>8313</v>
      </c>
      <c r="Q310" s="11">
        <f t="shared" si="16"/>
        <v>95.76</v>
      </c>
      <c r="R310" s="19">
        <f t="shared" si="17"/>
        <v>42705.919201388882</v>
      </c>
      <c r="S310" s="17">
        <f t="shared" si="18"/>
        <v>42738.919201388882</v>
      </c>
      <c r="T310">
        <f t="shared" si="19"/>
        <v>2016</v>
      </c>
    </row>
    <row r="311" spans="1:20" ht="32" x14ac:dyDescent="0.2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4" t="s">
        <v>8322</v>
      </c>
      <c r="P311" s="12" t="s">
        <v>8323</v>
      </c>
      <c r="Q311" s="11">
        <f t="shared" si="16"/>
        <v>88.59</v>
      </c>
      <c r="R311" s="19">
        <f t="shared" si="17"/>
        <v>41368.560289351852</v>
      </c>
      <c r="S311" s="17">
        <f t="shared" si="18"/>
        <v>41398.560289351852</v>
      </c>
      <c r="T311">
        <f t="shared" si="19"/>
        <v>2013</v>
      </c>
    </row>
    <row r="312" spans="1:20" ht="48" x14ac:dyDescent="0.2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4" t="s">
        <v>8312</v>
      </c>
      <c r="P312" s="12" t="s">
        <v>8313</v>
      </c>
      <c r="Q312" s="11">
        <f t="shared" si="16"/>
        <v>148.57</v>
      </c>
      <c r="R312" s="19">
        <f t="shared" si="17"/>
        <v>42535.809490740736</v>
      </c>
      <c r="S312" s="17">
        <f t="shared" si="18"/>
        <v>42565.809490740736</v>
      </c>
      <c r="T312">
        <f t="shared" si="19"/>
        <v>2016</v>
      </c>
    </row>
    <row r="313" spans="1:20" ht="48" x14ac:dyDescent="0.2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4" t="s">
        <v>8320</v>
      </c>
      <c r="P313" s="12" t="s">
        <v>8321</v>
      </c>
      <c r="Q313" s="11">
        <f t="shared" si="16"/>
        <v>145.04</v>
      </c>
      <c r="R313" s="19">
        <f t="shared" si="17"/>
        <v>42473.57</v>
      </c>
      <c r="S313" s="17">
        <f t="shared" si="18"/>
        <v>42503.57</v>
      </c>
      <c r="T313">
        <f t="shared" si="19"/>
        <v>2016</v>
      </c>
    </row>
    <row r="314" spans="1:20" ht="48" x14ac:dyDescent="0.2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4" t="s">
        <v>8320</v>
      </c>
      <c r="P314" s="12" t="s">
        <v>8321</v>
      </c>
      <c r="Q314" s="11">
        <f t="shared" si="16"/>
        <v>87.69</v>
      </c>
      <c r="R314" s="19">
        <f t="shared" si="17"/>
        <v>42759.244166666671</v>
      </c>
      <c r="S314" s="17">
        <f t="shared" si="18"/>
        <v>42793.084027777775</v>
      </c>
      <c r="T314">
        <f t="shared" si="19"/>
        <v>2017</v>
      </c>
    </row>
    <row r="315" spans="1:20" ht="48" x14ac:dyDescent="0.2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4" t="s">
        <v>8312</v>
      </c>
      <c r="P315" s="12" t="s">
        <v>8313</v>
      </c>
      <c r="Q315" s="11">
        <f t="shared" si="16"/>
        <v>151.24</v>
      </c>
      <c r="R315" s="19">
        <f t="shared" si="17"/>
        <v>42234.597685185188</v>
      </c>
      <c r="S315" s="17">
        <f t="shared" si="18"/>
        <v>42274.597685185188</v>
      </c>
      <c r="T315">
        <f t="shared" si="19"/>
        <v>2015</v>
      </c>
    </row>
    <row r="316" spans="1:20" ht="48" x14ac:dyDescent="0.2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4" t="s">
        <v>8318</v>
      </c>
      <c r="P316" s="12" t="s">
        <v>8319</v>
      </c>
      <c r="Q316" s="11">
        <f t="shared" si="16"/>
        <v>75.5</v>
      </c>
      <c r="R316" s="19">
        <f t="shared" si="17"/>
        <v>42011.628136574072</v>
      </c>
      <c r="S316" s="17">
        <f t="shared" si="18"/>
        <v>42041.628136574072</v>
      </c>
      <c r="T316">
        <f t="shared" si="19"/>
        <v>2015</v>
      </c>
    </row>
    <row r="317" spans="1:20" ht="48" x14ac:dyDescent="0.2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4" t="s">
        <v>8320</v>
      </c>
      <c r="P317" s="12" t="s">
        <v>8321</v>
      </c>
      <c r="Q317" s="11">
        <f t="shared" si="16"/>
        <v>111.8</v>
      </c>
      <c r="R317" s="19">
        <f t="shared" si="17"/>
        <v>41934.584502314814</v>
      </c>
      <c r="S317" s="17">
        <f t="shared" si="18"/>
        <v>41964.626168981486</v>
      </c>
      <c r="T317">
        <f t="shared" si="19"/>
        <v>2014</v>
      </c>
    </row>
    <row r="318" spans="1:20" ht="48" x14ac:dyDescent="0.2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4" t="s">
        <v>8318</v>
      </c>
      <c r="P318" s="12" t="s">
        <v>8319</v>
      </c>
      <c r="Q318" s="11">
        <f t="shared" si="16"/>
        <v>211.84</v>
      </c>
      <c r="R318" s="19">
        <f t="shared" si="17"/>
        <v>41807.624374999999</v>
      </c>
      <c r="S318" s="17">
        <f t="shared" si="18"/>
        <v>41837.624374999999</v>
      </c>
      <c r="T318">
        <f t="shared" si="19"/>
        <v>2014</v>
      </c>
    </row>
    <row r="319" spans="1:20" ht="32" x14ac:dyDescent="0.2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4" t="s">
        <v>8307</v>
      </c>
      <c r="P319" s="12" t="s">
        <v>8309</v>
      </c>
      <c r="Q319" s="11">
        <f t="shared" si="16"/>
        <v>174.03</v>
      </c>
      <c r="R319" s="19">
        <f t="shared" si="17"/>
        <v>42100.642071759255</v>
      </c>
      <c r="S319" s="17">
        <f t="shared" si="18"/>
        <v>42155.642071759255</v>
      </c>
      <c r="T319">
        <f t="shared" si="19"/>
        <v>2015</v>
      </c>
    </row>
    <row r="320" spans="1:20" ht="32" x14ac:dyDescent="0.2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4" t="s">
        <v>8320</v>
      </c>
      <c r="P320" s="12" t="s">
        <v>8321</v>
      </c>
      <c r="Q320" s="11">
        <f t="shared" si="16"/>
        <v>91.19</v>
      </c>
      <c r="R320" s="19">
        <f t="shared" si="17"/>
        <v>41184.277986111112</v>
      </c>
      <c r="S320" s="17">
        <f t="shared" si="18"/>
        <v>41215.166666666664</v>
      </c>
      <c r="T320">
        <f t="shared" si="19"/>
        <v>2012</v>
      </c>
    </row>
    <row r="321" spans="1:20" ht="32" x14ac:dyDescent="0.2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4" t="s">
        <v>8310</v>
      </c>
      <c r="P321" s="12" t="s">
        <v>8332</v>
      </c>
      <c r="Q321" s="11">
        <f t="shared" si="16"/>
        <v>99.77</v>
      </c>
      <c r="R321" s="19">
        <f t="shared" si="17"/>
        <v>40854.745266203703</v>
      </c>
      <c r="S321" s="17">
        <f t="shared" si="18"/>
        <v>40884.745266203703</v>
      </c>
      <c r="T321">
        <f t="shared" si="19"/>
        <v>2011</v>
      </c>
    </row>
    <row r="322" spans="1:20" ht="48" x14ac:dyDescent="0.2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4" t="s">
        <v>8320</v>
      </c>
      <c r="P322" s="12" t="s">
        <v>8321</v>
      </c>
      <c r="Q322" s="11">
        <f t="shared" si="16"/>
        <v>201.22</v>
      </c>
      <c r="R322" s="19">
        <f t="shared" si="17"/>
        <v>41719.667986111112</v>
      </c>
      <c r="S322" s="17">
        <f t="shared" si="18"/>
        <v>41749.667986111112</v>
      </c>
      <c r="T322">
        <f t="shared" si="19"/>
        <v>2014</v>
      </c>
    </row>
    <row r="323" spans="1:20" ht="48" x14ac:dyDescent="0.2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4" t="s">
        <v>8307</v>
      </c>
      <c r="P323" s="12" t="s">
        <v>8309</v>
      </c>
      <c r="Q323" s="11">
        <f t="shared" ref="Q323:Q386" si="20">IFERROR(ROUND(E323/L323,2),0)</f>
        <v>85</v>
      </c>
      <c r="R323" s="19">
        <f t="shared" ref="R323:R386" si="21">(((J323/60)/60)/24)+DATE(1970,1,1)</f>
        <v>42506.709722222222</v>
      </c>
      <c r="S323" s="17">
        <f t="shared" ref="S323:S386" si="22">(((I323/60)/60)/24)+DATE(1970,1,1)</f>
        <v>42540.340277777781</v>
      </c>
      <c r="T323">
        <f t="shared" ref="T323:T386" si="23">YEAR(R323)</f>
        <v>2016</v>
      </c>
    </row>
    <row r="324" spans="1:20" ht="48" x14ac:dyDescent="0.2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4" t="s">
        <v>8307</v>
      </c>
      <c r="P324" s="12" t="s">
        <v>8308</v>
      </c>
      <c r="Q324" s="11">
        <f t="shared" si="20"/>
        <v>346.13</v>
      </c>
      <c r="R324" s="19">
        <f t="shared" si="21"/>
        <v>42633.841608796298</v>
      </c>
      <c r="S324" s="17">
        <f t="shared" si="22"/>
        <v>42663.841608796298</v>
      </c>
      <c r="T324">
        <f t="shared" si="23"/>
        <v>2016</v>
      </c>
    </row>
    <row r="325" spans="1:20" ht="48" x14ac:dyDescent="0.2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4" t="s">
        <v>8307</v>
      </c>
      <c r="P325" s="12" t="s">
        <v>8308</v>
      </c>
      <c r="Q325" s="11">
        <f t="shared" si="20"/>
        <v>546.69000000000005</v>
      </c>
      <c r="R325" s="19">
        <f t="shared" si="21"/>
        <v>42692.771493055552</v>
      </c>
      <c r="S325" s="17">
        <f t="shared" si="22"/>
        <v>42722.771493055552</v>
      </c>
      <c r="T325">
        <f t="shared" si="23"/>
        <v>2016</v>
      </c>
    </row>
    <row r="326" spans="1:20" ht="48" x14ac:dyDescent="0.2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4" t="s">
        <v>8326</v>
      </c>
      <c r="P326" s="12" t="s">
        <v>8337</v>
      </c>
      <c r="Q326" s="11">
        <f t="shared" si="20"/>
        <v>118.7</v>
      </c>
      <c r="R326" s="19">
        <f t="shared" si="21"/>
        <v>41023.782037037039</v>
      </c>
      <c r="S326" s="17">
        <f t="shared" si="22"/>
        <v>41053.782037037039</v>
      </c>
      <c r="T326">
        <f t="shared" si="23"/>
        <v>2012</v>
      </c>
    </row>
    <row r="327" spans="1:20" ht="48" x14ac:dyDescent="0.2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4" t="s">
        <v>8320</v>
      </c>
      <c r="P327" s="12" t="s">
        <v>8321</v>
      </c>
      <c r="Q327" s="11">
        <f t="shared" si="20"/>
        <v>104.31</v>
      </c>
      <c r="R327" s="19">
        <f t="shared" si="21"/>
        <v>41085.698113425926</v>
      </c>
      <c r="S327" s="17">
        <f t="shared" si="22"/>
        <v>41120.208333333336</v>
      </c>
      <c r="T327">
        <f t="shared" si="23"/>
        <v>2012</v>
      </c>
    </row>
    <row r="328" spans="1:20" ht="48" x14ac:dyDescent="0.2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4" t="s">
        <v>8320</v>
      </c>
      <c r="P328" s="12" t="s">
        <v>8321</v>
      </c>
      <c r="Q328" s="11">
        <f t="shared" si="20"/>
        <v>86.14</v>
      </c>
      <c r="R328" s="19">
        <f t="shared" si="21"/>
        <v>42078.222187499996</v>
      </c>
      <c r="S328" s="17">
        <f t="shared" si="22"/>
        <v>42118.222187499996</v>
      </c>
      <c r="T328">
        <f t="shared" si="23"/>
        <v>2015</v>
      </c>
    </row>
    <row r="329" spans="1:20" ht="32" x14ac:dyDescent="0.2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4" t="s">
        <v>8312</v>
      </c>
      <c r="P329" s="12" t="s">
        <v>8313</v>
      </c>
      <c r="Q329" s="11">
        <f t="shared" si="20"/>
        <v>102.86</v>
      </c>
      <c r="R329" s="19">
        <f t="shared" si="21"/>
        <v>42633.461956018517</v>
      </c>
      <c r="S329" s="17">
        <f t="shared" si="22"/>
        <v>42663.461956018517</v>
      </c>
      <c r="T329">
        <f t="shared" si="23"/>
        <v>2016</v>
      </c>
    </row>
    <row r="330" spans="1:20" ht="48" x14ac:dyDescent="0.2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4" t="s">
        <v>8322</v>
      </c>
      <c r="P330" s="12" t="s">
        <v>8334</v>
      </c>
      <c r="Q330" s="11">
        <f t="shared" si="20"/>
        <v>175.51</v>
      </c>
      <c r="R330" s="19">
        <f t="shared" si="21"/>
        <v>42103.556828703702</v>
      </c>
      <c r="S330" s="17">
        <f t="shared" si="22"/>
        <v>42133.165972222225</v>
      </c>
      <c r="T330">
        <f t="shared" si="23"/>
        <v>2015</v>
      </c>
    </row>
    <row r="331" spans="1:20" ht="48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4" t="s">
        <v>8326</v>
      </c>
      <c r="P331" s="12" t="s">
        <v>8327</v>
      </c>
      <c r="Q331" s="11">
        <f t="shared" si="20"/>
        <v>99.38</v>
      </c>
      <c r="R331" s="19">
        <f t="shared" si="21"/>
        <v>41348.168287037035</v>
      </c>
      <c r="S331" s="17">
        <f t="shared" si="22"/>
        <v>41393.168287037035</v>
      </c>
      <c r="T331">
        <f t="shared" si="23"/>
        <v>2013</v>
      </c>
    </row>
    <row r="332" spans="1:20" ht="48" x14ac:dyDescent="0.2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4" t="s">
        <v>8307</v>
      </c>
      <c r="P332" s="12" t="s">
        <v>8309</v>
      </c>
      <c r="Q332" s="11">
        <f t="shared" si="20"/>
        <v>136.46</v>
      </c>
      <c r="R332" s="19">
        <f t="shared" si="21"/>
        <v>42766.626793981486</v>
      </c>
      <c r="S332" s="17">
        <f t="shared" si="22"/>
        <v>42808.585127314815</v>
      </c>
      <c r="T332">
        <f t="shared" si="23"/>
        <v>2017</v>
      </c>
    </row>
    <row r="333" spans="1:20" ht="48" x14ac:dyDescent="0.2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4" t="s">
        <v>8320</v>
      </c>
      <c r="P333" s="12" t="s">
        <v>8321</v>
      </c>
      <c r="Q333" s="11">
        <f t="shared" si="20"/>
        <v>78.2</v>
      </c>
      <c r="R333" s="19">
        <f t="shared" si="21"/>
        <v>41662.047500000001</v>
      </c>
      <c r="S333" s="17">
        <f t="shared" si="22"/>
        <v>41692.047500000001</v>
      </c>
      <c r="T333">
        <f t="shared" si="23"/>
        <v>2014</v>
      </c>
    </row>
    <row r="334" spans="1:20" ht="48" x14ac:dyDescent="0.2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4" t="s">
        <v>8326</v>
      </c>
      <c r="P334" s="12" t="s">
        <v>8330</v>
      </c>
      <c r="Q334" s="11">
        <f t="shared" si="20"/>
        <v>38.18</v>
      </c>
      <c r="R334" s="19">
        <f t="shared" si="21"/>
        <v>41487.611250000002</v>
      </c>
      <c r="S334" s="17">
        <f t="shared" si="22"/>
        <v>41517.611250000002</v>
      </c>
      <c r="T334">
        <f t="shared" si="23"/>
        <v>2013</v>
      </c>
    </row>
    <row r="335" spans="1:20" ht="48" x14ac:dyDescent="0.2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4" t="s">
        <v>8318</v>
      </c>
      <c r="P335" s="12" t="s">
        <v>8319</v>
      </c>
      <c r="Q335" s="11">
        <f t="shared" si="20"/>
        <v>115.69</v>
      </c>
      <c r="R335" s="19">
        <f t="shared" si="21"/>
        <v>41771.572256944448</v>
      </c>
      <c r="S335" s="17">
        <f t="shared" si="22"/>
        <v>41801.572256944448</v>
      </c>
      <c r="T335">
        <f t="shared" si="23"/>
        <v>2014</v>
      </c>
    </row>
    <row r="336" spans="1:20" ht="64" x14ac:dyDescent="0.2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4" t="s">
        <v>8318</v>
      </c>
      <c r="P336" s="12" t="s">
        <v>8319</v>
      </c>
      <c r="Q336" s="11">
        <f t="shared" si="20"/>
        <v>47.38</v>
      </c>
      <c r="R336" s="19">
        <f t="shared" si="21"/>
        <v>42139.781678240746</v>
      </c>
      <c r="S336" s="17">
        <f t="shared" si="22"/>
        <v>42169.781678240746</v>
      </c>
      <c r="T336">
        <f t="shared" si="23"/>
        <v>2015</v>
      </c>
    </row>
    <row r="337" spans="1:20" ht="48" x14ac:dyDescent="0.2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4" t="s">
        <v>8320</v>
      </c>
      <c r="P337" s="12" t="s">
        <v>8321</v>
      </c>
      <c r="Q337" s="11">
        <f t="shared" si="20"/>
        <v>85.34</v>
      </c>
      <c r="R337" s="19">
        <f t="shared" si="21"/>
        <v>40626.959930555553</v>
      </c>
      <c r="S337" s="17">
        <f t="shared" si="22"/>
        <v>40657.959930555553</v>
      </c>
      <c r="T337">
        <f t="shared" si="23"/>
        <v>2011</v>
      </c>
    </row>
    <row r="338" spans="1:20" ht="48" x14ac:dyDescent="0.2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4" t="s">
        <v>8322</v>
      </c>
      <c r="P338" s="12" t="s">
        <v>8325</v>
      </c>
      <c r="Q338" s="11">
        <f t="shared" si="20"/>
        <v>119.19</v>
      </c>
      <c r="R338" s="19">
        <f t="shared" si="21"/>
        <v>41918.742175925923</v>
      </c>
      <c r="S338" s="17">
        <f t="shared" si="22"/>
        <v>41948.783842592595</v>
      </c>
      <c r="T338">
        <f t="shared" si="23"/>
        <v>2014</v>
      </c>
    </row>
    <row r="339" spans="1:20" ht="48" x14ac:dyDescent="0.2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4" t="s">
        <v>8320</v>
      </c>
      <c r="P339" s="12" t="s">
        <v>8321</v>
      </c>
      <c r="Q339" s="11">
        <f t="shared" si="20"/>
        <v>84.02</v>
      </c>
      <c r="R339" s="19">
        <f t="shared" si="21"/>
        <v>41935.070486111108</v>
      </c>
      <c r="S339" s="17">
        <f t="shared" si="22"/>
        <v>41957.216666666667</v>
      </c>
      <c r="T339">
        <f t="shared" si="23"/>
        <v>2014</v>
      </c>
    </row>
    <row r="340" spans="1:20" ht="48" x14ac:dyDescent="0.2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4" t="s">
        <v>8320</v>
      </c>
      <c r="P340" s="12" t="s">
        <v>8321</v>
      </c>
      <c r="Q340" s="11">
        <f t="shared" si="20"/>
        <v>200.89</v>
      </c>
      <c r="R340" s="19">
        <f t="shared" si="21"/>
        <v>41113.77238425926</v>
      </c>
      <c r="S340" s="17">
        <f t="shared" si="22"/>
        <v>41143.77238425926</v>
      </c>
      <c r="T340">
        <f t="shared" si="23"/>
        <v>2012</v>
      </c>
    </row>
    <row r="341" spans="1:20" ht="48" x14ac:dyDescent="0.2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4" t="s">
        <v>8315</v>
      </c>
      <c r="P341" s="12" t="s">
        <v>8333</v>
      </c>
      <c r="Q341" s="11">
        <f t="shared" si="20"/>
        <v>267.81</v>
      </c>
      <c r="R341" s="19">
        <f t="shared" si="21"/>
        <v>41486.537268518521</v>
      </c>
      <c r="S341" s="17">
        <f t="shared" si="22"/>
        <v>41516.537268518521</v>
      </c>
      <c r="T341">
        <f t="shared" si="23"/>
        <v>2013</v>
      </c>
    </row>
    <row r="342" spans="1:20" ht="48" x14ac:dyDescent="0.2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4" t="s">
        <v>8307</v>
      </c>
      <c r="P342" s="12" t="s">
        <v>8309</v>
      </c>
      <c r="Q342" s="11">
        <f t="shared" si="20"/>
        <v>239.35</v>
      </c>
      <c r="R342" s="19">
        <f t="shared" si="21"/>
        <v>41956.017488425925</v>
      </c>
      <c r="S342" s="17">
        <f t="shared" si="22"/>
        <v>41986.017488425925</v>
      </c>
      <c r="T342">
        <f t="shared" si="23"/>
        <v>2014</v>
      </c>
    </row>
    <row r="343" spans="1:20" ht="48" x14ac:dyDescent="0.2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4" t="s">
        <v>8322</v>
      </c>
      <c r="P343" s="12" t="s">
        <v>8323</v>
      </c>
      <c r="Q343" s="11">
        <f t="shared" si="20"/>
        <v>115.08</v>
      </c>
      <c r="R343" s="19">
        <f t="shared" si="21"/>
        <v>42576.278715277775</v>
      </c>
      <c r="S343" s="17">
        <f t="shared" si="22"/>
        <v>42606.278715277775</v>
      </c>
      <c r="T343">
        <f t="shared" si="23"/>
        <v>2016</v>
      </c>
    </row>
    <row r="344" spans="1:20" ht="48" x14ac:dyDescent="0.2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4" t="s">
        <v>8315</v>
      </c>
      <c r="P344" s="12" t="s">
        <v>8316</v>
      </c>
      <c r="Q344" s="11">
        <f t="shared" si="20"/>
        <v>25.09</v>
      </c>
      <c r="R344" s="19">
        <f t="shared" si="21"/>
        <v>41806.794074074074</v>
      </c>
      <c r="S344" s="17">
        <f t="shared" si="22"/>
        <v>41839.125</v>
      </c>
      <c r="T344">
        <f t="shared" si="23"/>
        <v>2014</v>
      </c>
    </row>
    <row r="345" spans="1:20" ht="48" x14ac:dyDescent="0.2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4" t="s">
        <v>8307</v>
      </c>
      <c r="P345" s="12" t="s">
        <v>8309</v>
      </c>
      <c r="Q345" s="11">
        <f t="shared" si="20"/>
        <v>176.36</v>
      </c>
      <c r="R345" s="19">
        <f t="shared" si="21"/>
        <v>42767.577303240745</v>
      </c>
      <c r="S345" s="17">
        <f t="shared" si="22"/>
        <v>42797.577303240745</v>
      </c>
      <c r="T345">
        <f t="shared" si="23"/>
        <v>2017</v>
      </c>
    </row>
    <row r="346" spans="1:20" ht="48" x14ac:dyDescent="0.2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4" t="s">
        <v>8320</v>
      </c>
      <c r="P346" s="12" t="s">
        <v>8338</v>
      </c>
      <c r="Q346" s="11">
        <f t="shared" si="20"/>
        <v>725.03</v>
      </c>
      <c r="R346" s="19">
        <f t="shared" si="21"/>
        <v>42327.490752314814</v>
      </c>
      <c r="S346" s="17">
        <f t="shared" si="22"/>
        <v>42367.490752314814</v>
      </c>
      <c r="T346">
        <f t="shared" si="23"/>
        <v>2015</v>
      </c>
    </row>
    <row r="347" spans="1:20" ht="48" x14ac:dyDescent="0.2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4" t="s">
        <v>8315</v>
      </c>
      <c r="P347" s="12" t="s">
        <v>8316</v>
      </c>
      <c r="Q347" s="11">
        <f t="shared" si="20"/>
        <v>98.41</v>
      </c>
      <c r="R347" s="19">
        <f t="shared" si="21"/>
        <v>42573.327986111108</v>
      </c>
      <c r="S347" s="17">
        <f t="shared" si="22"/>
        <v>42588.327986111108</v>
      </c>
      <c r="T347">
        <f t="shared" si="23"/>
        <v>2016</v>
      </c>
    </row>
    <row r="348" spans="1:20" ht="16" x14ac:dyDescent="0.2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4" t="s">
        <v>8320</v>
      </c>
      <c r="P348" s="12" t="s">
        <v>8321</v>
      </c>
      <c r="Q348" s="11">
        <f t="shared" si="20"/>
        <v>42.52</v>
      </c>
      <c r="R348" s="19">
        <f t="shared" si="21"/>
        <v>41282.944456018515</v>
      </c>
      <c r="S348" s="17">
        <f t="shared" si="22"/>
        <v>41312.944456018515</v>
      </c>
      <c r="T348">
        <f t="shared" si="23"/>
        <v>2013</v>
      </c>
    </row>
    <row r="349" spans="1:20" ht="48" x14ac:dyDescent="0.2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4" t="s">
        <v>8322</v>
      </c>
      <c r="P349" s="12" t="s">
        <v>8325</v>
      </c>
      <c r="Q349" s="11">
        <f t="shared" si="20"/>
        <v>251.74</v>
      </c>
      <c r="R349" s="19">
        <f t="shared" si="21"/>
        <v>42614.760937500003</v>
      </c>
      <c r="S349" s="17">
        <f t="shared" si="22"/>
        <v>42644.165972222225</v>
      </c>
      <c r="T349">
        <f t="shared" si="23"/>
        <v>2016</v>
      </c>
    </row>
    <row r="350" spans="1:20" ht="48" x14ac:dyDescent="0.2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4" t="s">
        <v>8326</v>
      </c>
      <c r="P350" s="12" t="s">
        <v>8330</v>
      </c>
      <c r="Q350" s="11">
        <f t="shared" si="20"/>
        <v>62.52</v>
      </c>
      <c r="R350" s="19">
        <f t="shared" si="21"/>
        <v>41458.867905092593</v>
      </c>
      <c r="S350" s="17">
        <f t="shared" si="22"/>
        <v>41493.867905092593</v>
      </c>
      <c r="T350">
        <f t="shared" si="23"/>
        <v>2013</v>
      </c>
    </row>
    <row r="351" spans="1:20" ht="48" x14ac:dyDescent="0.2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4" t="s">
        <v>8315</v>
      </c>
      <c r="P351" s="12" t="s">
        <v>8316</v>
      </c>
      <c r="Q351" s="11">
        <f t="shared" si="20"/>
        <v>82.15</v>
      </c>
      <c r="R351" s="19">
        <f t="shared" si="21"/>
        <v>42644.667534722219</v>
      </c>
      <c r="S351" s="17">
        <f t="shared" si="22"/>
        <v>42672.791666666672</v>
      </c>
      <c r="T351">
        <f t="shared" si="23"/>
        <v>2016</v>
      </c>
    </row>
    <row r="352" spans="1:20" ht="48" x14ac:dyDescent="0.2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4" t="s">
        <v>8312</v>
      </c>
      <c r="P352" s="12" t="s">
        <v>8313</v>
      </c>
      <c r="Q352" s="11">
        <f t="shared" si="20"/>
        <v>39.51</v>
      </c>
      <c r="R352" s="19">
        <f t="shared" si="21"/>
        <v>41948.56658564815</v>
      </c>
      <c r="S352" s="17">
        <f t="shared" si="22"/>
        <v>41979.25</v>
      </c>
      <c r="T352">
        <f t="shared" si="23"/>
        <v>2014</v>
      </c>
    </row>
    <row r="353" spans="1:20" ht="48" x14ac:dyDescent="0.2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4" t="s">
        <v>8312</v>
      </c>
      <c r="P353" s="12" t="s">
        <v>8313</v>
      </c>
      <c r="Q353" s="11">
        <f t="shared" si="20"/>
        <v>82.32</v>
      </c>
      <c r="R353" s="19">
        <f t="shared" si="21"/>
        <v>42391.475289351853</v>
      </c>
      <c r="S353" s="17">
        <f t="shared" si="22"/>
        <v>42415.625</v>
      </c>
      <c r="T353">
        <f t="shared" si="23"/>
        <v>2016</v>
      </c>
    </row>
    <row r="354" spans="1:20" ht="48" x14ac:dyDescent="0.2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4" t="s">
        <v>8307</v>
      </c>
      <c r="P354" s="12" t="s">
        <v>8308</v>
      </c>
      <c r="Q354" s="11">
        <f t="shared" si="20"/>
        <v>117.6</v>
      </c>
      <c r="R354" s="19">
        <f t="shared" si="21"/>
        <v>41863.429791666669</v>
      </c>
      <c r="S354" s="17">
        <f t="shared" si="22"/>
        <v>41898.429791666669</v>
      </c>
      <c r="T354">
        <f t="shared" si="23"/>
        <v>2014</v>
      </c>
    </row>
    <row r="355" spans="1:20" ht="16" x14ac:dyDescent="0.2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4" t="s">
        <v>8307</v>
      </c>
      <c r="P355" s="12" t="s">
        <v>8309</v>
      </c>
      <c r="Q355" s="11">
        <f t="shared" si="20"/>
        <v>177.39</v>
      </c>
      <c r="R355" s="19">
        <f t="shared" si="21"/>
        <v>41809.473275462966</v>
      </c>
      <c r="S355" s="17">
        <f t="shared" si="22"/>
        <v>41845.125</v>
      </c>
      <c r="T355">
        <f t="shared" si="23"/>
        <v>2014</v>
      </c>
    </row>
    <row r="356" spans="1:20" ht="48" x14ac:dyDescent="0.2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4" t="s">
        <v>8326</v>
      </c>
      <c r="P356" s="12" t="s">
        <v>8328</v>
      </c>
      <c r="Q356" s="11">
        <f t="shared" si="20"/>
        <v>388.98</v>
      </c>
      <c r="R356" s="19">
        <f t="shared" si="21"/>
        <v>42370.580590277779</v>
      </c>
      <c r="S356" s="17">
        <f t="shared" si="22"/>
        <v>42400.580590277779</v>
      </c>
      <c r="T356">
        <f t="shared" si="23"/>
        <v>2016</v>
      </c>
    </row>
    <row r="357" spans="1:20" ht="48" x14ac:dyDescent="0.2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4" t="s">
        <v>8318</v>
      </c>
      <c r="P357" s="12" t="s">
        <v>8319</v>
      </c>
      <c r="Q357" s="11">
        <f t="shared" si="20"/>
        <v>189.76</v>
      </c>
      <c r="R357" s="19">
        <f t="shared" si="21"/>
        <v>42423.602500000001</v>
      </c>
      <c r="S357" s="17">
        <f t="shared" si="22"/>
        <v>42453.560833333337</v>
      </c>
      <c r="T357">
        <f t="shared" si="23"/>
        <v>2016</v>
      </c>
    </row>
    <row r="358" spans="1:20" ht="48" x14ac:dyDescent="0.2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4" t="s">
        <v>8322</v>
      </c>
      <c r="P358" s="12" t="s">
        <v>8325</v>
      </c>
      <c r="Q358" s="11">
        <f t="shared" si="20"/>
        <v>110.35</v>
      </c>
      <c r="R358" s="19">
        <f t="shared" si="21"/>
        <v>41909.969386574077</v>
      </c>
      <c r="S358" s="17">
        <f t="shared" si="22"/>
        <v>41950.011053240742</v>
      </c>
      <c r="T358">
        <f t="shared" si="23"/>
        <v>2014</v>
      </c>
    </row>
    <row r="359" spans="1:20" ht="48" x14ac:dyDescent="0.2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4" t="s">
        <v>8307</v>
      </c>
      <c r="P359" s="12" t="s">
        <v>8308</v>
      </c>
      <c r="Q359" s="11">
        <f t="shared" si="20"/>
        <v>222.99</v>
      </c>
      <c r="R359" s="19">
        <f t="shared" si="21"/>
        <v>41099.966944444444</v>
      </c>
      <c r="S359" s="17">
        <f t="shared" si="22"/>
        <v>41134.125</v>
      </c>
      <c r="T359">
        <f t="shared" si="23"/>
        <v>2012</v>
      </c>
    </row>
    <row r="360" spans="1:20" ht="48" x14ac:dyDescent="0.2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4" t="s">
        <v>8322</v>
      </c>
      <c r="P360" s="12" t="s">
        <v>8323</v>
      </c>
      <c r="Q360" s="11">
        <f t="shared" si="20"/>
        <v>146.44999999999999</v>
      </c>
      <c r="R360" s="19">
        <f t="shared" si="21"/>
        <v>41841.850034722222</v>
      </c>
      <c r="S360" s="17">
        <f t="shared" si="22"/>
        <v>41871.850034722222</v>
      </c>
      <c r="T360">
        <f t="shared" si="23"/>
        <v>2014</v>
      </c>
    </row>
    <row r="361" spans="1:20" ht="48" x14ac:dyDescent="0.2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4" t="s">
        <v>8312</v>
      </c>
      <c r="P361" s="12" t="s">
        <v>8313</v>
      </c>
      <c r="Q361" s="11">
        <f t="shared" si="20"/>
        <v>95.83</v>
      </c>
      <c r="R361" s="19">
        <f t="shared" si="21"/>
        <v>41964.751342592594</v>
      </c>
      <c r="S361" s="17">
        <f t="shared" si="22"/>
        <v>41996</v>
      </c>
      <c r="T361">
        <f t="shared" si="23"/>
        <v>2014</v>
      </c>
    </row>
    <row r="362" spans="1:20" ht="48" x14ac:dyDescent="0.2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4" t="s">
        <v>8312</v>
      </c>
      <c r="P362" s="12" t="s">
        <v>8313</v>
      </c>
      <c r="Q362" s="11">
        <f t="shared" si="20"/>
        <v>61.56</v>
      </c>
      <c r="R362" s="19">
        <f t="shared" si="21"/>
        <v>42741.599664351852</v>
      </c>
      <c r="S362" s="17">
        <f t="shared" si="22"/>
        <v>42772.599664351852</v>
      </c>
      <c r="T362">
        <f t="shared" si="23"/>
        <v>2017</v>
      </c>
    </row>
    <row r="363" spans="1:20" ht="48" x14ac:dyDescent="0.2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4" t="s">
        <v>8322</v>
      </c>
      <c r="P363" s="12" t="s">
        <v>8323</v>
      </c>
      <c r="Q363" s="11">
        <f t="shared" si="20"/>
        <v>131.38</v>
      </c>
      <c r="R363" s="19">
        <f t="shared" si="21"/>
        <v>42534.895625000005</v>
      </c>
      <c r="S363" s="17">
        <f t="shared" si="22"/>
        <v>42564.895625000005</v>
      </c>
      <c r="T363">
        <f t="shared" si="23"/>
        <v>2016</v>
      </c>
    </row>
    <row r="364" spans="1:20" ht="48" x14ac:dyDescent="0.2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4" t="s">
        <v>8307</v>
      </c>
      <c r="P364" s="12" t="s">
        <v>8314</v>
      </c>
      <c r="Q364" s="11">
        <f t="shared" si="20"/>
        <v>80.19</v>
      </c>
      <c r="R364" s="19">
        <f t="shared" si="21"/>
        <v>42218.169293981482</v>
      </c>
      <c r="S364" s="17">
        <f t="shared" si="22"/>
        <v>42246.169293981482</v>
      </c>
      <c r="T364">
        <f t="shared" si="23"/>
        <v>2015</v>
      </c>
    </row>
    <row r="365" spans="1:20" ht="48" x14ac:dyDescent="0.2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4" t="s">
        <v>8315</v>
      </c>
      <c r="P365" s="12" t="s">
        <v>8316</v>
      </c>
      <c r="Q365" s="11">
        <f t="shared" si="20"/>
        <v>44.06</v>
      </c>
      <c r="R365" s="19">
        <f t="shared" si="21"/>
        <v>42633.586122685185</v>
      </c>
      <c r="S365" s="17">
        <f t="shared" si="22"/>
        <v>42668.708333333328</v>
      </c>
      <c r="T365">
        <f t="shared" si="23"/>
        <v>2016</v>
      </c>
    </row>
    <row r="366" spans="1:20" ht="48" x14ac:dyDescent="0.2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4" t="s">
        <v>8307</v>
      </c>
      <c r="P366" s="12" t="s">
        <v>8308</v>
      </c>
      <c r="Q366" s="11">
        <f t="shared" si="20"/>
        <v>138.66999999999999</v>
      </c>
      <c r="R366" s="19">
        <f t="shared" si="21"/>
        <v>42626.668888888889</v>
      </c>
      <c r="S366" s="17">
        <f t="shared" si="22"/>
        <v>42656.915972222225</v>
      </c>
      <c r="T366">
        <f t="shared" si="23"/>
        <v>2016</v>
      </c>
    </row>
    <row r="367" spans="1:20" ht="48" x14ac:dyDescent="0.2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4" t="s">
        <v>8320</v>
      </c>
      <c r="P367" s="12" t="s">
        <v>8321</v>
      </c>
      <c r="Q367" s="11">
        <f t="shared" si="20"/>
        <v>216.75</v>
      </c>
      <c r="R367" s="19">
        <f t="shared" si="21"/>
        <v>42178.282372685186</v>
      </c>
      <c r="S367" s="17">
        <f t="shared" si="22"/>
        <v>42208.282372685186</v>
      </c>
      <c r="T367">
        <f t="shared" si="23"/>
        <v>2015</v>
      </c>
    </row>
    <row r="368" spans="1:20" ht="48" x14ac:dyDescent="0.2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4" t="s">
        <v>8320</v>
      </c>
      <c r="P368" s="12" t="s">
        <v>8321</v>
      </c>
      <c r="Q368" s="11">
        <f t="shared" si="20"/>
        <v>58.54</v>
      </c>
      <c r="R368" s="19">
        <f t="shared" si="21"/>
        <v>41980.781793981485</v>
      </c>
      <c r="S368" s="17">
        <f t="shared" si="22"/>
        <v>42010.781793981485</v>
      </c>
      <c r="T368">
        <f t="shared" si="23"/>
        <v>2014</v>
      </c>
    </row>
    <row r="369" spans="1:20" ht="48" x14ac:dyDescent="0.2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4" t="s">
        <v>8326</v>
      </c>
      <c r="P369" s="12" t="s">
        <v>8330</v>
      </c>
      <c r="Q369" s="11">
        <f t="shared" si="20"/>
        <v>140.86000000000001</v>
      </c>
      <c r="R369" s="19">
        <f t="shared" si="21"/>
        <v>41449.585162037038</v>
      </c>
      <c r="S369" s="17">
        <f t="shared" si="22"/>
        <v>41479.585162037038</v>
      </c>
      <c r="T369">
        <f t="shared" si="23"/>
        <v>2013</v>
      </c>
    </row>
    <row r="370" spans="1:20" ht="48" x14ac:dyDescent="0.2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4" t="s">
        <v>8320</v>
      </c>
      <c r="P370" s="12" t="s">
        <v>8331</v>
      </c>
      <c r="Q370" s="11">
        <f t="shared" si="20"/>
        <v>148.97</v>
      </c>
      <c r="R370" s="19">
        <f t="shared" si="21"/>
        <v>41929.164733796293</v>
      </c>
      <c r="S370" s="17">
        <f t="shared" si="22"/>
        <v>41959.206400462965</v>
      </c>
      <c r="T370">
        <f t="shared" si="23"/>
        <v>2014</v>
      </c>
    </row>
    <row r="371" spans="1:20" ht="48" x14ac:dyDescent="0.2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4" t="s">
        <v>8312</v>
      </c>
      <c r="P371" s="12" t="s">
        <v>8313</v>
      </c>
      <c r="Q371" s="11">
        <f t="shared" si="20"/>
        <v>67.84</v>
      </c>
      <c r="R371" s="19">
        <f t="shared" si="21"/>
        <v>42426.542592592596</v>
      </c>
      <c r="S371" s="17">
        <f t="shared" si="22"/>
        <v>42454.916666666672</v>
      </c>
      <c r="T371">
        <f t="shared" si="23"/>
        <v>2016</v>
      </c>
    </row>
    <row r="372" spans="1:20" ht="48" x14ac:dyDescent="0.2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4" t="s">
        <v>8312</v>
      </c>
      <c r="P372" s="12" t="s">
        <v>8313</v>
      </c>
      <c r="Q372" s="11">
        <f t="shared" si="20"/>
        <v>207.62</v>
      </c>
      <c r="R372" s="19">
        <f t="shared" si="21"/>
        <v>42668.176701388889</v>
      </c>
      <c r="S372" s="17">
        <f t="shared" si="22"/>
        <v>42698.083333333328</v>
      </c>
      <c r="T372">
        <f t="shared" si="23"/>
        <v>2016</v>
      </c>
    </row>
    <row r="373" spans="1:20" ht="32" x14ac:dyDescent="0.2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4" t="s">
        <v>8312</v>
      </c>
      <c r="P373" s="12" t="s">
        <v>8313</v>
      </c>
      <c r="Q373" s="11">
        <f t="shared" si="20"/>
        <v>116.21</v>
      </c>
      <c r="R373" s="19">
        <f t="shared" si="21"/>
        <v>42654.177187499998</v>
      </c>
      <c r="S373" s="17">
        <f t="shared" si="22"/>
        <v>42684.218854166669</v>
      </c>
      <c r="T373">
        <f t="shared" si="23"/>
        <v>2016</v>
      </c>
    </row>
    <row r="374" spans="1:20" ht="64" x14ac:dyDescent="0.2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4" t="s">
        <v>8307</v>
      </c>
      <c r="P374" s="12" t="s">
        <v>8339</v>
      </c>
      <c r="Q374" s="11">
        <f t="shared" si="20"/>
        <v>128.62</v>
      </c>
      <c r="R374" s="19">
        <f t="shared" si="21"/>
        <v>42529.632754629631</v>
      </c>
      <c r="S374" s="17">
        <f t="shared" si="22"/>
        <v>42556.207638888889</v>
      </c>
      <c r="T374">
        <f t="shared" si="23"/>
        <v>2016</v>
      </c>
    </row>
    <row r="375" spans="1:20" ht="32" x14ac:dyDescent="0.2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4" t="s">
        <v>8315</v>
      </c>
      <c r="P375" s="12" t="s">
        <v>8316</v>
      </c>
      <c r="Q375" s="11">
        <f t="shared" si="20"/>
        <v>55.96</v>
      </c>
      <c r="R375" s="19">
        <f t="shared" si="21"/>
        <v>42583.615081018521</v>
      </c>
      <c r="S375" s="17">
        <f t="shared" si="22"/>
        <v>42620.083333333328</v>
      </c>
      <c r="T375">
        <f t="shared" si="23"/>
        <v>2016</v>
      </c>
    </row>
    <row r="376" spans="1:20" ht="48" x14ac:dyDescent="0.2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4" t="s">
        <v>8322</v>
      </c>
      <c r="P376" s="12" t="s">
        <v>8325</v>
      </c>
      <c r="Q376" s="11">
        <f t="shared" si="20"/>
        <v>92.04</v>
      </c>
      <c r="R376" s="19">
        <f t="shared" si="21"/>
        <v>42461.747199074074</v>
      </c>
      <c r="S376" s="17">
        <f t="shared" si="22"/>
        <v>42491.747199074074</v>
      </c>
      <c r="T376">
        <f t="shared" si="23"/>
        <v>2016</v>
      </c>
    </row>
    <row r="377" spans="1:20" ht="48" x14ac:dyDescent="0.2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4" t="s">
        <v>8322</v>
      </c>
      <c r="P377" s="12" t="s">
        <v>8325</v>
      </c>
      <c r="Q377" s="11">
        <f t="shared" si="20"/>
        <v>81.13</v>
      </c>
      <c r="R377" s="19">
        <f t="shared" si="21"/>
        <v>42135.60020833333</v>
      </c>
      <c r="S377" s="17">
        <f t="shared" si="22"/>
        <v>42167.083333333328</v>
      </c>
      <c r="T377">
        <f t="shared" si="23"/>
        <v>2015</v>
      </c>
    </row>
    <row r="378" spans="1:20" ht="32" x14ac:dyDescent="0.2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4" t="s">
        <v>8326</v>
      </c>
      <c r="P378" s="12" t="s">
        <v>8330</v>
      </c>
      <c r="Q378" s="11">
        <f t="shared" si="20"/>
        <v>64.37</v>
      </c>
      <c r="R378" s="19">
        <f t="shared" si="21"/>
        <v>42745.600243055553</v>
      </c>
      <c r="S378" s="17">
        <f t="shared" si="22"/>
        <v>42776.208333333328</v>
      </c>
      <c r="T378">
        <f t="shared" si="23"/>
        <v>2017</v>
      </c>
    </row>
    <row r="379" spans="1:20" ht="48" x14ac:dyDescent="0.2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4" t="s">
        <v>8307</v>
      </c>
      <c r="P379" s="12" t="s">
        <v>8314</v>
      </c>
      <c r="Q379" s="11">
        <f t="shared" si="20"/>
        <v>47.06</v>
      </c>
      <c r="R379" s="19">
        <f t="shared" si="21"/>
        <v>42115.74754629629</v>
      </c>
      <c r="S379" s="17">
        <f t="shared" si="22"/>
        <v>42145.74754629629</v>
      </c>
      <c r="T379">
        <f t="shared" si="23"/>
        <v>2015</v>
      </c>
    </row>
    <row r="380" spans="1:20" ht="48" x14ac:dyDescent="0.2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4" t="s">
        <v>8312</v>
      </c>
      <c r="P380" s="12" t="s">
        <v>8313</v>
      </c>
      <c r="Q380" s="11">
        <f t="shared" si="20"/>
        <v>79.97</v>
      </c>
      <c r="R380" s="19">
        <f t="shared" si="21"/>
        <v>42409.776076388895</v>
      </c>
      <c r="S380" s="17">
        <f t="shared" si="22"/>
        <v>42469.734409722223</v>
      </c>
      <c r="T380">
        <f t="shared" si="23"/>
        <v>2016</v>
      </c>
    </row>
    <row r="381" spans="1:20" ht="48" x14ac:dyDescent="0.2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4" t="s">
        <v>8322</v>
      </c>
      <c r="P381" s="12" t="s">
        <v>8323</v>
      </c>
      <c r="Q381" s="11">
        <f t="shared" si="20"/>
        <v>92.13</v>
      </c>
      <c r="R381" s="19">
        <f t="shared" si="21"/>
        <v>41610.794421296298</v>
      </c>
      <c r="S381" s="17">
        <f t="shared" si="22"/>
        <v>41637.332638888889</v>
      </c>
      <c r="T381">
        <f t="shared" si="23"/>
        <v>2013</v>
      </c>
    </row>
    <row r="382" spans="1:20" ht="48" x14ac:dyDescent="0.2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4" t="s">
        <v>8326</v>
      </c>
      <c r="P382" s="12" t="s">
        <v>8327</v>
      </c>
      <c r="Q382" s="11">
        <f t="shared" si="20"/>
        <v>88.15</v>
      </c>
      <c r="R382" s="19">
        <f t="shared" si="21"/>
        <v>40555.322662037033</v>
      </c>
      <c r="S382" s="17">
        <f t="shared" si="22"/>
        <v>40603.833333333336</v>
      </c>
      <c r="T382">
        <f t="shared" si="23"/>
        <v>2011</v>
      </c>
    </row>
    <row r="383" spans="1:20" ht="48" x14ac:dyDescent="0.2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4" t="s">
        <v>8320</v>
      </c>
      <c r="P383" s="12" t="s">
        <v>8321</v>
      </c>
      <c r="Q383" s="11">
        <f t="shared" si="20"/>
        <v>65.3</v>
      </c>
      <c r="R383" s="19">
        <f t="shared" si="21"/>
        <v>41193.032013888893</v>
      </c>
      <c r="S383" s="17">
        <f t="shared" si="22"/>
        <v>41223.073680555557</v>
      </c>
      <c r="T383">
        <f t="shared" si="23"/>
        <v>2012</v>
      </c>
    </row>
    <row r="384" spans="1:20" ht="48" x14ac:dyDescent="0.2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4" t="s">
        <v>8312</v>
      </c>
      <c r="P384" s="12" t="s">
        <v>8313</v>
      </c>
      <c r="Q384" s="11">
        <f t="shared" si="20"/>
        <v>110.39</v>
      </c>
      <c r="R384" s="19">
        <f t="shared" si="21"/>
        <v>42751.533391203702</v>
      </c>
      <c r="S384" s="17">
        <f t="shared" si="22"/>
        <v>42780.957638888889</v>
      </c>
      <c r="T384">
        <f t="shared" si="23"/>
        <v>2017</v>
      </c>
    </row>
    <row r="385" spans="1:20" ht="48" x14ac:dyDescent="0.2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4" t="s">
        <v>8312</v>
      </c>
      <c r="P385" s="12" t="s">
        <v>8313</v>
      </c>
      <c r="Q385" s="11">
        <f t="shared" si="20"/>
        <v>96.38</v>
      </c>
      <c r="R385" s="19">
        <f t="shared" si="21"/>
        <v>42552.315127314811</v>
      </c>
      <c r="S385" s="17">
        <f t="shared" si="22"/>
        <v>42588.75</v>
      </c>
      <c r="T385">
        <f t="shared" si="23"/>
        <v>2016</v>
      </c>
    </row>
    <row r="386" spans="1:20" ht="48" x14ac:dyDescent="0.2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4" t="s">
        <v>8322</v>
      </c>
      <c r="P386" s="12" t="s">
        <v>8325</v>
      </c>
      <c r="Q386" s="11">
        <f t="shared" si="20"/>
        <v>106.8</v>
      </c>
      <c r="R386" s="19">
        <f t="shared" si="21"/>
        <v>41933.291643518518</v>
      </c>
      <c r="S386" s="17">
        <f t="shared" si="22"/>
        <v>41963.333310185189</v>
      </c>
      <c r="T386">
        <f t="shared" si="23"/>
        <v>2014</v>
      </c>
    </row>
    <row r="387" spans="1:20" ht="32" x14ac:dyDescent="0.2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4" t="s">
        <v>8320</v>
      </c>
      <c r="P387" s="12" t="s">
        <v>8321</v>
      </c>
      <c r="Q387" s="11">
        <f t="shared" ref="Q387:Q450" si="24">IFERROR(ROUND(E387/L387,2),0)</f>
        <v>97.64</v>
      </c>
      <c r="R387" s="19">
        <f t="shared" ref="R387:R450" si="25">(((J387/60)/60)/24)+DATE(1970,1,1)</f>
        <v>41017.885462962964</v>
      </c>
      <c r="S387" s="17">
        <f t="shared" ref="S387:S450" si="26">(((I387/60)/60)/24)+DATE(1970,1,1)</f>
        <v>41067.621527777781</v>
      </c>
      <c r="T387">
        <f t="shared" ref="T387:T450" si="27">YEAR(R387)</f>
        <v>2012</v>
      </c>
    </row>
    <row r="388" spans="1:20" ht="48" x14ac:dyDescent="0.2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4" t="s">
        <v>8320</v>
      </c>
      <c r="P388" s="12" t="s">
        <v>8321</v>
      </c>
      <c r="Q388" s="11">
        <f t="shared" si="24"/>
        <v>89.96</v>
      </c>
      <c r="R388" s="19">
        <f t="shared" si="25"/>
        <v>41134.751550925925</v>
      </c>
      <c r="S388" s="17">
        <f t="shared" si="26"/>
        <v>41155.751550925925</v>
      </c>
      <c r="T388">
        <f t="shared" si="27"/>
        <v>2012</v>
      </c>
    </row>
    <row r="389" spans="1:20" ht="48" x14ac:dyDescent="0.2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4" t="s">
        <v>8307</v>
      </c>
      <c r="P389" s="12" t="s">
        <v>8317</v>
      </c>
      <c r="Q389" s="11">
        <f t="shared" si="24"/>
        <v>215.96</v>
      </c>
      <c r="R389" s="19">
        <f t="shared" si="25"/>
        <v>42514.671099537038</v>
      </c>
      <c r="S389" s="17">
        <f t="shared" si="26"/>
        <v>42544.671099537038</v>
      </c>
      <c r="T389">
        <f t="shared" si="27"/>
        <v>2016</v>
      </c>
    </row>
    <row r="390" spans="1:20" ht="48" x14ac:dyDescent="0.2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4" t="s">
        <v>8320</v>
      </c>
      <c r="P390" s="12" t="s">
        <v>8321</v>
      </c>
      <c r="Q390" s="11">
        <f t="shared" si="24"/>
        <v>224.85</v>
      </c>
      <c r="R390" s="19">
        <f t="shared" si="25"/>
        <v>42687.875775462962</v>
      </c>
      <c r="S390" s="17">
        <f t="shared" si="26"/>
        <v>42718.5</v>
      </c>
      <c r="T390">
        <f t="shared" si="27"/>
        <v>2016</v>
      </c>
    </row>
    <row r="391" spans="1:20" ht="48" x14ac:dyDescent="0.2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4" t="s">
        <v>8307</v>
      </c>
      <c r="P391" s="12" t="s">
        <v>8339</v>
      </c>
      <c r="Q391" s="11">
        <f t="shared" si="24"/>
        <v>267</v>
      </c>
      <c r="R391" s="19">
        <f t="shared" si="25"/>
        <v>42207.746678240743</v>
      </c>
      <c r="S391" s="17">
        <f t="shared" si="26"/>
        <v>42237.746678240743</v>
      </c>
      <c r="T391">
        <f t="shared" si="27"/>
        <v>2015</v>
      </c>
    </row>
    <row r="392" spans="1:20" ht="48" x14ac:dyDescent="0.2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4" t="s">
        <v>8320</v>
      </c>
      <c r="P392" s="12" t="s">
        <v>8321</v>
      </c>
      <c r="Q392" s="11">
        <f t="shared" si="24"/>
        <v>134.91</v>
      </c>
      <c r="R392" s="19">
        <f t="shared" si="25"/>
        <v>42331.551307870366</v>
      </c>
      <c r="S392" s="17">
        <f t="shared" si="26"/>
        <v>42360.958333333328</v>
      </c>
      <c r="T392">
        <f t="shared" si="27"/>
        <v>2015</v>
      </c>
    </row>
    <row r="393" spans="1:20" ht="32" x14ac:dyDescent="0.2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4" t="s">
        <v>8307</v>
      </c>
      <c r="P393" s="12" t="s">
        <v>8309</v>
      </c>
      <c r="Q393" s="11">
        <f t="shared" si="24"/>
        <v>53.25</v>
      </c>
      <c r="R393" s="19">
        <f t="shared" si="25"/>
        <v>42009.973946759259</v>
      </c>
      <c r="S393" s="17">
        <f t="shared" si="26"/>
        <v>42039.973946759259</v>
      </c>
      <c r="T393">
        <f t="shared" si="27"/>
        <v>2015</v>
      </c>
    </row>
    <row r="394" spans="1:20" ht="48" x14ac:dyDescent="0.2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4" t="s">
        <v>8312</v>
      </c>
      <c r="P394" s="12" t="s">
        <v>8313</v>
      </c>
      <c r="Q394" s="11">
        <f t="shared" si="24"/>
        <v>170.63</v>
      </c>
      <c r="R394" s="19">
        <f t="shared" si="25"/>
        <v>41891.976388888892</v>
      </c>
      <c r="S394" s="17">
        <f t="shared" si="26"/>
        <v>41936.976388888892</v>
      </c>
      <c r="T394">
        <f t="shared" si="27"/>
        <v>2014</v>
      </c>
    </row>
    <row r="395" spans="1:20" ht="32" x14ac:dyDescent="0.2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4" t="s">
        <v>8315</v>
      </c>
      <c r="P395" s="12" t="s">
        <v>8333</v>
      </c>
      <c r="Q395" s="11">
        <f t="shared" si="24"/>
        <v>370.95</v>
      </c>
      <c r="R395" s="19">
        <f t="shared" si="25"/>
        <v>42694.98128472222</v>
      </c>
      <c r="S395" s="17">
        <f t="shared" si="26"/>
        <v>42727.332638888889</v>
      </c>
      <c r="T395">
        <f t="shared" si="27"/>
        <v>2016</v>
      </c>
    </row>
    <row r="396" spans="1:20" ht="48" x14ac:dyDescent="0.2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4" t="s">
        <v>8307</v>
      </c>
      <c r="P396" s="12" t="s">
        <v>8339</v>
      </c>
      <c r="Q396" s="11">
        <f t="shared" si="24"/>
        <v>373.56</v>
      </c>
      <c r="R396" s="19">
        <f t="shared" si="25"/>
        <v>42222.622766203705</v>
      </c>
      <c r="S396" s="17">
        <f t="shared" si="26"/>
        <v>42251.625</v>
      </c>
      <c r="T396">
        <f t="shared" si="27"/>
        <v>2015</v>
      </c>
    </row>
    <row r="397" spans="1:20" ht="48" x14ac:dyDescent="0.2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4" t="s">
        <v>8307</v>
      </c>
      <c r="P397" s="12" t="s">
        <v>8314</v>
      </c>
      <c r="Q397" s="11">
        <f t="shared" si="24"/>
        <v>64.930000000000007</v>
      </c>
      <c r="R397" s="19">
        <f t="shared" si="25"/>
        <v>40998.051192129627</v>
      </c>
      <c r="S397" s="17">
        <f t="shared" si="26"/>
        <v>41028.051192129627</v>
      </c>
      <c r="T397">
        <f t="shared" si="27"/>
        <v>2012</v>
      </c>
    </row>
    <row r="398" spans="1:20" ht="48" x14ac:dyDescent="0.2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4" t="s">
        <v>8320</v>
      </c>
      <c r="P398" s="12" t="s">
        <v>8321</v>
      </c>
      <c r="Q398" s="11">
        <f t="shared" si="24"/>
        <v>138.80000000000001</v>
      </c>
      <c r="R398" s="19">
        <f t="shared" si="25"/>
        <v>40868.219814814816</v>
      </c>
      <c r="S398" s="17">
        <f t="shared" si="26"/>
        <v>40909.332638888889</v>
      </c>
      <c r="T398">
        <f t="shared" si="27"/>
        <v>2011</v>
      </c>
    </row>
    <row r="399" spans="1:20" ht="16" x14ac:dyDescent="0.2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4" t="s">
        <v>8326</v>
      </c>
      <c r="P399" s="12" t="s">
        <v>8340</v>
      </c>
      <c r="Q399" s="11">
        <f t="shared" si="24"/>
        <v>266.08999999999997</v>
      </c>
      <c r="R399" s="19">
        <f t="shared" si="25"/>
        <v>41943.791030092594</v>
      </c>
      <c r="S399" s="17">
        <f t="shared" si="26"/>
        <v>41974.832696759258</v>
      </c>
      <c r="T399">
        <f t="shared" si="27"/>
        <v>2014</v>
      </c>
    </row>
    <row r="400" spans="1:20" ht="48" x14ac:dyDescent="0.2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4" t="s">
        <v>8326</v>
      </c>
      <c r="P400" s="12" t="s">
        <v>8330</v>
      </c>
      <c r="Q400" s="11">
        <f t="shared" si="24"/>
        <v>98.99</v>
      </c>
      <c r="R400" s="19">
        <f t="shared" si="25"/>
        <v>41228.650196759263</v>
      </c>
      <c r="S400" s="17">
        <f t="shared" si="26"/>
        <v>41258.650196759263</v>
      </c>
      <c r="T400">
        <f t="shared" si="27"/>
        <v>2012</v>
      </c>
    </row>
    <row r="401" spans="1:20" ht="48" x14ac:dyDescent="0.2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4" t="s">
        <v>8315</v>
      </c>
      <c r="P401" s="12" t="s">
        <v>8316</v>
      </c>
      <c r="Q401" s="11">
        <f t="shared" si="24"/>
        <v>206.31</v>
      </c>
      <c r="R401" s="19">
        <f t="shared" si="25"/>
        <v>42152.640833333338</v>
      </c>
      <c r="S401" s="17">
        <f t="shared" si="26"/>
        <v>42182.640833333338</v>
      </c>
      <c r="T401">
        <f t="shared" si="27"/>
        <v>2015</v>
      </c>
    </row>
    <row r="402" spans="1:20" ht="32" x14ac:dyDescent="0.2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4" t="s">
        <v>8320</v>
      </c>
      <c r="P402" s="12" t="s">
        <v>8321</v>
      </c>
      <c r="Q402" s="11">
        <f t="shared" si="24"/>
        <v>101.83</v>
      </c>
      <c r="R402" s="19">
        <f t="shared" si="25"/>
        <v>40675.71</v>
      </c>
      <c r="S402" s="17">
        <f t="shared" si="26"/>
        <v>40695.207638888889</v>
      </c>
      <c r="T402">
        <f t="shared" si="27"/>
        <v>2011</v>
      </c>
    </row>
    <row r="403" spans="1:20" ht="32" x14ac:dyDescent="0.2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4" t="s">
        <v>8307</v>
      </c>
      <c r="P403" s="12" t="s">
        <v>8309</v>
      </c>
      <c r="Q403" s="11">
        <f t="shared" si="24"/>
        <v>216.34</v>
      </c>
      <c r="R403" s="19">
        <f t="shared" si="25"/>
        <v>42388.708645833336</v>
      </c>
      <c r="S403" s="17">
        <f t="shared" si="26"/>
        <v>42418.708645833336</v>
      </c>
      <c r="T403">
        <f t="shared" si="27"/>
        <v>2016</v>
      </c>
    </row>
    <row r="404" spans="1:20" ht="48" x14ac:dyDescent="0.2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4" t="s">
        <v>8312</v>
      </c>
      <c r="P404" s="12" t="s">
        <v>8313</v>
      </c>
      <c r="Q404" s="11">
        <f t="shared" si="24"/>
        <v>97.11</v>
      </c>
      <c r="R404" s="19">
        <f t="shared" si="25"/>
        <v>41786.614363425928</v>
      </c>
      <c r="S404" s="17">
        <f t="shared" si="26"/>
        <v>41817.614363425928</v>
      </c>
      <c r="T404">
        <f t="shared" si="27"/>
        <v>2014</v>
      </c>
    </row>
    <row r="405" spans="1:20" ht="48" x14ac:dyDescent="0.2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4" t="s">
        <v>8315</v>
      </c>
      <c r="P405" s="12" t="s">
        <v>8316</v>
      </c>
      <c r="Q405" s="11">
        <f t="shared" si="24"/>
        <v>67.97</v>
      </c>
      <c r="R405" s="19">
        <f t="shared" si="25"/>
        <v>41561.807349537034</v>
      </c>
      <c r="S405" s="17">
        <f t="shared" si="26"/>
        <v>41591.849016203705</v>
      </c>
      <c r="T405">
        <f t="shared" si="27"/>
        <v>2013</v>
      </c>
    </row>
    <row r="406" spans="1:20" ht="48" x14ac:dyDescent="0.2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4" t="s">
        <v>8326</v>
      </c>
      <c r="P406" s="12" t="s">
        <v>8330</v>
      </c>
      <c r="Q406" s="11">
        <f t="shared" si="24"/>
        <v>99.16</v>
      </c>
      <c r="R406" s="19">
        <f t="shared" si="25"/>
        <v>42445.823055555549</v>
      </c>
      <c r="S406" s="17">
        <f t="shared" si="26"/>
        <v>42476</v>
      </c>
      <c r="T406">
        <f t="shared" si="27"/>
        <v>2016</v>
      </c>
    </row>
    <row r="407" spans="1:20" ht="32" x14ac:dyDescent="0.2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4" t="s">
        <v>8312</v>
      </c>
      <c r="P407" s="12" t="s">
        <v>8313</v>
      </c>
      <c r="Q407" s="11">
        <f t="shared" si="24"/>
        <v>91.88</v>
      </c>
      <c r="R407" s="19">
        <f t="shared" si="25"/>
        <v>42247.616400462968</v>
      </c>
      <c r="S407" s="17">
        <f t="shared" si="26"/>
        <v>42279.960416666669</v>
      </c>
      <c r="T407">
        <f t="shared" si="27"/>
        <v>2015</v>
      </c>
    </row>
    <row r="408" spans="1:20" ht="48" x14ac:dyDescent="0.2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4" t="s">
        <v>8322</v>
      </c>
      <c r="P408" s="12" t="s">
        <v>8325</v>
      </c>
      <c r="Q408" s="11">
        <f t="shared" si="24"/>
        <v>177.09</v>
      </c>
      <c r="R408" s="19">
        <f t="shared" si="25"/>
        <v>42602.576712962968</v>
      </c>
      <c r="S408" s="17">
        <f t="shared" si="26"/>
        <v>42621.15625</v>
      </c>
      <c r="T408">
        <f t="shared" si="27"/>
        <v>2016</v>
      </c>
    </row>
    <row r="409" spans="1:20" ht="32" x14ac:dyDescent="0.2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4" t="s">
        <v>8326</v>
      </c>
      <c r="P409" s="12" t="s">
        <v>8340</v>
      </c>
      <c r="Q409" s="11">
        <f t="shared" si="24"/>
        <v>109.96</v>
      </c>
      <c r="R409" s="19">
        <f t="shared" si="25"/>
        <v>41298.509965277779</v>
      </c>
      <c r="S409" s="17">
        <f t="shared" si="26"/>
        <v>41329.207638888889</v>
      </c>
      <c r="T409">
        <f t="shared" si="27"/>
        <v>2013</v>
      </c>
    </row>
    <row r="410" spans="1:20" ht="32" x14ac:dyDescent="0.2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4" t="s">
        <v>8310</v>
      </c>
      <c r="P410" s="12" t="s">
        <v>8332</v>
      </c>
      <c r="Q410" s="11">
        <f t="shared" si="24"/>
        <v>168.78</v>
      </c>
      <c r="R410" s="19">
        <f t="shared" si="25"/>
        <v>42382.74009259259</v>
      </c>
      <c r="S410" s="17">
        <f t="shared" si="26"/>
        <v>42412.74009259259</v>
      </c>
      <c r="T410">
        <f t="shared" si="27"/>
        <v>2016</v>
      </c>
    </row>
    <row r="411" spans="1:20" ht="48" x14ac:dyDescent="0.2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4" t="s">
        <v>8320</v>
      </c>
      <c r="P411" s="12" t="s">
        <v>8331</v>
      </c>
      <c r="Q411" s="11">
        <f t="shared" si="24"/>
        <v>199.9</v>
      </c>
      <c r="R411" s="19">
        <f t="shared" si="25"/>
        <v>41878.627187500002</v>
      </c>
      <c r="S411" s="17">
        <f t="shared" si="26"/>
        <v>41908.627187500002</v>
      </c>
      <c r="T411">
        <f t="shared" si="27"/>
        <v>2014</v>
      </c>
    </row>
    <row r="412" spans="1:20" ht="48" x14ac:dyDescent="0.2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4" t="s">
        <v>8320</v>
      </c>
      <c r="P412" s="12" t="s">
        <v>8321</v>
      </c>
      <c r="Q412" s="11">
        <f t="shared" si="24"/>
        <v>141.75</v>
      </c>
      <c r="R412" s="19">
        <f t="shared" si="25"/>
        <v>42089.72802083334</v>
      </c>
      <c r="S412" s="17">
        <f t="shared" si="26"/>
        <v>42125.165972222225</v>
      </c>
      <c r="T412">
        <f t="shared" si="27"/>
        <v>2015</v>
      </c>
    </row>
    <row r="413" spans="1:20" ht="48" x14ac:dyDescent="0.2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4" t="s">
        <v>8320</v>
      </c>
      <c r="P413" s="12" t="s">
        <v>8321</v>
      </c>
      <c r="Q413" s="11">
        <f t="shared" si="24"/>
        <v>104.26</v>
      </c>
      <c r="R413" s="19">
        <f t="shared" si="25"/>
        <v>40865.042256944449</v>
      </c>
      <c r="S413" s="17">
        <f t="shared" si="26"/>
        <v>40895.040972222225</v>
      </c>
      <c r="T413">
        <f t="shared" si="27"/>
        <v>2011</v>
      </c>
    </row>
    <row r="414" spans="1:20" ht="48" x14ac:dyDescent="0.2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4" t="s">
        <v>8322</v>
      </c>
      <c r="P414" s="12" t="s">
        <v>8325</v>
      </c>
      <c r="Q414" s="11">
        <f t="shared" si="24"/>
        <v>182.91</v>
      </c>
      <c r="R414" s="19">
        <f t="shared" si="25"/>
        <v>42702.917048611111</v>
      </c>
      <c r="S414" s="17">
        <f t="shared" si="26"/>
        <v>42732.917048611111</v>
      </c>
      <c r="T414">
        <f t="shared" si="27"/>
        <v>2016</v>
      </c>
    </row>
    <row r="415" spans="1:20" ht="48" x14ac:dyDescent="0.2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4" t="s">
        <v>8310</v>
      </c>
      <c r="P415" s="12" t="s">
        <v>8332</v>
      </c>
      <c r="Q415" s="11">
        <f t="shared" si="24"/>
        <v>143.36000000000001</v>
      </c>
      <c r="R415" s="19">
        <f t="shared" si="25"/>
        <v>42321.626296296294</v>
      </c>
      <c r="S415" s="17">
        <f t="shared" si="26"/>
        <v>42351.626296296294</v>
      </c>
      <c r="T415">
        <f t="shared" si="27"/>
        <v>2015</v>
      </c>
    </row>
    <row r="416" spans="1:20" ht="48" x14ac:dyDescent="0.2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4" t="s">
        <v>8326</v>
      </c>
      <c r="P416" s="12" t="s">
        <v>8330</v>
      </c>
      <c r="Q416" s="11">
        <f t="shared" si="24"/>
        <v>417.33</v>
      </c>
      <c r="R416" s="19">
        <f t="shared" si="25"/>
        <v>41736.899652777778</v>
      </c>
      <c r="S416" s="17">
        <f t="shared" si="26"/>
        <v>41768.916666666664</v>
      </c>
      <c r="T416">
        <f t="shared" si="27"/>
        <v>2014</v>
      </c>
    </row>
    <row r="417" spans="1:20" ht="48" x14ac:dyDescent="0.2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4" t="s">
        <v>8320</v>
      </c>
      <c r="P417" s="12" t="s">
        <v>8331</v>
      </c>
      <c r="Q417" s="11">
        <f t="shared" si="24"/>
        <v>606.82000000000005</v>
      </c>
      <c r="R417" s="19">
        <f t="shared" si="25"/>
        <v>42230.23583333334</v>
      </c>
      <c r="S417" s="17">
        <f t="shared" si="26"/>
        <v>42261.875</v>
      </c>
      <c r="T417">
        <f t="shared" si="27"/>
        <v>2015</v>
      </c>
    </row>
    <row r="418" spans="1:20" ht="32" x14ac:dyDescent="0.2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4" t="s">
        <v>8322</v>
      </c>
      <c r="P418" s="12" t="s">
        <v>8325</v>
      </c>
      <c r="Q418" s="11">
        <f t="shared" si="24"/>
        <v>168.25</v>
      </c>
      <c r="R418" s="19">
        <f t="shared" si="25"/>
        <v>42050.983182870375</v>
      </c>
      <c r="S418" s="17">
        <f t="shared" si="26"/>
        <v>42085.941516203704</v>
      </c>
      <c r="T418">
        <f t="shared" si="27"/>
        <v>2015</v>
      </c>
    </row>
    <row r="419" spans="1:20" ht="32" x14ac:dyDescent="0.2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4" t="s">
        <v>8315</v>
      </c>
      <c r="P419" s="12" t="s">
        <v>8316</v>
      </c>
      <c r="Q419" s="11">
        <f t="shared" si="24"/>
        <v>135.59</v>
      </c>
      <c r="R419" s="19">
        <f t="shared" si="25"/>
        <v>42062.022118055553</v>
      </c>
      <c r="S419" s="17">
        <f t="shared" si="26"/>
        <v>42091.980451388896</v>
      </c>
      <c r="T419">
        <f t="shared" si="27"/>
        <v>2015</v>
      </c>
    </row>
    <row r="420" spans="1:20" ht="48" x14ac:dyDescent="0.2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4" t="s">
        <v>8320</v>
      </c>
      <c r="P420" s="12" t="s">
        <v>8331</v>
      </c>
      <c r="Q420" s="11">
        <f t="shared" si="24"/>
        <v>117.51</v>
      </c>
      <c r="R420" s="19">
        <f t="shared" si="25"/>
        <v>41971.639189814814</v>
      </c>
      <c r="S420" s="17">
        <f t="shared" si="26"/>
        <v>42001.639189814814</v>
      </c>
      <c r="T420">
        <f t="shared" si="27"/>
        <v>2014</v>
      </c>
    </row>
    <row r="421" spans="1:20" ht="48" x14ac:dyDescent="0.2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4" t="s">
        <v>8307</v>
      </c>
      <c r="P421" s="12" t="s">
        <v>8309</v>
      </c>
      <c r="Q421" s="11">
        <f t="shared" si="24"/>
        <v>3304</v>
      </c>
      <c r="R421" s="19">
        <f t="shared" si="25"/>
        <v>42749.059722222228</v>
      </c>
      <c r="S421" s="17">
        <f t="shared" si="26"/>
        <v>42809.018055555556</v>
      </c>
      <c r="T421">
        <f t="shared" si="27"/>
        <v>2017</v>
      </c>
    </row>
    <row r="422" spans="1:20" ht="48" x14ac:dyDescent="0.2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4" t="s">
        <v>8315</v>
      </c>
      <c r="P422" s="12" t="s">
        <v>8333</v>
      </c>
      <c r="Q422" s="11">
        <f t="shared" si="24"/>
        <v>63.57</v>
      </c>
      <c r="R422" s="19">
        <f t="shared" si="25"/>
        <v>41264.853865740741</v>
      </c>
      <c r="S422" s="17">
        <f t="shared" si="26"/>
        <v>41309.853865740741</v>
      </c>
      <c r="T422">
        <f t="shared" si="27"/>
        <v>2012</v>
      </c>
    </row>
    <row r="423" spans="1:20" ht="32" x14ac:dyDescent="0.2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4" t="s">
        <v>8307</v>
      </c>
      <c r="P423" s="12" t="s">
        <v>8309</v>
      </c>
      <c r="Q423" s="11">
        <f t="shared" si="24"/>
        <v>99.86</v>
      </c>
      <c r="R423" s="19">
        <f t="shared" si="25"/>
        <v>42662.613564814819</v>
      </c>
      <c r="S423" s="17">
        <f t="shared" si="26"/>
        <v>42692.655231481483</v>
      </c>
      <c r="T423">
        <f t="shared" si="27"/>
        <v>2016</v>
      </c>
    </row>
    <row r="424" spans="1:20" ht="48" x14ac:dyDescent="0.2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4" t="s">
        <v>8312</v>
      </c>
      <c r="P424" s="12" t="s">
        <v>8313</v>
      </c>
      <c r="Q424" s="11">
        <f t="shared" si="24"/>
        <v>58.38</v>
      </c>
      <c r="R424" s="19">
        <f t="shared" si="25"/>
        <v>42741.684479166666</v>
      </c>
      <c r="S424" s="17">
        <f t="shared" si="26"/>
        <v>42771.684479166666</v>
      </c>
      <c r="T424">
        <f t="shared" si="27"/>
        <v>2017</v>
      </c>
    </row>
    <row r="425" spans="1:20" ht="48" x14ac:dyDescent="0.2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4" t="s">
        <v>8315</v>
      </c>
      <c r="P425" s="12" t="s">
        <v>8316</v>
      </c>
      <c r="Q425" s="11">
        <f t="shared" si="24"/>
        <v>60.82</v>
      </c>
      <c r="R425" s="19">
        <f t="shared" si="25"/>
        <v>42381.79886574074</v>
      </c>
      <c r="S425" s="17">
        <f t="shared" si="26"/>
        <v>42412.207638888889</v>
      </c>
      <c r="T425">
        <f t="shared" si="27"/>
        <v>2016</v>
      </c>
    </row>
    <row r="426" spans="1:20" ht="48" x14ac:dyDescent="0.2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4" t="s">
        <v>8307</v>
      </c>
      <c r="P426" s="12" t="s">
        <v>8309</v>
      </c>
      <c r="Q426" s="11">
        <f t="shared" si="24"/>
        <v>150.65</v>
      </c>
      <c r="R426" s="19">
        <f t="shared" si="25"/>
        <v>41864.501516203702</v>
      </c>
      <c r="S426" s="17">
        <f t="shared" si="26"/>
        <v>41899.501516203702</v>
      </c>
      <c r="T426">
        <f t="shared" si="27"/>
        <v>2014</v>
      </c>
    </row>
    <row r="427" spans="1:20" ht="48" x14ac:dyDescent="0.2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4" t="s">
        <v>8307</v>
      </c>
      <c r="P427" s="12" t="s">
        <v>8309</v>
      </c>
      <c r="Q427" s="11">
        <f t="shared" si="24"/>
        <v>113.63</v>
      </c>
      <c r="R427" s="19">
        <f t="shared" si="25"/>
        <v>41993.174363425926</v>
      </c>
      <c r="S427" s="17">
        <f t="shared" si="26"/>
        <v>42023.174363425926</v>
      </c>
      <c r="T427">
        <f t="shared" si="27"/>
        <v>2014</v>
      </c>
    </row>
    <row r="428" spans="1:20" ht="32" x14ac:dyDescent="0.2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4" t="s">
        <v>8315</v>
      </c>
      <c r="P428" s="12" t="s">
        <v>8316</v>
      </c>
      <c r="Q428" s="11">
        <f t="shared" si="24"/>
        <v>50.85</v>
      </c>
      <c r="R428" s="19">
        <f t="shared" si="25"/>
        <v>42200.666261574079</v>
      </c>
      <c r="S428" s="17">
        <f t="shared" si="26"/>
        <v>42214.666261574079</v>
      </c>
      <c r="T428">
        <f t="shared" si="27"/>
        <v>2015</v>
      </c>
    </row>
    <row r="429" spans="1:20" ht="48" x14ac:dyDescent="0.2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4" t="s">
        <v>8307</v>
      </c>
      <c r="P429" s="12" t="s">
        <v>8308</v>
      </c>
      <c r="Q429" s="11">
        <f t="shared" si="24"/>
        <v>63.05</v>
      </c>
      <c r="R429" s="19">
        <f t="shared" si="25"/>
        <v>41742.780509259261</v>
      </c>
      <c r="S429" s="17">
        <f t="shared" si="26"/>
        <v>41772.780509259261</v>
      </c>
      <c r="T429">
        <f t="shared" si="27"/>
        <v>2014</v>
      </c>
    </row>
    <row r="430" spans="1:20" ht="16" x14ac:dyDescent="0.2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4" t="s">
        <v>8307</v>
      </c>
      <c r="P430" s="12" t="s">
        <v>8309</v>
      </c>
      <c r="Q430" s="11">
        <f t="shared" si="24"/>
        <v>158.63999999999999</v>
      </c>
      <c r="R430" s="19">
        <f t="shared" si="25"/>
        <v>42480.653611111105</v>
      </c>
      <c r="S430" s="17">
        <f t="shared" si="26"/>
        <v>42525.653611111105</v>
      </c>
      <c r="T430">
        <f t="shared" si="27"/>
        <v>2016</v>
      </c>
    </row>
    <row r="431" spans="1:20" ht="32" x14ac:dyDescent="0.2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4" t="s">
        <v>8312</v>
      </c>
      <c r="P431" s="12" t="s">
        <v>8313</v>
      </c>
      <c r="Q431" s="11">
        <f t="shared" si="24"/>
        <v>135.66999999999999</v>
      </c>
      <c r="R431" s="19">
        <f t="shared" si="25"/>
        <v>42052.628703703704</v>
      </c>
      <c r="S431" s="17">
        <f t="shared" si="26"/>
        <v>42082.587037037039</v>
      </c>
      <c r="T431">
        <f t="shared" si="27"/>
        <v>2015</v>
      </c>
    </row>
    <row r="432" spans="1:20" ht="48" x14ac:dyDescent="0.2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4" t="s">
        <v>8320</v>
      </c>
      <c r="P432" s="12" t="s">
        <v>8321</v>
      </c>
      <c r="Q432" s="11">
        <f t="shared" si="24"/>
        <v>91.48</v>
      </c>
      <c r="R432" s="19">
        <f t="shared" si="25"/>
        <v>41529.063252314816</v>
      </c>
      <c r="S432" s="17">
        <f t="shared" si="26"/>
        <v>41559.063252314816</v>
      </c>
      <c r="T432">
        <f t="shared" si="27"/>
        <v>2013</v>
      </c>
    </row>
    <row r="433" spans="1:20" ht="48" x14ac:dyDescent="0.2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4" t="s">
        <v>8307</v>
      </c>
      <c r="P433" s="12" t="s">
        <v>8309</v>
      </c>
      <c r="Q433" s="11">
        <f t="shared" si="24"/>
        <v>190.45</v>
      </c>
      <c r="R433" s="19">
        <f t="shared" si="25"/>
        <v>42331.84574074074</v>
      </c>
      <c r="S433" s="17">
        <f t="shared" si="26"/>
        <v>42361.84574074074</v>
      </c>
      <c r="T433">
        <f t="shared" si="27"/>
        <v>2015</v>
      </c>
    </row>
    <row r="434" spans="1:20" ht="48" x14ac:dyDescent="0.2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4" t="s">
        <v>8315</v>
      </c>
      <c r="P434" s="12" t="s">
        <v>8316</v>
      </c>
      <c r="Q434" s="11">
        <f t="shared" si="24"/>
        <v>65</v>
      </c>
      <c r="R434" s="19">
        <f t="shared" si="25"/>
        <v>42647.818819444445</v>
      </c>
      <c r="S434" s="17">
        <f t="shared" si="26"/>
        <v>42659.854166666672</v>
      </c>
      <c r="T434">
        <f t="shared" si="27"/>
        <v>2016</v>
      </c>
    </row>
    <row r="435" spans="1:20" ht="48" x14ac:dyDescent="0.2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4" t="s">
        <v>8315</v>
      </c>
      <c r="P435" s="12" t="s">
        <v>8316</v>
      </c>
      <c r="Q435" s="11">
        <f t="shared" si="24"/>
        <v>90.64</v>
      </c>
      <c r="R435" s="19">
        <f t="shared" si="25"/>
        <v>42702.804814814815</v>
      </c>
      <c r="S435" s="17">
        <f t="shared" si="26"/>
        <v>42712.804814814815</v>
      </c>
      <c r="T435">
        <f t="shared" si="27"/>
        <v>2016</v>
      </c>
    </row>
    <row r="436" spans="1:20" ht="48" x14ac:dyDescent="0.2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4" t="s">
        <v>8320</v>
      </c>
      <c r="P436" s="12" t="s">
        <v>8321</v>
      </c>
      <c r="Q436" s="11">
        <f t="shared" si="24"/>
        <v>90.62</v>
      </c>
      <c r="R436" s="19">
        <f t="shared" si="25"/>
        <v>40763.717256944445</v>
      </c>
      <c r="S436" s="17">
        <f t="shared" si="26"/>
        <v>40794.125</v>
      </c>
      <c r="T436">
        <f t="shared" si="27"/>
        <v>2011</v>
      </c>
    </row>
    <row r="437" spans="1:20" ht="48" x14ac:dyDescent="0.2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4" t="s">
        <v>8322</v>
      </c>
      <c r="P437" s="12" t="s">
        <v>8323</v>
      </c>
      <c r="Q437" s="11">
        <f t="shared" si="24"/>
        <v>125.98</v>
      </c>
      <c r="R437" s="19">
        <f t="shared" si="25"/>
        <v>42465.596585648149</v>
      </c>
      <c r="S437" s="17">
        <f t="shared" si="26"/>
        <v>42493.958333333328</v>
      </c>
      <c r="T437">
        <f t="shared" si="27"/>
        <v>2016</v>
      </c>
    </row>
    <row r="438" spans="1:20" ht="32" x14ac:dyDescent="0.2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4" t="s">
        <v>8312</v>
      </c>
      <c r="P438" s="12" t="s">
        <v>8313</v>
      </c>
      <c r="Q438" s="11">
        <f t="shared" si="24"/>
        <v>111.53</v>
      </c>
      <c r="R438" s="19">
        <f t="shared" si="25"/>
        <v>41955.857789351852</v>
      </c>
      <c r="S438" s="17">
        <f t="shared" si="26"/>
        <v>41992.166666666672</v>
      </c>
      <c r="T438">
        <f t="shared" si="27"/>
        <v>2014</v>
      </c>
    </row>
    <row r="439" spans="1:20" ht="48" x14ac:dyDescent="0.2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4" t="s">
        <v>8326</v>
      </c>
      <c r="P439" s="12" t="s">
        <v>8330</v>
      </c>
      <c r="Q439" s="11">
        <f t="shared" si="24"/>
        <v>67.67</v>
      </c>
      <c r="R439" s="19">
        <f t="shared" si="25"/>
        <v>41586.475173611114</v>
      </c>
      <c r="S439" s="17">
        <f t="shared" si="26"/>
        <v>41617.207638888889</v>
      </c>
      <c r="T439">
        <f t="shared" si="27"/>
        <v>2013</v>
      </c>
    </row>
    <row r="440" spans="1:20" ht="48" x14ac:dyDescent="0.2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4" t="s">
        <v>8312</v>
      </c>
      <c r="P440" s="12" t="s">
        <v>8313</v>
      </c>
      <c r="Q440" s="11">
        <f t="shared" si="24"/>
        <v>159.24</v>
      </c>
      <c r="R440" s="19">
        <f t="shared" si="25"/>
        <v>42619.466342592597</v>
      </c>
      <c r="S440" s="17">
        <f t="shared" si="26"/>
        <v>42649.583333333328</v>
      </c>
      <c r="T440">
        <f t="shared" si="27"/>
        <v>2016</v>
      </c>
    </row>
    <row r="441" spans="1:20" ht="48" x14ac:dyDescent="0.2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4" t="s">
        <v>8326</v>
      </c>
      <c r="P441" s="12" t="s">
        <v>8327</v>
      </c>
      <c r="Q441" s="11">
        <f t="shared" si="24"/>
        <v>109.11</v>
      </c>
      <c r="R441" s="19">
        <f t="shared" si="25"/>
        <v>41834.695277777777</v>
      </c>
      <c r="S441" s="17">
        <f t="shared" si="26"/>
        <v>41859.75</v>
      </c>
      <c r="T441">
        <f t="shared" si="27"/>
        <v>2014</v>
      </c>
    </row>
    <row r="442" spans="1:20" ht="48" x14ac:dyDescent="0.2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4" t="s">
        <v>8322</v>
      </c>
      <c r="P442" s="12" t="s">
        <v>8323</v>
      </c>
      <c r="Q442" s="11">
        <f t="shared" si="24"/>
        <v>80.459999999999994</v>
      </c>
      <c r="R442" s="19">
        <f t="shared" si="25"/>
        <v>41758.833564814813</v>
      </c>
      <c r="S442" s="17">
        <f t="shared" si="26"/>
        <v>41786.125</v>
      </c>
      <c r="T442">
        <f t="shared" si="27"/>
        <v>2014</v>
      </c>
    </row>
    <row r="443" spans="1:20" ht="48" x14ac:dyDescent="0.2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4" t="s">
        <v>8307</v>
      </c>
      <c r="P443" s="12" t="s">
        <v>8339</v>
      </c>
      <c r="Q443" s="11">
        <f t="shared" si="24"/>
        <v>174.04</v>
      </c>
      <c r="R443" s="19">
        <f t="shared" si="25"/>
        <v>42313.02542824074</v>
      </c>
      <c r="S443" s="17">
        <f t="shared" si="26"/>
        <v>42347.290972222225</v>
      </c>
      <c r="T443">
        <f t="shared" si="27"/>
        <v>2015</v>
      </c>
    </row>
    <row r="444" spans="1:20" ht="48" x14ac:dyDescent="0.2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4" t="s">
        <v>8320</v>
      </c>
      <c r="P444" s="12" t="s">
        <v>8321</v>
      </c>
      <c r="Q444" s="11">
        <f t="shared" si="24"/>
        <v>65.760000000000005</v>
      </c>
      <c r="R444" s="19">
        <f t="shared" si="25"/>
        <v>41319.769293981481</v>
      </c>
      <c r="S444" s="17">
        <f t="shared" si="26"/>
        <v>41349.769293981481</v>
      </c>
      <c r="T444">
        <f t="shared" si="27"/>
        <v>2013</v>
      </c>
    </row>
    <row r="445" spans="1:20" ht="32" x14ac:dyDescent="0.2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4" t="s">
        <v>8312</v>
      </c>
      <c r="P445" s="12" t="s">
        <v>8313</v>
      </c>
      <c r="Q445" s="11">
        <f t="shared" si="24"/>
        <v>67.16</v>
      </c>
      <c r="R445" s="19">
        <f t="shared" si="25"/>
        <v>41772.657685185186</v>
      </c>
      <c r="S445" s="17">
        <f t="shared" si="26"/>
        <v>41800.356249999997</v>
      </c>
      <c r="T445">
        <f t="shared" si="27"/>
        <v>2014</v>
      </c>
    </row>
    <row r="446" spans="1:20" ht="48" x14ac:dyDescent="0.2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4" t="s">
        <v>8307</v>
      </c>
      <c r="P446" s="12" t="s">
        <v>8314</v>
      </c>
      <c r="Q446" s="11">
        <f t="shared" si="24"/>
        <v>58.93</v>
      </c>
      <c r="R446" s="19">
        <f t="shared" si="25"/>
        <v>42767.801712962959</v>
      </c>
      <c r="S446" s="17">
        <f t="shared" si="26"/>
        <v>42809</v>
      </c>
      <c r="T446">
        <f t="shared" si="27"/>
        <v>2017</v>
      </c>
    </row>
    <row r="447" spans="1:20" ht="48" x14ac:dyDescent="0.2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4" t="s">
        <v>8320</v>
      </c>
      <c r="P447" s="12" t="s">
        <v>8321</v>
      </c>
      <c r="Q447" s="11">
        <f t="shared" si="24"/>
        <v>73.34</v>
      </c>
      <c r="R447" s="19">
        <f t="shared" si="25"/>
        <v>40469.225231481483</v>
      </c>
      <c r="S447" s="17">
        <f t="shared" si="26"/>
        <v>40499.266898148147</v>
      </c>
      <c r="T447">
        <f t="shared" si="27"/>
        <v>2010</v>
      </c>
    </row>
    <row r="448" spans="1:20" ht="48" x14ac:dyDescent="0.2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4" t="s">
        <v>8320</v>
      </c>
      <c r="P448" s="12" t="s">
        <v>8321</v>
      </c>
      <c r="Q448" s="11">
        <f t="shared" si="24"/>
        <v>99.86</v>
      </c>
      <c r="R448" s="19">
        <f t="shared" si="25"/>
        <v>42114.944328703699</v>
      </c>
      <c r="S448" s="17">
        <f t="shared" si="26"/>
        <v>42144.944328703699</v>
      </c>
      <c r="T448">
        <f t="shared" si="27"/>
        <v>2015</v>
      </c>
    </row>
    <row r="449" spans="1:20" ht="48" x14ac:dyDescent="0.2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4" t="s">
        <v>8320</v>
      </c>
      <c r="P449" s="12" t="s">
        <v>8321</v>
      </c>
      <c r="Q449" s="11">
        <f t="shared" si="24"/>
        <v>80.2</v>
      </c>
      <c r="R449" s="19">
        <f t="shared" si="25"/>
        <v>40357.227939814817</v>
      </c>
      <c r="S449" s="17">
        <f t="shared" si="26"/>
        <v>40401.665972222225</v>
      </c>
      <c r="T449">
        <f t="shared" si="27"/>
        <v>2010</v>
      </c>
    </row>
    <row r="450" spans="1:20" ht="48" x14ac:dyDescent="0.2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4" t="s">
        <v>8307</v>
      </c>
      <c r="P450" s="12" t="s">
        <v>8314</v>
      </c>
      <c r="Q450" s="11">
        <f t="shared" si="24"/>
        <v>89.1</v>
      </c>
      <c r="R450" s="19">
        <f t="shared" si="25"/>
        <v>41667.823287037041</v>
      </c>
      <c r="S450" s="17">
        <f t="shared" si="26"/>
        <v>41697.958333333336</v>
      </c>
      <c r="T450">
        <f t="shared" si="27"/>
        <v>2014</v>
      </c>
    </row>
    <row r="451" spans="1:20" ht="48" x14ac:dyDescent="0.2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4" t="s">
        <v>8312</v>
      </c>
      <c r="P451" s="12" t="s">
        <v>8313</v>
      </c>
      <c r="Q451" s="11">
        <f t="shared" ref="Q451:Q514" si="28">IFERROR(ROUND(E451/L451,2),0)</f>
        <v>180.41</v>
      </c>
      <c r="R451" s="19">
        <f t="shared" ref="R451:R514" si="29">(((J451/60)/60)/24)+DATE(1970,1,1)</f>
        <v>41939.00712962963</v>
      </c>
      <c r="S451" s="17">
        <f t="shared" ref="S451:S514" si="30">(((I451/60)/60)/24)+DATE(1970,1,1)</f>
        <v>41969.052083333328</v>
      </c>
      <c r="T451">
        <f t="shared" ref="T451:T514" si="31">YEAR(R451)</f>
        <v>2014</v>
      </c>
    </row>
    <row r="452" spans="1:20" ht="48" x14ac:dyDescent="0.2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4" t="s">
        <v>8307</v>
      </c>
      <c r="P452" s="12" t="s">
        <v>8309</v>
      </c>
      <c r="Q452" s="11">
        <f t="shared" si="28"/>
        <v>382.39</v>
      </c>
      <c r="R452" s="19">
        <f t="shared" si="29"/>
        <v>42612.624039351853</v>
      </c>
      <c r="S452" s="17">
        <f t="shared" si="30"/>
        <v>42644.624039351853</v>
      </c>
      <c r="T452">
        <f t="shared" si="31"/>
        <v>2016</v>
      </c>
    </row>
    <row r="453" spans="1:20" ht="48" x14ac:dyDescent="0.2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4" t="s">
        <v>8307</v>
      </c>
      <c r="P453" s="12" t="s">
        <v>8309</v>
      </c>
      <c r="Q453" s="11">
        <f t="shared" si="28"/>
        <v>89.6</v>
      </c>
      <c r="R453" s="19">
        <f t="shared" si="29"/>
        <v>42652.964907407411</v>
      </c>
      <c r="S453" s="17">
        <f t="shared" si="30"/>
        <v>42686.208333333328</v>
      </c>
      <c r="T453">
        <f t="shared" si="31"/>
        <v>2016</v>
      </c>
    </row>
    <row r="454" spans="1:20" ht="48" x14ac:dyDescent="0.2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4" t="s">
        <v>8326</v>
      </c>
      <c r="P454" s="12" t="s">
        <v>8330</v>
      </c>
      <c r="Q454" s="11">
        <f t="shared" si="28"/>
        <v>133.93</v>
      </c>
      <c r="R454" s="19">
        <f t="shared" si="29"/>
        <v>42081.77143518519</v>
      </c>
      <c r="S454" s="17">
        <f t="shared" si="30"/>
        <v>42119</v>
      </c>
      <c r="T454">
        <f t="shared" si="31"/>
        <v>2015</v>
      </c>
    </row>
    <row r="455" spans="1:20" ht="48" x14ac:dyDescent="0.2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4" t="s">
        <v>8326</v>
      </c>
      <c r="P455" s="12" t="s">
        <v>8330</v>
      </c>
      <c r="Q455" s="11">
        <f t="shared" si="28"/>
        <v>224.13</v>
      </c>
      <c r="R455" s="19">
        <f t="shared" si="29"/>
        <v>42093.922048611115</v>
      </c>
      <c r="S455" s="17">
        <f t="shared" si="30"/>
        <v>42128.167361111111</v>
      </c>
      <c r="T455">
        <f t="shared" si="31"/>
        <v>2015</v>
      </c>
    </row>
    <row r="456" spans="1:20" ht="48" x14ac:dyDescent="0.2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4" t="s">
        <v>8322</v>
      </c>
      <c r="P456" s="12" t="s">
        <v>8325</v>
      </c>
      <c r="Q456" s="11">
        <f t="shared" si="28"/>
        <v>71.489999999999995</v>
      </c>
      <c r="R456" s="19">
        <f t="shared" si="29"/>
        <v>41835.666354166664</v>
      </c>
      <c r="S456" s="17">
        <f t="shared" si="30"/>
        <v>41855.666354166664</v>
      </c>
      <c r="T456">
        <f t="shared" si="31"/>
        <v>2014</v>
      </c>
    </row>
    <row r="457" spans="1:20" ht="48" x14ac:dyDescent="0.2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4" t="s">
        <v>8320</v>
      </c>
      <c r="P457" s="12" t="s">
        <v>8321</v>
      </c>
      <c r="Q457" s="11">
        <f t="shared" si="28"/>
        <v>116.86</v>
      </c>
      <c r="R457" s="19">
        <f t="shared" si="29"/>
        <v>40987.688333333332</v>
      </c>
      <c r="S457" s="17">
        <f t="shared" si="30"/>
        <v>41032.688333333332</v>
      </c>
      <c r="T457">
        <f t="shared" si="31"/>
        <v>2012</v>
      </c>
    </row>
    <row r="458" spans="1:20" ht="32" x14ac:dyDescent="0.2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4" t="s">
        <v>8312</v>
      </c>
      <c r="P458" s="12" t="s">
        <v>8313</v>
      </c>
      <c r="Q458" s="11">
        <f t="shared" si="28"/>
        <v>123.38</v>
      </c>
      <c r="R458" s="19">
        <f t="shared" si="29"/>
        <v>42430.430243055554</v>
      </c>
      <c r="S458" s="17">
        <f t="shared" si="30"/>
        <v>42460.416666666672</v>
      </c>
      <c r="T458">
        <f t="shared" si="31"/>
        <v>2016</v>
      </c>
    </row>
    <row r="459" spans="1:20" ht="48" x14ac:dyDescent="0.2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4" t="s">
        <v>8326</v>
      </c>
      <c r="P459" s="12" t="s">
        <v>8327</v>
      </c>
      <c r="Q459" s="11">
        <f t="shared" si="28"/>
        <v>152.54</v>
      </c>
      <c r="R459" s="19">
        <f t="shared" si="29"/>
        <v>41426.259618055556</v>
      </c>
      <c r="S459" s="17">
        <f t="shared" si="30"/>
        <v>41457.208333333336</v>
      </c>
      <c r="T459">
        <f t="shared" si="31"/>
        <v>2013</v>
      </c>
    </row>
    <row r="460" spans="1:20" ht="48" x14ac:dyDescent="0.2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4" t="s">
        <v>8326</v>
      </c>
      <c r="P460" s="12" t="s">
        <v>8327</v>
      </c>
      <c r="Q460" s="11">
        <f t="shared" si="28"/>
        <v>70.53</v>
      </c>
      <c r="R460" s="19">
        <f t="shared" si="29"/>
        <v>41228.786203703705</v>
      </c>
      <c r="S460" s="17">
        <f t="shared" si="30"/>
        <v>41258.786203703705</v>
      </c>
      <c r="T460">
        <f t="shared" si="31"/>
        <v>2012</v>
      </c>
    </row>
    <row r="461" spans="1:20" ht="48" x14ac:dyDescent="0.2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4" t="s">
        <v>8307</v>
      </c>
      <c r="P461" s="12" t="s">
        <v>8308</v>
      </c>
      <c r="Q461" s="11">
        <f t="shared" si="28"/>
        <v>143.97999999999999</v>
      </c>
      <c r="R461" s="19">
        <f t="shared" si="29"/>
        <v>42654.525775462964</v>
      </c>
      <c r="S461" s="17">
        <f t="shared" si="30"/>
        <v>42684.567442129628</v>
      </c>
      <c r="T461">
        <f t="shared" si="31"/>
        <v>2016</v>
      </c>
    </row>
    <row r="462" spans="1:20" ht="48" x14ac:dyDescent="0.2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4" t="s">
        <v>8310</v>
      </c>
      <c r="P462" s="12" t="s">
        <v>8311</v>
      </c>
      <c r="Q462" s="11">
        <f t="shared" si="28"/>
        <v>69.599999999999994</v>
      </c>
      <c r="R462" s="19">
        <f t="shared" si="29"/>
        <v>42340.172060185185</v>
      </c>
      <c r="S462" s="17">
        <f t="shared" si="30"/>
        <v>42381.208333333328</v>
      </c>
      <c r="T462">
        <f t="shared" si="31"/>
        <v>2015</v>
      </c>
    </row>
    <row r="463" spans="1:20" ht="48" x14ac:dyDescent="0.2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4" t="s">
        <v>8307</v>
      </c>
      <c r="P463" s="12" t="s">
        <v>8314</v>
      </c>
      <c r="Q463" s="11">
        <f t="shared" si="28"/>
        <v>58.42</v>
      </c>
      <c r="R463" s="19">
        <f t="shared" si="29"/>
        <v>41982.143171296295</v>
      </c>
      <c r="S463" s="17">
        <f t="shared" si="30"/>
        <v>42013.143171296295</v>
      </c>
      <c r="T463">
        <f t="shared" si="31"/>
        <v>2014</v>
      </c>
    </row>
    <row r="464" spans="1:20" ht="48" x14ac:dyDescent="0.2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4" t="s">
        <v>8326</v>
      </c>
      <c r="P464" s="12" t="s">
        <v>8327</v>
      </c>
      <c r="Q464" s="11">
        <f t="shared" si="28"/>
        <v>89.9</v>
      </c>
      <c r="R464" s="19">
        <f t="shared" si="29"/>
        <v>41135.175694444442</v>
      </c>
      <c r="S464" s="17">
        <f t="shared" si="30"/>
        <v>41162.163194444445</v>
      </c>
      <c r="T464">
        <f t="shared" si="31"/>
        <v>2012</v>
      </c>
    </row>
    <row r="465" spans="1:20" ht="32" x14ac:dyDescent="0.2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4" t="s">
        <v>8307</v>
      </c>
      <c r="P465" s="12" t="s">
        <v>8314</v>
      </c>
      <c r="Q465" s="11">
        <f t="shared" si="28"/>
        <v>112.86</v>
      </c>
      <c r="R465" s="19">
        <f t="shared" si="29"/>
        <v>42767.688518518517</v>
      </c>
      <c r="S465" s="17">
        <f t="shared" si="30"/>
        <v>42806.791666666672</v>
      </c>
      <c r="T465">
        <f t="shared" si="31"/>
        <v>2017</v>
      </c>
    </row>
    <row r="466" spans="1:20" ht="32" x14ac:dyDescent="0.2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4" t="s">
        <v>8320</v>
      </c>
      <c r="P466" s="12" t="s">
        <v>8321</v>
      </c>
      <c r="Q466" s="11">
        <f t="shared" si="28"/>
        <v>108.01</v>
      </c>
      <c r="R466" s="19">
        <f t="shared" si="29"/>
        <v>41950.923576388886</v>
      </c>
      <c r="S466" s="17">
        <f t="shared" si="30"/>
        <v>41984.207638888889</v>
      </c>
      <c r="T466">
        <f t="shared" si="31"/>
        <v>2014</v>
      </c>
    </row>
    <row r="467" spans="1:20" ht="48" x14ac:dyDescent="0.2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4" t="s">
        <v>8320</v>
      </c>
      <c r="P467" s="12" t="s">
        <v>8321</v>
      </c>
      <c r="Q467" s="11">
        <f t="shared" si="28"/>
        <v>90.58</v>
      </c>
      <c r="R467" s="19">
        <f t="shared" si="29"/>
        <v>42261.500243055561</v>
      </c>
      <c r="S467" s="17">
        <f t="shared" si="30"/>
        <v>42291.500243055561</v>
      </c>
      <c r="T467">
        <f t="shared" si="31"/>
        <v>2015</v>
      </c>
    </row>
    <row r="468" spans="1:20" ht="48" x14ac:dyDescent="0.2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4" t="s">
        <v>8307</v>
      </c>
      <c r="P468" s="12" t="s">
        <v>8309</v>
      </c>
      <c r="Q468" s="11">
        <f t="shared" si="28"/>
        <v>182.62</v>
      </c>
      <c r="R468" s="19">
        <f t="shared" si="29"/>
        <v>42586.295138888891</v>
      </c>
      <c r="S468" s="17">
        <f t="shared" si="30"/>
        <v>42626.295138888891</v>
      </c>
      <c r="T468">
        <f t="shared" si="31"/>
        <v>2016</v>
      </c>
    </row>
    <row r="469" spans="1:20" ht="48" x14ac:dyDescent="0.2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4" t="s">
        <v>8307</v>
      </c>
      <c r="P469" s="12" t="s">
        <v>8308</v>
      </c>
      <c r="Q469" s="11">
        <f t="shared" si="28"/>
        <v>70.849999999999994</v>
      </c>
      <c r="R469" s="19">
        <f t="shared" si="29"/>
        <v>41201.012083333335</v>
      </c>
      <c r="S469" s="17">
        <f t="shared" si="30"/>
        <v>41231.053749999999</v>
      </c>
      <c r="T469">
        <f t="shared" si="31"/>
        <v>2012</v>
      </c>
    </row>
    <row r="470" spans="1:20" ht="48" x14ac:dyDescent="0.2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4" t="s">
        <v>8307</v>
      </c>
      <c r="P470" s="12" t="s">
        <v>8308</v>
      </c>
      <c r="Q470" s="11">
        <f t="shared" si="28"/>
        <v>95.49</v>
      </c>
      <c r="R470" s="19">
        <f t="shared" si="29"/>
        <v>41944.83898148148</v>
      </c>
      <c r="S470" s="17">
        <f t="shared" si="30"/>
        <v>42004.880648148144</v>
      </c>
      <c r="T470">
        <f t="shared" si="31"/>
        <v>2014</v>
      </c>
    </row>
    <row r="471" spans="1:20" ht="48" x14ac:dyDescent="0.2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4" t="s">
        <v>8312</v>
      </c>
      <c r="P471" s="12" t="s">
        <v>8313</v>
      </c>
      <c r="Q471" s="11">
        <f t="shared" si="28"/>
        <v>165.35</v>
      </c>
      <c r="R471" s="19">
        <f t="shared" si="29"/>
        <v>42125.614895833336</v>
      </c>
      <c r="S471" s="17">
        <f t="shared" si="30"/>
        <v>42155.614895833336</v>
      </c>
      <c r="T471">
        <f t="shared" si="31"/>
        <v>2015</v>
      </c>
    </row>
    <row r="472" spans="1:20" ht="48" x14ac:dyDescent="0.2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4" t="s">
        <v>8326</v>
      </c>
      <c r="P472" s="12" t="s">
        <v>8330</v>
      </c>
      <c r="Q472" s="11">
        <f t="shared" si="28"/>
        <v>127.98</v>
      </c>
      <c r="R472" s="19">
        <f t="shared" si="29"/>
        <v>40513.757569444446</v>
      </c>
      <c r="S472" s="17">
        <f t="shared" si="30"/>
        <v>40603.757569444446</v>
      </c>
      <c r="T472">
        <f t="shared" si="31"/>
        <v>2010</v>
      </c>
    </row>
    <row r="473" spans="1:20" ht="48" x14ac:dyDescent="0.2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4" t="s">
        <v>8312</v>
      </c>
      <c r="P473" s="12" t="s">
        <v>8313</v>
      </c>
      <c r="Q473" s="11">
        <f t="shared" si="28"/>
        <v>48.04</v>
      </c>
      <c r="R473" s="19">
        <f t="shared" si="29"/>
        <v>42414.44332175926</v>
      </c>
      <c r="S473" s="17">
        <f t="shared" si="30"/>
        <v>42451.834027777775</v>
      </c>
      <c r="T473">
        <f t="shared" si="31"/>
        <v>2016</v>
      </c>
    </row>
    <row r="474" spans="1:20" ht="48" x14ac:dyDescent="0.2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4" t="s">
        <v>8320</v>
      </c>
      <c r="P474" s="12" t="s">
        <v>8321</v>
      </c>
      <c r="Q474" s="11">
        <f t="shared" si="28"/>
        <v>70</v>
      </c>
      <c r="R474" s="19">
        <f t="shared" si="29"/>
        <v>42559.755671296298</v>
      </c>
      <c r="S474" s="17">
        <f t="shared" si="30"/>
        <v>42616.041666666672</v>
      </c>
      <c r="T474">
        <f t="shared" si="31"/>
        <v>2016</v>
      </c>
    </row>
    <row r="475" spans="1:20" ht="48" x14ac:dyDescent="0.2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4" t="s">
        <v>8322</v>
      </c>
      <c r="P475" s="12" t="s">
        <v>8323</v>
      </c>
      <c r="Q475" s="11">
        <f t="shared" si="28"/>
        <v>128.91</v>
      </c>
      <c r="R475" s="19">
        <f t="shared" si="29"/>
        <v>42083.070590277777</v>
      </c>
      <c r="S475" s="17">
        <f t="shared" si="30"/>
        <v>42110.118055555555</v>
      </c>
      <c r="T475">
        <f t="shared" si="31"/>
        <v>2015</v>
      </c>
    </row>
    <row r="476" spans="1:20" ht="48" x14ac:dyDescent="0.2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4" t="s">
        <v>8322</v>
      </c>
      <c r="P476" s="12" t="s">
        <v>8325</v>
      </c>
      <c r="Q476" s="11">
        <f t="shared" si="28"/>
        <v>99.79</v>
      </c>
      <c r="R476" s="19">
        <f t="shared" si="29"/>
        <v>42290.61855324074</v>
      </c>
      <c r="S476" s="17">
        <f t="shared" si="30"/>
        <v>42320.104861111111</v>
      </c>
      <c r="T476">
        <f t="shared" si="31"/>
        <v>2015</v>
      </c>
    </row>
    <row r="477" spans="1:20" ht="48" x14ac:dyDescent="0.2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4" t="s">
        <v>8320</v>
      </c>
      <c r="P477" s="12" t="s">
        <v>8321</v>
      </c>
      <c r="Q477" s="11">
        <f t="shared" si="28"/>
        <v>121.28</v>
      </c>
      <c r="R477" s="19">
        <f t="shared" si="29"/>
        <v>41313.816249999996</v>
      </c>
      <c r="S477" s="17">
        <f t="shared" si="30"/>
        <v>41358.774583333332</v>
      </c>
      <c r="T477">
        <f t="shared" si="31"/>
        <v>2013</v>
      </c>
    </row>
    <row r="478" spans="1:20" ht="48" x14ac:dyDescent="0.2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4" t="s">
        <v>8322</v>
      </c>
      <c r="P478" s="12" t="s">
        <v>8325</v>
      </c>
      <c r="Q478" s="11">
        <f t="shared" si="28"/>
        <v>139.24</v>
      </c>
      <c r="R478" s="19">
        <f t="shared" si="29"/>
        <v>42780.825706018513</v>
      </c>
      <c r="S478" s="17">
        <f t="shared" si="30"/>
        <v>42810.784039351856</v>
      </c>
      <c r="T478">
        <f t="shared" si="31"/>
        <v>2017</v>
      </c>
    </row>
    <row r="479" spans="1:20" ht="48" x14ac:dyDescent="0.2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4" t="s">
        <v>8307</v>
      </c>
      <c r="P479" s="12" t="s">
        <v>8308</v>
      </c>
      <c r="Q479" s="11">
        <f t="shared" si="28"/>
        <v>90.18</v>
      </c>
      <c r="R479" s="19">
        <f t="shared" si="29"/>
        <v>42138.684189814812</v>
      </c>
      <c r="S479" s="17">
        <f t="shared" si="30"/>
        <v>42168.684189814812</v>
      </c>
      <c r="T479">
        <f t="shared" si="31"/>
        <v>2015</v>
      </c>
    </row>
    <row r="480" spans="1:20" ht="48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4" t="s">
        <v>8326</v>
      </c>
      <c r="P480" s="12" t="s">
        <v>8330</v>
      </c>
      <c r="Q480" s="11">
        <f t="shared" si="28"/>
        <v>92.1</v>
      </c>
      <c r="R480" s="19">
        <f t="shared" si="29"/>
        <v>40587.085532407407</v>
      </c>
      <c r="S480" s="17">
        <f t="shared" si="30"/>
        <v>40636.043865740743</v>
      </c>
      <c r="T480">
        <f t="shared" si="31"/>
        <v>2011</v>
      </c>
    </row>
    <row r="481" spans="1:20" ht="48" x14ac:dyDescent="0.2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4" t="s">
        <v>8312</v>
      </c>
      <c r="P481" s="12" t="s">
        <v>8313</v>
      </c>
      <c r="Q481" s="11">
        <f t="shared" si="28"/>
        <v>462.86</v>
      </c>
      <c r="R481" s="19">
        <f t="shared" si="29"/>
        <v>42420.74962962963</v>
      </c>
      <c r="S481" s="17">
        <f t="shared" si="30"/>
        <v>42450.707962962959</v>
      </c>
      <c r="T481">
        <f t="shared" si="31"/>
        <v>2016</v>
      </c>
    </row>
    <row r="482" spans="1:20" ht="48" x14ac:dyDescent="0.2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4" t="s">
        <v>8312</v>
      </c>
      <c r="P482" s="12" t="s">
        <v>8313</v>
      </c>
      <c r="Q482" s="11">
        <f t="shared" si="28"/>
        <v>39.92</v>
      </c>
      <c r="R482" s="19">
        <f t="shared" si="29"/>
        <v>41809.385162037033</v>
      </c>
      <c r="S482" s="17">
        <f t="shared" si="30"/>
        <v>41839.385162037033</v>
      </c>
      <c r="T482">
        <f t="shared" si="31"/>
        <v>2014</v>
      </c>
    </row>
    <row r="483" spans="1:20" ht="48" x14ac:dyDescent="0.2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4" t="s">
        <v>8320</v>
      </c>
      <c r="P483" s="12" t="s">
        <v>8321</v>
      </c>
      <c r="Q483" s="11">
        <f t="shared" si="28"/>
        <v>117.85</v>
      </c>
      <c r="R483" s="19">
        <f t="shared" si="29"/>
        <v>41354.708460648151</v>
      </c>
      <c r="S483" s="17">
        <f t="shared" si="30"/>
        <v>41399.708460648151</v>
      </c>
      <c r="T483">
        <f t="shared" si="31"/>
        <v>2013</v>
      </c>
    </row>
    <row r="484" spans="1:20" ht="48" x14ac:dyDescent="0.2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4" t="s">
        <v>8320</v>
      </c>
      <c r="P484" s="12" t="s">
        <v>8321</v>
      </c>
      <c r="Q484" s="11">
        <f t="shared" si="28"/>
        <v>81.63</v>
      </c>
      <c r="R484" s="19">
        <f t="shared" si="29"/>
        <v>41082.564884259256</v>
      </c>
      <c r="S484" s="17">
        <f t="shared" si="30"/>
        <v>41097.564884259256</v>
      </c>
      <c r="T484">
        <f t="shared" si="31"/>
        <v>2012</v>
      </c>
    </row>
    <row r="485" spans="1:20" ht="32" x14ac:dyDescent="0.2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4" t="s">
        <v>8315</v>
      </c>
      <c r="P485" s="12" t="s">
        <v>8316</v>
      </c>
      <c r="Q485" s="11">
        <f t="shared" si="28"/>
        <v>68.11</v>
      </c>
      <c r="R485" s="19">
        <f t="shared" si="29"/>
        <v>42675.487291666665</v>
      </c>
      <c r="S485" s="17">
        <f t="shared" si="30"/>
        <v>42706.291666666672</v>
      </c>
      <c r="T485">
        <f t="shared" si="31"/>
        <v>2016</v>
      </c>
    </row>
    <row r="486" spans="1:20" ht="48" x14ac:dyDescent="0.2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4" t="s">
        <v>8307</v>
      </c>
      <c r="P486" s="12" t="s">
        <v>8339</v>
      </c>
      <c r="Q486" s="11">
        <f t="shared" si="28"/>
        <v>77.33</v>
      </c>
      <c r="R486" s="19">
        <f t="shared" si="29"/>
        <v>42235.764340277776</v>
      </c>
      <c r="S486" s="17">
        <f t="shared" si="30"/>
        <v>42272.875</v>
      </c>
      <c r="T486">
        <f t="shared" si="31"/>
        <v>2015</v>
      </c>
    </row>
    <row r="487" spans="1:20" ht="48" x14ac:dyDescent="0.2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4" t="s">
        <v>8326</v>
      </c>
      <c r="P487" s="12" t="s">
        <v>8330</v>
      </c>
      <c r="Q487" s="11">
        <f t="shared" si="28"/>
        <v>38.54</v>
      </c>
      <c r="R487" s="19">
        <f t="shared" si="29"/>
        <v>41121.561886574076</v>
      </c>
      <c r="S487" s="17">
        <f t="shared" si="30"/>
        <v>41156.561886574076</v>
      </c>
      <c r="T487">
        <f t="shared" si="31"/>
        <v>2012</v>
      </c>
    </row>
    <row r="488" spans="1:20" ht="48" x14ac:dyDescent="0.2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4" t="s">
        <v>8315</v>
      </c>
      <c r="P488" s="12" t="s">
        <v>8316</v>
      </c>
      <c r="Q488" s="11">
        <f t="shared" si="28"/>
        <v>94.1</v>
      </c>
      <c r="R488" s="19">
        <f t="shared" si="29"/>
        <v>42505.936678240745</v>
      </c>
      <c r="S488" s="17">
        <f t="shared" si="30"/>
        <v>42540.958333333328</v>
      </c>
      <c r="T488">
        <f t="shared" si="31"/>
        <v>2016</v>
      </c>
    </row>
    <row r="489" spans="1:20" ht="48" x14ac:dyDescent="0.2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4" t="s">
        <v>8307</v>
      </c>
      <c r="P489" s="12" t="s">
        <v>8309</v>
      </c>
      <c r="Q489" s="11">
        <f t="shared" si="28"/>
        <v>152.41</v>
      </c>
      <c r="R489" s="19">
        <f t="shared" si="29"/>
        <v>42747.194502314815</v>
      </c>
      <c r="S489" s="17">
        <f t="shared" si="30"/>
        <v>42807.152835648143</v>
      </c>
      <c r="T489">
        <f t="shared" si="31"/>
        <v>2017</v>
      </c>
    </row>
    <row r="490" spans="1:20" ht="32" x14ac:dyDescent="0.2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4" t="s">
        <v>8307</v>
      </c>
      <c r="P490" s="12" t="s">
        <v>8314</v>
      </c>
      <c r="Q490" s="11">
        <f t="shared" si="28"/>
        <v>205.3</v>
      </c>
      <c r="R490" s="19">
        <f t="shared" si="29"/>
        <v>42279.792372685188</v>
      </c>
      <c r="S490" s="17">
        <f t="shared" si="30"/>
        <v>42339.834039351852</v>
      </c>
      <c r="T490">
        <f t="shared" si="31"/>
        <v>2015</v>
      </c>
    </row>
    <row r="491" spans="1:20" ht="48" x14ac:dyDescent="0.2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4" t="s">
        <v>8322</v>
      </c>
      <c r="P491" s="12" t="s">
        <v>8323</v>
      </c>
      <c r="Q491" s="11">
        <f t="shared" si="28"/>
        <v>63.23</v>
      </c>
      <c r="R491" s="19">
        <f t="shared" si="29"/>
        <v>42724.665173611109</v>
      </c>
      <c r="S491" s="17">
        <f t="shared" si="30"/>
        <v>42754.665173611109</v>
      </c>
      <c r="T491">
        <f t="shared" si="31"/>
        <v>2016</v>
      </c>
    </row>
    <row r="492" spans="1:20" ht="32" x14ac:dyDescent="0.2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4" t="s">
        <v>8315</v>
      </c>
      <c r="P492" s="12" t="s">
        <v>8316</v>
      </c>
      <c r="Q492" s="11">
        <f t="shared" si="28"/>
        <v>44.17</v>
      </c>
      <c r="R492" s="19">
        <f t="shared" si="29"/>
        <v>41879.900752314818</v>
      </c>
      <c r="S492" s="17">
        <f t="shared" si="30"/>
        <v>41914.900752314818</v>
      </c>
      <c r="T492">
        <f t="shared" si="31"/>
        <v>2014</v>
      </c>
    </row>
    <row r="493" spans="1:20" ht="48" x14ac:dyDescent="0.2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4" t="s">
        <v>8320</v>
      </c>
      <c r="P493" s="12" t="s">
        <v>8321</v>
      </c>
      <c r="Q493" s="11">
        <f t="shared" si="28"/>
        <v>67.77</v>
      </c>
      <c r="R493" s="19">
        <f t="shared" si="29"/>
        <v>41550.456412037034</v>
      </c>
      <c r="S493" s="17">
        <f t="shared" si="30"/>
        <v>41580.456412037034</v>
      </c>
      <c r="T493">
        <f t="shared" si="31"/>
        <v>2013</v>
      </c>
    </row>
    <row r="494" spans="1:20" ht="48" x14ac:dyDescent="0.2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4" t="s">
        <v>8322</v>
      </c>
      <c r="P494" s="12" t="s">
        <v>8325</v>
      </c>
      <c r="Q494" s="11">
        <f t="shared" si="28"/>
        <v>54.91</v>
      </c>
      <c r="R494" s="19">
        <f t="shared" si="29"/>
        <v>42400.704537037032</v>
      </c>
      <c r="S494" s="17">
        <f t="shared" si="30"/>
        <v>42444.875</v>
      </c>
      <c r="T494">
        <f t="shared" si="31"/>
        <v>2016</v>
      </c>
    </row>
    <row r="495" spans="1:20" ht="48" x14ac:dyDescent="0.2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4" t="s">
        <v>8322</v>
      </c>
      <c r="P495" s="12" t="s">
        <v>8325</v>
      </c>
      <c r="Q495" s="11">
        <f t="shared" si="28"/>
        <v>327.08</v>
      </c>
      <c r="R495" s="19">
        <f t="shared" si="29"/>
        <v>42270.810995370368</v>
      </c>
      <c r="S495" s="17">
        <f t="shared" si="30"/>
        <v>42309.958333333328</v>
      </c>
      <c r="T495">
        <f t="shared" si="31"/>
        <v>2015</v>
      </c>
    </row>
    <row r="496" spans="1:20" ht="48" x14ac:dyDescent="0.2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4" t="s">
        <v>8322</v>
      </c>
      <c r="P496" s="12" t="s">
        <v>8323</v>
      </c>
      <c r="Q496" s="11">
        <f t="shared" si="28"/>
        <v>146.69</v>
      </c>
      <c r="R496" s="19">
        <f t="shared" si="29"/>
        <v>42146.836215277777</v>
      </c>
      <c r="S496" s="17">
        <f t="shared" si="30"/>
        <v>42176.836215277777</v>
      </c>
      <c r="T496">
        <f t="shared" si="31"/>
        <v>2015</v>
      </c>
    </row>
    <row r="497" spans="1:20" ht="48" x14ac:dyDescent="0.2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4" t="s">
        <v>8322</v>
      </c>
      <c r="P497" s="12" t="s">
        <v>8325</v>
      </c>
      <c r="Q497" s="11">
        <f t="shared" si="28"/>
        <v>89.59</v>
      </c>
      <c r="R497" s="19">
        <f t="shared" si="29"/>
        <v>42696.624444444446</v>
      </c>
      <c r="S497" s="17">
        <f t="shared" si="30"/>
        <v>42726.624444444446</v>
      </c>
      <c r="T497">
        <f t="shared" si="31"/>
        <v>2016</v>
      </c>
    </row>
    <row r="498" spans="1:20" ht="48" x14ac:dyDescent="0.2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4" t="s">
        <v>8307</v>
      </c>
      <c r="P498" s="12" t="s">
        <v>8308</v>
      </c>
      <c r="Q498" s="11">
        <f t="shared" si="28"/>
        <v>36.97</v>
      </c>
      <c r="R498" s="19">
        <f t="shared" si="29"/>
        <v>41871.845601851855</v>
      </c>
      <c r="S498" s="17">
        <f t="shared" si="30"/>
        <v>41913</v>
      </c>
      <c r="T498">
        <f t="shared" si="31"/>
        <v>2014</v>
      </c>
    </row>
    <row r="499" spans="1:20" ht="48" x14ac:dyDescent="0.2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4" t="s">
        <v>8312</v>
      </c>
      <c r="P499" s="12" t="s">
        <v>8313</v>
      </c>
      <c r="Q499" s="11">
        <f t="shared" si="28"/>
        <v>75.98</v>
      </c>
      <c r="R499" s="19">
        <f t="shared" si="29"/>
        <v>42296.583379629628</v>
      </c>
      <c r="S499" s="17">
        <f t="shared" si="30"/>
        <v>42326.625046296293</v>
      </c>
      <c r="T499">
        <f t="shared" si="31"/>
        <v>2015</v>
      </c>
    </row>
    <row r="500" spans="1:20" ht="48" x14ac:dyDescent="0.2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4" t="s">
        <v>8326</v>
      </c>
      <c r="P500" s="12" t="s">
        <v>8330</v>
      </c>
      <c r="Q500" s="11">
        <f t="shared" si="28"/>
        <v>85.05</v>
      </c>
      <c r="R500" s="19">
        <f t="shared" si="29"/>
        <v>40963.613032407404</v>
      </c>
      <c r="S500" s="17">
        <f t="shared" si="30"/>
        <v>41006.207638888889</v>
      </c>
      <c r="T500">
        <f t="shared" si="31"/>
        <v>2012</v>
      </c>
    </row>
    <row r="501" spans="1:20" ht="48" x14ac:dyDescent="0.2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4" t="s">
        <v>8326</v>
      </c>
      <c r="P501" s="12" t="s">
        <v>8327</v>
      </c>
      <c r="Q501" s="11">
        <f t="shared" si="28"/>
        <v>78.03</v>
      </c>
      <c r="R501" s="19">
        <f t="shared" si="29"/>
        <v>40079.725115740745</v>
      </c>
      <c r="S501" s="17">
        <f t="shared" si="30"/>
        <v>40156.76666666667</v>
      </c>
      <c r="T501">
        <f t="shared" si="31"/>
        <v>2009</v>
      </c>
    </row>
    <row r="502" spans="1:20" ht="32" x14ac:dyDescent="0.2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4" t="s">
        <v>8322</v>
      </c>
      <c r="P502" s="12" t="s">
        <v>8334</v>
      </c>
      <c r="Q502" s="11">
        <f t="shared" si="28"/>
        <v>135.63</v>
      </c>
      <c r="R502" s="19">
        <f t="shared" si="29"/>
        <v>42425.735416666663</v>
      </c>
      <c r="S502" s="17">
        <f t="shared" si="30"/>
        <v>42455.693750000006</v>
      </c>
      <c r="T502">
        <f t="shared" si="31"/>
        <v>2016</v>
      </c>
    </row>
    <row r="503" spans="1:20" ht="48" x14ac:dyDescent="0.2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4" t="s">
        <v>8320</v>
      </c>
      <c r="P503" s="12" t="s">
        <v>8321</v>
      </c>
      <c r="Q503" s="11">
        <f t="shared" si="28"/>
        <v>239.94</v>
      </c>
      <c r="R503" s="19">
        <f t="shared" si="29"/>
        <v>41668.606469907405</v>
      </c>
      <c r="S503" s="17">
        <f t="shared" si="30"/>
        <v>41698.606469907405</v>
      </c>
      <c r="T503">
        <f t="shared" si="31"/>
        <v>2014</v>
      </c>
    </row>
    <row r="504" spans="1:20" ht="48" x14ac:dyDescent="0.2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4" t="s">
        <v>8326</v>
      </c>
      <c r="P504" s="12" t="s">
        <v>8330</v>
      </c>
      <c r="Q504" s="11">
        <f t="shared" si="28"/>
        <v>117.23</v>
      </c>
      <c r="R504" s="19">
        <f t="shared" si="29"/>
        <v>41164.859502314815</v>
      </c>
      <c r="S504" s="17">
        <f t="shared" si="30"/>
        <v>41194.859502314815</v>
      </c>
      <c r="T504">
        <f t="shared" si="31"/>
        <v>2012</v>
      </c>
    </row>
    <row r="505" spans="1:20" ht="48" x14ac:dyDescent="0.2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4" t="s">
        <v>8312</v>
      </c>
      <c r="P505" s="12" t="s">
        <v>8313</v>
      </c>
      <c r="Q505" s="11">
        <f t="shared" si="28"/>
        <v>111.18</v>
      </c>
      <c r="R505" s="19">
        <f t="shared" si="29"/>
        <v>42211.628611111111</v>
      </c>
      <c r="S505" s="17">
        <f t="shared" si="30"/>
        <v>42241.628611111111</v>
      </c>
      <c r="T505">
        <f t="shared" si="31"/>
        <v>2015</v>
      </c>
    </row>
    <row r="506" spans="1:20" ht="48" x14ac:dyDescent="0.2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4" t="s">
        <v>8322</v>
      </c>
      <c r="P506" s="12" t="s">
        <v>8325</v>
      </c>
      <c r="Q506" s="11">
        <f t="shared" si="28"/>
        <v>199.17</v>
      </c>
      <c r="R506" s="19">
        <f t="shared" si="29"/>
        <v>42265.022824074069</v>
      </c>
      <c r="S506" s="17">
        <f t="shared" si="30"/>
        <v>42285.022824074069</v>
      </c>
      <c r="T506">
        <f t="shared" si="31"/>
        <v>2015</v>
      </c>
    </row>
    <row r="507" spans="1:20" ht="48" x14ac:dyDescent="0.2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4" t="s">
        <v>8312</v>
      </c>
      <c r="P507" s="12" t="s">
        <v>8313</v>
      </c>
      <c r="Q507" s="11">
        <f t="shared" si="28"/>
        <v>207.07</v>
      </c>
      <c r="R507" s="19">
        <f t="shared" si="29"/>
        <v>42423.709074074075</v>
      </c>
      <c r="S507" s="17">
        <f t="shared" si="30"/>
        <v>42453.667407407411</v>
      </c>
      <c r="T507">
        <f t="shared" si="31"/>
        <v>2016</v>
      </c>
    </row>
    <row r="508" spans="1:20" ht="48" x14ac:dyDescent="0.2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4" t="s">
        <v>8312</v>
      </c>
      <c r="P508" s="12" t="s">
        <v>8313</v>
      </c>
      <c r="Q508" s="11">
        <f t="shared" si="28"/>
        <v>174.21</v>
      </c>
      <c r="R508" s="19">
        <f t="shared" si="29"/>
        <v>42278.662037037036</v>
      </c>
      <c r="S508" s="17">
        <f t="shared" si="30"/>
        <v>42309.125</v>
      </c>
      <c r="T508">
        <f t="shared" si="31"/>
        <v>2015</v>
      </c>
    </row>
    <row r="509" spans="1:20" ht="48" x14ac:dyDescent="0.2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4" t="s">
        <v>8322</v>
      </c>
      <c r="P509" s="12" t="s">
        <v>8325</v>
      </c>
      <c r="Q509" s="11">
        <f t="shared" si="28"/>
        <v>85.53</v>
      </c>
      <c r="R509" s="19">
        <f t="shared" si="29"/>
        <v>42522.347812499997</v>
      </c>
      <c r="S509" s="17">
        <f t="shared" si="30"/>
        <v>42552.347812499997</v>
      </c>
      <c r="T509">
        <f t="shared" si="31"/>
        <v>2016</v>
      </c>
    </row>
    <row r="510" spans="1:20" ht="48" x14ac:dyDescent="0.2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4" t="s">
        <v>8322</v>
      </c>
      <c r="P510" s="12" t="s">
        <v>8325</v>
      </c>
      <c r="Q510" s="11">
        <f t="shared" si="28"/>
        <v>106.5</v>
      </c>
      <c r="R510" s="19">
        <f t="shared" si="29"/>
        <v>42284.500104166669</v>
      </c>
      <c r="S510" s="17">
        <f t="shared" si="30"/>
        <v>42314.541770833333</v>
      </c>
      <c r="T510">
        <f t="shared" si="31"/>
        <v>2015</v>
      </c>
    </row>
    <row r="511" spans="1:20" ht="48" x14ac:dyDescent="0.2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4" t="s">
        <v>8320</v>
      </c>
      <c r="P511" s="12" t="s">
        <v>8321</v>
      </c>
      <c r="Q511" s="11">
        <f t="shared" si="28"/>
        <v>61.5</v>
      </c>
      <c r="R511" s="19">
        <f t="shared" si="29"/>
        <v>41312.737673611111</v>
      </c>
      <c r="S511" s="17">
        <f t="shared" si="30"/>
        <v>41352.696006944447</v>
      </c>
      <c r="T511">
        <f t="shared" si="31"/>
        <v>2013</v>
      </c>
    </row>
    <row r="512" spans="1:20" ht="48" x14ac:dyDescent="0.2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4" t="s">
        <v>8307</v>
      </c>
      <c r="P512" s="12" t="s">
        <v>8309</v>
      </c>
      <c r="Q512" s="11">
        <f t="shared" si="28"/>
        <v>530.69000000000005</v>
      </c>
      <c r="R512" s="19">
        <f t="shared" si="29"/>
        <v>41866.931076388886</v>
      </c>
      <c r="S512" s="17">
        <f t="shared" si="30"/>
        <v>41900.083333333336</v>
      </c>
      <c r="T512">
        <f t="shared" si="31"/>
        <v>2014</v>
      </c>
    </row>
    <row r="513" spans="1:20" ht="48" x14ac:dyDescent="0.2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4" t="s">
        <v>8322</v>
      </c>
      <c r="P513" s="12" t="s">
        <v>8325</v>
      </c>
      <c r="Q513" s="11">
        <f t="shared" si="28"/>
        <v>127.79</v>
      </c>
      <c r="R513" s="19">
        <f t="shared" si="29"/>
        <v>42292.701053240744</v>
      </c>
      <c r="S513" s="17">
        <f t="shared" si="30"/>
        <v>42322.742719907401</v>
      </c>
      <c r="T513">
        <f t="shared" si="31"/>
        <v>2015</v>
      </c>
    </row>
    <row r="514" spans="1:20" ht="32" x14ac:dyDescent="0.2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4" t="s">
        <v>8322</v>
      </c>
      <c r="P514" s="12" t="s">
        <v>8325</v>
      </c>
      <c r="Q514" s="11">
        <f t="shared" si="28"/>
        <v>136.85</v>
      </c>
      <c r="R514" s="19">
        <f t="shared" si="29"/>
        <v>42769.574999999997</v>
      </c>
      <c r="S514" s="17">
        <f t="shared" si="30"/>
        <v>42790.574999999997</v>
      </c>
      <c r="T514">
        <f t="shared" si="31"/>
        <v>2017</v>
      </c>
    </row>
    <row r="515" spans="1:20" ht="48" x14ac:dyDescent="0.2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4" t="s">
        <v>8326</v>
      </c>
      <c r="P515" s="12" t="s">
        <v>8330</v>
      </c>
      <c r="Q515" s="11">
        <f t="shared" ref="Q515:Q578" si="32">IFERROR(ROUND(E515/L515,2),0)</f>
        <v>88.04</v>
      </c>
      <c r="R515" s="19">
        <f t="shared" ref="R515:R578" si="33">(((J515/60)/60)/24)+DATE(1970,1,1)</f>
        <v>41388.021261574075</v>
      </c>
      <c r="S515" s="17">
        <f t="shared" ref="S515:S578" si="34">(((I515/60)/60)/24)+DATE(1970,1,1)</f>
        <v>41418.021261574075</v>
      </c>
      <c r="T515">
        <f t="shared" ref="T515:T578" si="35">YEAR(R515)</f>
        <v>2013</v>
      </c>
    </row>
    <row r="516" spans="1:20" ht="48" x14ac:dyDescent="0.2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4" t="s">
        <v>8322</v>
      </c>
      <c r="P516" s="12" t="s">
        <v>8325</v>
      </c>
      <c r="Q516" s="11">
        <f t="shared" si="32"/>
        <v>53.18</v>
      </c>
      <c r="R516" s="19">
        <f t="shared" si="33"/>
        <v>42172.757638888885</v>
      </c>
      <c r="S516" s="17">
        <f t="shared" si="34"/>
        <v>42202.757638888885</v>
      </c>
      <c r="T516">
        <f t="shared" si="35"/>
        <v>2015</v>
      </c>
    </row>
    <row r="517" spans="1:20" ht="48" x14ac:dyDescent="0.2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4" t="s">
        <v>8320</v>
      </c>
      <c r="P517" s="12" t="s">
        <v>8331</v>
      </c>
      <c r="Q517" s="11">
        <f t="shared" si="32"/>
        <v>221.52</v>
      </c>
      <c r="R517" s="19">
        <f t="shared" si="33"/>
        <v>42089.83289351852</v>
      </c>
      <c r="S517" s="17">
        <f t="shared" si="34"/>
        <v>42119.83289351852</v>
      </c>
      <c r="T517">
        <f t="shared" si="35"/>
        <v>2015</v>
      </c>
    </row>
    <row r="518" spans="1:20" ht="32" x14ac:dyDescent="0.2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4" t="s">
        <v>8312</v>
      </c>
      <c r="P518" s="12" t="s">
        <v>8313</v>
      </c>
      <c r="Q518" s="11">
        <f t="shared" si="32"/>
        <v>109.94</v>
      </c>
      <c r="R518" s="19">
        <f t="shared" si="33"/>
        <v>42189.031041666662</v>
      </c>
      <c r="S518" s="17">
        <f t="shared" si="34"/>
        <v>42226.290972222225</v>
      </c>
      <c r="T518">
        <f t="shared" si="35"/>
        <v>2015</v>
      </c>
    </row>
    <row r="519" spans="1:20" ht="48" x14ac:dyDescent="0.2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4" t="s">
        <v>8320</v>
      </c>
      <c r="P519" s="12" t="s">
        <v>8321</v>
      </c>
      <c r="Q519" s="11">
        <f t="shared" si="32"/>
        <v>68.489999999999995</v>
      </c>
      <c r="R519" s="19">
        <f t="shared" si="33"/>
        <v>40480.363483796296</v>
      </c>
      <c r="S519" s="17">
        <f t="shared" si="34"/>
        <v>40530.405150462961</v>
      </c>
      <c r="T519">
        <f t="shared" si="35"/>
        <v>2010</v>
      </c>
    </row>
    <row r="520" spans="1:20" ht="48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4" t="s">
        <v>8322</v>
      </c>
      <c r="P520" s="12" t="s">
        <v>8325</v>
      </c>
      <c r="Q520" s="11">
        <f t="shared" si="32"/>
        <v>125.12</v>
      </c>
      <c r="R520" s="19">
        <f t="shared" si="33"/>
        <v>42567.840069444443</v>
      </c>
      <c r="S520" s="17">
        <f t="shared" si="34"/>
        <v>42597.840069444443</v>
      </c>
      <c r="T520">
        <f t="shared" si="35"/>
        <v>2016</v>
      </c>
    </row>
    <row r="521" spans="1:20" ht="48" x14ac:dyDescent="0.2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4" t="s">
        <v>8318</v>
      </c>
      <c r="P521" s="12" t="s">
        <v>8319</v>
      </c>
      <c r="Q521" s="11">
        <f t="shared" si="32"/>
        <v>149.31</v>
      </c>
      <c r="R521" s="19">
        <f t="shared" si="33"/>
        <v>41902.07240740741</v>
      </c>
      <c r="S521" s="17">
        <f t="shared" si="34"/>
        <v>41940.132638888892</v>
      </c>
      <c r="T521">
        <f t="shared" si="35"/>
        <v>2014</v>
      </c>
    </row>
    <row r="522" spans="1:20" ht="48" x14ac:dyDescent="0.2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4" t="s">
        <v>8326</v>
      </c>
      <c r="P522" s="12" t="s">
        <v>8330</v>
      </c>
      <c r="Q522" s="11">
        <f t="shared" si="32"/>
        <v>67.39</v>
      </c>
      <c r="R522" s="19">
        <f t="shared" si="33"/>
        <v>41664.684108796297</v>
      </c>
      <c r="S522" s="17">
        <f t="shared" si="34"/>
        <v>41694.684108796297</v>
      </c>
      <c r="T522">
        <f t="shared" si="35"/>
        <v>2014</v>
      </c>
    </row>
    <row r="523" spans="1:20" ht="32" x14ac:dyDescent="0.2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4" t="s">
        <v>8310</v>
      </c>
      <c r="P523" s="12" t="s">
        <v>8311</v>
      </c>
      <c r="Q523" s="11">
        <f t="shared" si="32"/>
        <v>44.67</v>
      </c>
      <c r="R523" s="19">
        <f t="shared" si="33"/>
        <v>41899.645300925928</v>
      </c>
      <c r="S523" s="17">
        <f t="shared" si="34"/>
        <v>41933</v>
      </c>
      <c r="T523">
        <f t="shared" si="35"/>
        <v>2014</v>
      </c>
    </row>
    <row r="524" spans="1:20" ht="48" x14ac:dyDescent="0.2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4" t="s">
        <v>8318</v>
      </c>
      <c r="P524" s="12" t="s">
        <v>8319</v>
      </c>
      <c r="Q524" s="11">
        <f t="shared" si="32"/>
        <v>123.35</v>
      </c>
      <c r="R524" s="19">
        <f t="shared" si="33"/>
        <v>41789.896805555552</v>
      </c>
      <c r="S524" s="17">
        <f t="shared" si="34"/>
        <v>41819.896805555552</v>
      </c>
      <c r="T524">
        <f t="shared" si="35"/>
        <v>2014</v>
      </c>
    </row>
    <row r="525" spans="1:20" ht="32" x14ac:dyDescent="0.2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4" t="s">
        <v>8322</v>
      </c>
      <c r="P525" s="12" t="s">
        <v>8325</v>
      </c>
      <c r="Q525" s="11">
        <f t="shared" si="32"/>
        <v>256.37</v>
      </c>
      <c r="R525" s="19">
        <f t="shared" si="33"/>
        <v>42772.833379629628</v>
      </c>
      <c r="S525" s="17">
        <f t="shared" si="34"/>
        <v>42806.875</v>
      </c>
      <c r="T525">
        <f t="shared" si="35"/>
        <v>2017</v>
      </c>
    </row>
    <row r="526" spans="1:20" ht="48" x14ac:dyDescent="0.2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4" t="s">
        <v>8322</v>
      </c>
      <c r="P526" s="12" t="s">
        <v>8325</v>
      </c>
      <c r="Q526" s="11">
        <f t="shared" si="32"/>
        <v>252.02</v>
      </c>
      <c r="R526" s="19">
        <f t="shared" si="33"/>
        <v>42473.794710648144</v>
      </c>
      <c r="S526" s="17">
        <f t="shared" si="34"/>
        <v>42503.794710648144</v>
      </c>
      <c r="T526">
        <f t="shared" si="35"/>
        <v>2016</v>
      </c>
    </row>
    <row r="527" spans="1:20" ht="48" x14ac:dyDescent="0.2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4" t="s">
        <v>8326</v>
      </c>
      <c r="P527" s="12" t="s">
        <v>8330</v>
      </c>
      <c r="Q527" s="11">
        <f t="shared" si="32"/>
        <v>97.99</v>
      </c>
      <c r="R527" s="19">
        <f t="shared" si="33"/>
        <v>40869.675173611111</v>
      </c>
      <c r="S527" s="17">
        <f t="shared" si="34"/>
        <v>40929.342361111114</v>
      </c>
      <c r="T527">
        <f t="shared" si="35"/>
        <v>2011</v>
      </c>
    </row>
    <row r="528" spans="1:20" ht="48" x14ac:dyDescent="0.2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4" t="s">
        <v>8322</v>
      </c>
      <c r="P528" s="12" t="s">
        <v>8323</v>
      </c>
      <c r="Q528" s="11">
        <f t="shared" si="32"/>
        <v>259.95</v>
      </c>
      <c r="R528" s="19">
        <f t="shared" si="33"/>
        <v>41862.803078703706</v>
      </c>
      <c r="S528" s="17">
        <f t="shared" si="34"/>
        <v>41892.202777777777</v>
      </c>
      <c r="T528">
        <f t="shared" si="35"/>
        <v>2014</v>
      </c>
    </row>
    <row r="529" spans="1:20" ht="32" x14ac:dyDescent="0.2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4" t="s">
        <v>8315</v>
      </c>
      <c r="P529" s="12" t="s">
        <v>8316</v>
      </c>
      <c r="Q529" s="11">
        <f t="shared" si="32"/>
        <v>22.12</v>
      </c>
      <c r="R529" s="19">
        <f t="shared" si="33"/>
        <v>42371.617164351846</v>
      </c>
      <c r="S529" s="17">
        <f t="shared" si="34"/>
        <v>42401.617164351846</v>
      </c>
      <c r="T529">
        <f t="shared" si="35"/>
        <v>2016</v>
      </c>
    </row>
    <row r="530" spans="1:20" ht="48" x14ac:dyDescent="0.2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4" t="s">
        <v>8320</v>
      </c>
      <c r="P530" s="12" t="s">
        <v>8321</v>
      </c>
      <c r="Q530" s="11">
        <f t="shared" si="32"/>
        <v>73.02</v>
      </c>
      <c r="R530" s="19">
        <f t="shared" si="33"/>
        <v>40862.492939814816</v>
      </c>
      <c r="S530" s="17">
        <f t="shared" si="34"/>
        <v>40897.492939814816</v>
      </c>
      <c r="T530">
        <f t="shared" si="35"/>
        <v>2011</v>
      </c>
    </row>
    <row r="531" spans="1:20" ht="32" x14ac:dyDescent="0.2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4" t="s">
        <v>8320</v>
      </c>
      <c r="P531" s="12" t="s">
        <v>8331</v>
      </c>
      <c r="Q531" s="11">
        <f t="shared" si="32"/>
        <v>185.48</v>
      </c>
      <c r="R531" s="19">
        <f t="shared" si="33"/>
        <v>42766.600497685184</v>
      </c>
      <c r="S531" s="17">
        <f t="shared" si="34"/>
        <v>42796.600497685184</v>
      </c>
      <c r="T531">
        <f t="shared" si="35"/>
        <v>2017</v>
      </c>
    </row>
    <row r="532" spans="1:20" ht="48" x14ac:dyDescent="0.2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4" t="s">
        <v>8307</v>
      </c>
      <c r="P532" s="12" t="s">
        <v>8309</v>
      </c>
      <c r="Q532" s="11">
        <f t="shared" si="32"/>
        <v>405.5</v>
      </c>
      <c r="R532" s="19">
        <f t="shared" si="33"/>
        <v>42262.104780092588</v>
      </c>
      <c r="S532" s="17">
        <f t="shared" si="34"/>
        <v>42292.104780092588</v>
      </c>
      <c r="T532">
        <f t="shared" si="35"/>
        <v>2015</v>
      </c>
    </row>
    <row r="533" spans="1:20" ht="48" x14ac:dyDescent="0.2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4" t="s">
        <v>8326</v>
      </c>
      <c r="P533" s="12" t="s">
        <v>8330</v>
      </c>
      <c r="Q533" s="11">
        <f t="shared" si="32"/>
        <v>70.790000000000006</v>
      </c>
      <c r="R533" s="19">
        <f t="shared" si="33"/>
        <v>41053.80846064815</v>
      </c>
      <c r="S533" s="17">
        <f t="shared" si="34"/>
        <v>41074.80846064815</v>
      </c>
      <c r="T533">
        <f t="shared" si="35"/>
        <v>2012</v>
      </c>
    </row>
    <row r="534" spans="1:20" ht="48" x14ac:dyDescent="0.2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4" t="s">
        <v>8322</v>
      </c>
      <c r="P534" s="12" t="s">
        <v>8325</v>
      </c>
      <c r="Q534" s="11">
        <f t="shared" si="32"/>
        <v>200.69</v>
      </c>
      <c r="R534" s="19">
        <f t="shared" si="33"/>
        <v>41775.753761574073</v>
      </c>
      <c r="S534" s="17">
        <f t="shared" si="34"/>
        <v>41805.753761574073</v>
      </c>
      <c r="T534">
        <f t="shared" si="35"/>
        <v>2014</v>
      </c>
    </row>
    <row r="535" spans="1:20" ht="48" x14ac:dyDescent="0.2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4" t="s">
        <v>8326</v>
      </c>
      <c r="P535" s="12" t="s">
        <v>8330</v>
      </c>
      <c r="Q535" s="11">
        <f t="shared" si="32"/>
        <v>92.55</v>
      </c>
      <c r="R535" s="19">
        <f t="shared" si="33"/>
        <v>41276.047905092593</v>
      </c>
      <c r="S535" s="17">
        <f t="shared" si="34"/>
        <v>41306.047905092593</v>
      </c>
      <c r="T535">
        <f t="shared" si="35"/>
        <v>2013</v>
      </c>
    </row>
    <row r="536" spans="1:20" ht="48" x14ac:dyDescent="0.2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4" t="s">
        <v>8307</v>
      </c>
      <c r="P536" s="12" t="s">
        <v>8309</v>
      </c>
      <c r="Q536" s="11">
        <f t="shared" si="32"/>
        <v>51.82</v>
      </c>
      <c r="R536" s="19">
        <f t="shared" si="33"/>
        <v>42410.774155092593</v>
      </c>
      <c r="S536" s="17">
        <f t="shared" si="34"/>
        <v>42440.774155092593</v>
      </c>
      <c r="T536">
        <f t="shared" si="35"/>
        <v>2016</v>
      </c>
    </row>
    <row r="537" spans="1:20" ht="48" x14ac:dyDescent="0.2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4" t="s">
        <v>8315</v>
      </c>
      <c r="P537" s="12" t="s">
        <v>8333</v>
      </c>
      <c r="Q537" s="11">
        <f t="shared" si="32"/>
        <v>26.6</v>
      </c>
      <c r="R537" s="19">
        <f t="shared" si="33"/>
        <v>41948.771168981482</v>
      </c>
      <c r="S537" s="17">
        <f t="shared" si="34"/>
        <v>41978.771168981482</v>
      </c>
      <c r="T537">
        <f t="shared" si="35"/>
        <v>2014</v>
      </c>
    </row>
    <row r="538" spans="1:20" ht="48" x14ac:dyDescent="0.2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4" t="s">
        <v>8307</v>
      </c>
      <c r="P538" s="12" t="s">
        <v>8308</v>
      </c>
      <c r="Q538" s="11">
        <f t="shared" si="32"/>
        <v>97.19</v>
      </c>
      <c r="R538" s="19">
        <f t="shared" si="33"/>
        <v>41389.808194444442</v>
      </c>
      <c r="S538" s="17">
        <f t="shared" si="34"/>
        <v>41422</v>
      </c>
      <c r="T538">
        <f t="shared" si="35"/>
        <v>2013</v>
      </c>
    </row>
    <row r="539" spans="1:20" ht="48" x14ac:dyDescent="0.2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4" t="s">
        <v>8320</v>
      </c>
      <c r="P539" s="12" t="s">
        <v>8321</v>
      </c>
      <c r="Q539" s="11">
        <f t="shared" si="32"/>
        <v>49.88</v>
      </c>
      <c r="R539" s="19">
        <f t="shared" si="33"/>
        <v>41330.038784722223</v>
      </c>
      <c r="S539" s="17">
        <f t="shared" si="34"/>
        <v>41359.997118055559</v>
      </c>
      <c r="T539">
        <f t="shared" si="35"/>
        <v>2013</v>
      </c>
    </row>
    <row r="540" spans="1:20" ht="48" x14ac:dyDescent="0.2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4" t="s">
        <v>8320</v>
      </c>
      <c r="P540" s="12" t="s">
        <v>8331</v>
      </c>
      <c r="Q540" s="11">
        <f t="shared" si="32"/>
        <v>118.34</v>
      </c>
      <c r="R540" s="19">
        <f t="shared" si="33"/>
        <v>42196.928668981483</v>
      </c>
      <c r="S540" s="17">
        <f t="shared" si="34"/>
        <v>42226.928668981483</v>
      </c>
      <c r="T540">
        <f t="shared" si="35"/>
        <v>2015</v>
      </c>
    </row>
    <row r="541" spans="1:20" ht="48" x14ac:dyDescent="0.2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4" t="s">
        <v>8307</v>
      </c>
      <c r="P541" s="12" t="s">
        <v>8308</v>
      </c>
      <c r="Q541" s="11">
        <f t="shared" si="32"/>
        <v>147.94999999999999</v>
      </c>
      <c r="R541" s="19">
        <f t="shared" si="33"/>
        <v>41861.070567129631</v>
      </c>
      <c r="S541" s="17">
        <f t="shared" si="34"/>
        <v>41906.070567129631</v>
      </c>
      <c r="T541">
        <f t="shared" si="35"/>
        <v>2014</v>
      </c>
    </row>
    <row r="542" spans="1:20" ht="32" x14ac:dyDescent="0.2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4" t="s">
        <v>8307</v>
      </c>
      <c r="P542" s="12" t="s">
        <v>8309</v>
      </c>
      <c r="Q542" s="11">
        <f t="shared" si="32"/>
        <v>1272.73</v>
      </c>
      <c r="R542" s="19">
        <f t="shared" si="33"/>
        <v>42742.30332175926</v>
      </c>
      <c r="S542" s="17">
        <f t="shared" si="34"/>
        <v>42775.30332175926</v>
      </c>
      <c r="T542">
        <f t="shared" si="35"/>
        <v>2017</v>
      </c>
    </row>
    <row r="543" spans="1:20" ht="32" x14ac:dyDescent="0.2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4" t="s">
        <v>8326</v>
      </c>
      <c r="P543" s="12" t="s">
        <v>8330</v>
      </c>
      <c r="Q543" s="11">
        <f t="shared" si="32"/>
        <v>76.92</v>
      </c>
      <c r="R543" s="19">
        <f t="shared" si="33"/>
        <v>41507.845451388886</v>
      </c>
      <c r="S543" s="17">
        <f t="shared" si="34"/>
        <v>41537.845451388886</v>
      </c>
      <c r="T543">
        <f t="shared" si="35"/>
        <v>2013</v>
      </c>
    </row>
    <row r="544" spans="1:20" ht="48" x14ac:dyDescent="0.2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4" t="s">
        <v>8326</v>
      </c>
      <c r="P544" s="12" t="s">
        <v>8330</v>
      </c>
      <c r="Q544" s="11">
        <f t="shared" si="32"/>
        <v>73.36</v>
      </c>
      <c r="R544" s="19">
        <f t="shared" si="33"/>
        <v>41682.099189814813</v>
      </c>
      <c r="S544" s="17">
        <f t="shared" si="34"/>
        <v>41722.057523148149</v>
      </c>
      <c r="T544">
        <f t="shared" si="35"/>
        <v>2014</v>
      </c>
    </row>
    <row r="545" spans="1:20" ht="32" x14ac:dyDescent="0.2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4" t="s">
        <v>8307</v>
      </c>
      <c r="P545" s="12" t="s">
        <v>8308</v>
      </c>
      <c r="Q545" s="11">
        <f t="shared" si="32"/>
        <v>29.31</v>
      </c>
      <c r="R545" s="19">
        <f t="shared" si="33"/>
        <v>41438.899594907409</v>
      </c>
      <c r="S545" s="17">
        <f t="shared" si="34"/>
        <v>41468.899594907409</v>
      </c>
      <c r="T545">
        <f t="shared" si="35"/>
        <v>2013</v>
      </c>
    </row>
    <row r="546" spans="1:20" ht="48" x14ac:dyDescent="0.2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4" t="s">
        <v>8312</v>
      </c>
      <c r="P546" s="12" t="s">
        <v>8313</v>
      </c>
      <c r="Q546" s="11">
        <f t="shared" si="32"/>
        <v>150.5</v>
      </c>
      <c r="R546" s="19">
        <f t="shared" si="33"/>
        <v>41891.780023148152</v>
      </c>
      <c r="S546" s="17">
        <f t="shared" si="34"/>
        <v>41926.780023148152</v>
      </c>
      <c r="T546">
        <f t="shared" si="35"/>
        <v>2014</v>
      </c>
    </row>
    <row r="547" spans="1:20" ht="48" x14ac:dyDescent="0.2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4" t="s">
        <v>8320</v>
      </c>
      <c r="P547" s="12" t="s">
        <v>8321</v>
      </c>
      <c r="Q547" s="11">
        <f t="shared" si="32"/>
        <v>103.22</v>
      </c>
      <c r="R547" s="19">
        <f t="shared" si="33"/>
        <v>42292.250787037032</v>
      </c>
      <c r="S547" s="17">
        <f t="shared" si="34"/>
        <v>42322.292361111111</v>
      </c>
      <c r="T547">
        <f t="shared" si="35"/>
        <v>2015</v>
      </c>
    </row>
    <row r="548" spans="1:20" ht="48" x14ac:dyDescent="0.2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4" t="s">
        <v>8315</v>
      </c>
      <c r="P548" s="12" t="s">
        <v>8316</v>
      </c>
      <c r="Q548" s="11">
        <f t="shared" si="32"/>
        <v>25.43</v>
      </c>
      <c r="R548" s="19">
        <f t="shared" si="33"/>
        <v>41484.664247685185</v>
      </c>
      <c r="S548" s="17">
        <f t="shared" si="34"/>
        <v>41520.166666666664</v>
      </c>
      <c r="T548">
        <f t="shared" si="35"/>
        <v>2013</v>
      </c>
    </row>
    <row r="549" spans="1:20" ht="48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4" t="s">
        <v>8307</v>
      </c>
      <c r="P549" s="12" t="s">
        <v>8341</v>
      </c>
      <c r="Q549" s="11">
        <f t="shared" si="32"/>
        <v>402.71</v>
      </c>
      <c r="R549" s="19">
        <f t="shared" si="33"/>
        <v>42283.592465277776</v>
      </c>
      <c r="S549" s="17">
        <f t="shared" si="34"/>
        <v>42323.634131944447</v>
      </c>
      <c r="T549">
        <f t="shared" si="35"/>
        <v>2015</v>
      </c>
    </row>
    <row r="550" spans="1:20" ht="48" x14ac:dyDescent="0.2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4" t="s">
        <v>8326</v>
      </c>
      <c r="P550" s="12" t="s">
        <v>8340</v>
      </c>
      <c r="Q550" s="11">
        <f t="shared" si="32"/>
        <v>103.68</v>
      </c>
      <c r="R550" s="19">
        <f t="shared" si="33"/>
        <v>42269.967835648145</v>
      </c>
      <c r="S550" s="17">
        <f t="shared" si="34"/>
        <v>42290.967835648145</v>
      </c>
      <c r="T550">
        <f t="shared" si="35"/>
        <v>2015</v>
      </c>
    </row>
    <row r="551" spans="1:20" ht="48" x14ac:dyDescent="0.2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4" t="s">
        <v>8310</v>
      </c>
      <c r="P551" s="12" t="s">
        <v>8332</v>
      </c>
      <c r="Q551" s="11">
        <f t="shared" si="32"/>
        <v>59.97</v>
      </c>
      <c r="R551" s="19">
        <f t="shared" si="33"/>
        <v>42200.578310185185</v>
      </c>
      <c r="S551" s="17">
        <f t="shared" si="34"/>
        <v>42252.165972222225</v>
      </c>
      <c r="T551">
        <f t="shared" si="35"/>
        <v>2015</v>
      </c>
    </row>
    <row r="552" spans="1:20" ht="48" x14ac:dyDescent="0.2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4" t="s">
        <v>8315</v>
      </c>
      <c r="P552" s="12" t="s">
        <v>8316</v>
      </c>
      <c r="Q552" s="11">
        <f t="shared" si="32"/>
        <v>14.37</v>
      </c>
      <c r="R552" s="19">
        <f t="shared" si="33"/>
        <v>42315.699490740735</v>
      </c>
      <c r="S552" s="17">
        <f t="shared" si="34"/>
        <v>42345.699490740735</v>
      </c>
      <c r="T552">
        <f t="shared" si="35"/>
        <v>2015</v>
      </c>
    </row>
    <row r="553" spans="1:20" ht="48" x14ac:dyDescent="0.2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4" t="s">
        <v>8315</v>
      </c>
      <c r="P553" s="12" t="s">
        <v>8316</v>
      </c>
      <c r="Q553" s="11">
        <f t="shared" si="32"/>
        <v>140.97999999999999</v>
      </c>
      <c r="R553" s="19">
        <f t="shared" si="33"/>
        <v>42452.825740740736</v>
      </c>
      <c r="S553" s="17">
        <f t="shared" si="34"/>
        <v>42482.825740740736</v>
      </c>
      <c r="T553">
        <f t="shared" si="35"/>
        <v>2016</v>
      </c>
    </row>
    <row r="554" spans="1:20" ht="64" x14ac:dyDescent="0.2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4" t="s">
        <v>8312</v>
      </c>
      <c r="P554" s="12" t="s">
        <v>8313</v>
      </c>
      <c r="Q554" s="11">
        <f t="shared" si="32"/>
        <v>79.41</v>
      </c>
      <c r="R554" s="19">
        <f t="shared" si="33"/>
        <v>42298.34783564815</v>
      </c>
      <c r="S554" s="17">
        <f t="shared" si="34"/>
        <v>42358.375</v>
      </c>
      <c r="T554">
        <f t="shared" si="35"/>
        <v>2015</v>
      </c>
    </row>
    <row r="555" spans="1:20" ht="48" x14ac:dyDescent="0.2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4" t="s">
        <v>8326</v>
      </c>
      <c r="P555" s="12" t="s">
        <v>8330</v>
      </c>
      <c r="Q555" s="11">
        <f t="shared" si="32"/>
        <v>70.58</v>
      </c>
      <c r="R555" s="19">
        <f t="shared" si="33"/>
        <v>41600.538657407407</v>
      </c>
      <c r="S555" s="17">
        <f t="shared" si="34"/>
        <v>41645.538657407407</v>
      </c>
      <c r="T555">
        <f t="shared" si="35"/>
        <v>2013</v>
      </c>
    </row>
    <row r="556" spans="1:20" ht="48" x14ac:dyDescent="0.2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4" t="s">
        <v>8320</v>
      </c>
      <c r="P556" s="12" t="s">
        <v>8321</v>
      </c>
      <c r="Q556" s="11">
        <f t="shared" si="32"/>
        <v>78.66</v>
      </c>
      <c r="R556" s="19">
        <f t="shared" si="33"/>
        <v>41079.877442129626</v>
      </c>
      <c r="S556" s="17">
        <f t="shared" si="34"/>
        <v>41109.877442129626</v>
      </c>
      <c r="T556">
        <f t="shared" si="35"/>
        <v>2012</v>
      </c>
    </row>
    <row r="557" spans="1:20" ht="48" x14ac:dyDescent="0.2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4" t="s">
        <v>8312</v>
      </c>
      <c r="P557" s="12" t="s">
        <v>8313</v>
      </c>
      <c r="Q557" s="11">
        <f t="shared" si="32"/>
        <v>234.79</v>
      </c>
      <c r="R557" s="19">
        <f t="shared" si="33"/>
        <v>42297.748067129629</v>
      </c>
      <c r="S557" s="17">
        <f t="shared" si="34"/>
        <v>42342.208333333328</v>
      </c>
      <c r="T557">
        <f t="shared" si="35"/>
        <v>2015</v>
      </c>
    </row>
    <row r="558" spans="1:20" ht="48" x14ac:dyDescent="0.2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4" t="s">
        <v>8326</v>
      </c>
      <c r="P558" s="12" t="s">
        <v>8330</v>
      </c>
      <c r="Q558" s="11">
        <f t="shared" si="32"/>
        <v>94.49</v>
      </c>
      <c r="R558" s="19">
        <f t="shared" si="33"/>
        <v>40487.621365740742</v>
      </c>
      <c r="S558" s="17">
        <f t="shared" si="34"/>
        <v>40544.207638888889</v>
      </c>
      <c r="T558">
        <f t="shared" si="35"/>
        <v>2010</v>
      </c>
    </row>
    <row r="559" spans="1:20" ht="48" x14ac:dyDescent="0.2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4" t="s">
        <v>8307</v>
      </c>
      <c r="P559" s="12" t="s">
        <v>8309</v>
      </c>
      <c r="Q559" s="11">
        <f t="shared" si="32"/>
        <v>174.95</v>
      </c>
      <c r="R559" s="19">
        <f t="shared" si="33"/>
        <v>42676.583599537036</v>
      </c>
      <c r="S559" s="17">
        <f t="shared" si="34"/>
        <v>42718.6252662037</v>
      </c>
      <c r="T559">
        <f t="shared" si="35"/>
        <v>2016</v>
      </c>
    </row>
    <row r="560" spans="1:20" ht="32" x14ac:dyDescent="0.2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4" t="s">
        <v>8310</v>
      </c>
      <c r="P560" s="12" t="s">
        <v>8332</v>
      </c>
      <c r="Q560" s="11">
        <f t="shared" si="32"/>
        <v>141.41999999999999</v>
      </c>
      <c r="R560" s="19">
        <f t="shared" si="33"/>
        <v>41401.648217592592</v>
      </c>
      <c r="S560" s="17">
        <f t="shared" si="34"/>
        <v>41436.648217592592</v>
      </c>
      <c r="T560">
        <f t="shared" si="35"/>
        <v>2013</v>
      </c>
    </row>
    <row r="561" spans="1:20" ht="32" x14ac:dyDescent="0.2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4" t="s">
        <v>8318</v>
      </c>
      <c r="P561" s="12" t="s">
        <v>8319</v>
      </c>
      <c r="Q561" s="11">
        <f t="shared" si="32"/>
        <v>74.180000000000007</v>
      </c>
      <c r="R561" s="19">
        <f t="shared" si="33"/>
        <v>41786.640543981484</v>
      </c>
      <c r="S561" s="17">
        <f t="shared" si="34"/>
        <v>41816.640543981484</v>
      </c>
      <c r="T561">
        <f t="shared" si="35"/>
        <v>2014</v>
      </c>
    </row>
    <row r="562" spans="1:20" ht="32" x14ac:dyDescent="0.2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4" t="s">
        <v>8315</v>
      </c>
      <c r="P562" s="12" t="s">
        <v>8316</v>
      </c>
      <c r="Q562" s="11">
        <f t="shared" si="32"/>
        <v>52.7</v>
      </c>
      <c r="R562" s="19">
        <f t="shared" si="33"/>
        <v>42262.416643518518</v>
      </c>
      <c r="S562" s="17">
        <f t="shared" si="34"/>
        <v>42292.416643518518</v>
      </c>
      <c r="T562">
        <f t="shared" si="35"/>
        <v>2015</v>
      </c>
    </row>
    <row r="563" spans="1:20" ht="48" x14ac:dyDescent="0.2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4" t="s">
        <v>8312</v>
      </c>
      <c r="P563" s="12" t="s">
        <v>8313</v>
      </c>
      <c r="Q563" s="11">
        <f t="shared" si="32"/>
        <v>118.74</v>
      </c>
      <c r="R563" s="19">
        <f t="shared" si="33"/>
        <v>42130.865150462967</v>
      </c>
      <c r="S563" s="17">
        <f t="shared" si="34"/>
        <v>42163.166666666672</v>
      </c>
      <c r="T563">
        <f t="shared" si="35"/>
        <v>2015</v>
      </c>
    </row>
    <row r="564" spans="1:20" ht="48" x14ac:dyDescent="0.2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4" t="s">
        <v>8322</v>
      </c>
      <c r="P564" s="12" t="s">
        <v>8325</v>
      </c>
      <c r="Q564" s="11">
        <f t="shared" si="32"/>
        <v>70.77</v>
      </c>
      <c r="R564" s="19">
        <f t="shared" si="33"/>
        <v>42059.085752314815</v>
      </c>
      <c r="S564" s="17">
        <f t="shared" si="34"/>
        <v>42089.044085648144</v>
      </c>
      <c r="T564">
        <f t="shared" si="35"/>
        <v>2015</v>
      </c>
    </row>
    <row r="565" spans="1:20" ht="48" x14ac:dyDescent="0.2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4" t="s">
        <v>8322</v>
      </c>
      <c r="P565" s="12" t="s">
        <v>8323</v>
      </c>
      <c r="Q565" s="11">
        <f t="shared" si="32"/>
        <v>84.11</v>
      </c>
      <c r="R565" s="19">
        <f t="shared" si="33"/>
        <v>42387.7268287037</v>
      </c>
      <c r="S565" s="17">
        <f t="shared" si="34"/>
        <v>42402.7268287037</v>
      </c>
      <c r="T565">
        <f t="shared" si="35"/>
        <v>2016</v>
      </c>
    </row>
    <row r="566" spans="1:20" ht="48" x14ac:dyDescent="0.2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4" t="s">
        <v>8307</v>
      </c>
      <c r="P566" s="12" t="s">
        <v>8308</v>
      </c>
      <c r="Q566" s="11">
        <f t="shared" si="32"/>
        <v>127.32</v>
      </c>
      <c r="R566" s="19">
        <f t="shared" si="33"/>
        <v>40898.089236111111</v>
      </c>
      <c r="S566" s="17">
        <f t="shared" si="34"/>
        <v>40920.041666666664</v>
      </c>
      <c r="T566">
        <f t="shared" si="35"/>
        <v>2011</v>
      </c>
    </row>
    <row r="567" spans="1:20" ht="48" x14ac:dyDescent="0.2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4" t="s">
        <v>8312</v>
      </c>
      <c r="P567" s="12" t="s">
        <v>8313</v>
      </c>
      <c r="Q567" s="11">
        <f t="shared" si="32"/>
        <v>211.48</v>
      </c>
      <c r="R567" s="19">
        <f t="shared" si="33"/>
        <v>42138.506377314814</v>
      </c>
      <c r="S567" s="17">
        <f t="shared" si="34"/>
        <v>42168.506377314814</v>
      </c>
      <c r="T567">
        <f t="shared" si="35"/>
        <v>2015</v>
      </c>
    </row>
    <row r="568" spans="1:20" ht="48" x14ac:dyDescent="0.2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4" t="s">
        <v>8320</v>
      </c>
      <c r="P568" s="12" t="s">
        <v>8321</v>
      </c>
      <c r="Q568" s="11">
        <f t="shared" si="32"/>
        <v>81.849999999999994</v>
      </c>
      <c r="R568" s="19">
        <f t="shared" si="33"/>
        <v>42043.605578703704</v>
      </c>
      <c r="S568" s="17">
        <f t="shared" si="34"/>
        <v>42078.563912037032</v>
      </c>
      <c r="T568">
        <f t="shared" si="35"/>
        <v>2015</v>
      </c>
    </row>
    <row r="569" spans="1:20" ht="48" x14ac:dyDescent="0.2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4" t="s">
        <v>8320</v>
      </c>
      <c r="P569" s="12" t="s">
        <v>8321</v>
      </c>
      <c r="Q569" s="11">
        <f t="shared" si="32"/>
        <v>78.58</v>
      </c>
      <c r="R569" s="19">
        <f t="shared" si="33"/>
        <v>41785.452534722222</v>
      </c>
      <c r="S569" s="17">
        <f t="shared" si="34"/>
        <v>41815.452534722222</v>
      </c>
      <c r="T569">
        <f t="shared" si="35"/>
        <v>2014</v>
      </c>
    </row>
    <row r="570" spans="1:20" ht="64" x14ac:dyDescent="0.2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4" t="s">
        <v>8320</v>
      </c>
      <c r="P570" s="12" t="s">
        <v>8321</v>
      </c>
      <c r="Q570" s="11">
        <f t="shared" si="32"/>
        <v>56.46</v>
      </c>
      <c r="R570" s="19">
        <f t="shared" si="33"/>
        <v>40379.776435185187</v>
      </c>
      <c r="S570" s="17">
        <f t="shared" si="34"/>
        <v>40422.155555555553</v>
      </c>
      <c r="T570">
        <f t="shared" si="35"/>
        <v>2010</v>
      </c>
    </row>
    <row r="571" spans="1:20" ht="32" x14ac:dyDescent="0.2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4" t="s">
        <v>8307</v>
      </c>
      <c r="P571" s="12" t="s">
        <v>8309</v>
      </c>
      <c r="Q571" s="11">
        <f t="shared" si="32"/>
        <v>367.97</v>
      </c>
      <c r="R571" s="19">
        <f t="shared" si="33"/>
        <v>42257.882731481484</v>
      </c>
      <c r="S571" s="17">
        <f t="shared" si="34"/>
        <v>42292.882731481484</v>
      </c>
      <c r="T571">
        <f t="shared" si="35"/>
        <v>2015</v>
      </c>
    </row>
    <row r="572" spans="1:20" ht="48" x14ac:dyDescent="0.2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4" t="s">
        <v>8320</v>
      </c>
      <c r="P572" s="12" t="s">
        <v>8342</v>
      </c>
      <c r="Q572" s="11">
        <f t="shared" si="32"/>
        <v>273.83</v>
      </c>
      <c r="R572" s="19">
        <f t="shared" si="33"/>
        <v>41583.083981481483</v>
      </c>
      <c r="S572" s="17">
        <f t="shared" si="34"/>
        <v>41618.083981481483</v>
      </c>
      <c r="T572">
        <f t="shared" si="35"/>
        <v>2013</v>
      </c>
    </row>
    <row r="573" spans="1:20" ht="48" x14ac:dyDescent="0.2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4" t="s">
        <v>8307</v>
      </c>
      <c r="P573" s="12" t="s">
        <v>8341</v>
      </c>
      <c r="Q573" s="11">
        <f t="shared" si="32"/>
        <v>105.93</v>
      </c>
      <c r="R573" s="19">
        <f t="shared" si="33"/>
        <v>42247.496759259258</v>
      </c>
      <c r="S573" s="17">
        <f t="shared" si="34"/>
        <v>42278.207638888889</v>
      </c>
      <c r="T573">
        <f t="shared" si="35"/>
        <v>2015</v>
      </c>
    </row>
    <row r="574" spans="1:20" ht="48" x14ac:dyDescent="0.2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4" t="s">
        <v>8322</v>
      </c>
      <c r="P574" s="12" t="s">
        <v>8325</v>
      </c>
      <c r="Q574" s="11">
        <f t="shared" si="32"/>
        <v>72.760000000000005</v>
      </c>
      <c r="R574" s="19">
        <f t="shared" si="33"/>
        <v>42144.573807870373</v>
      </c>
      <c r="S574" s="17">
        <f t="shared" si="34"/>
        <v>42166.165972222225</v>
      </c>
      <c r="T574">
        <f t="shared" si="35"/>
        <v>2015</v>
      </c>
    </row>
    <row r="575" spans="1:20" ht="48" x14ac:dyDescent="0.2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4" t="s">
        <v>8310</v>
      </c>
      <c r="P575" s="12" t="s">
        <v>8332</v>
      </c>
      <c r="Q575" s="11">
        <f t="shared" si="32"/>
        <v>492.31</v>
      </c>
      <c r="R575" s="19">
        <f t="shared" si="33"/>
        <v>42019.590173611112</v>
      </c>
      <c r="S575" s="17">
        <f t="shared" si="34"/>
        <v>42049.590173611112</v>
      </c>
      <c r="T575">
        <f t="shared" si="35"/>
        <v>2015</v>
      </c>
    </row>
    <row r="576" spans="1:20" ht="48" x14ac:dyDescent="0.2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4" t="s">
        <v>8322</v>
      </c>
      <c r="P576" s="12" t="s">
        <v>8325</v>
      </c>
      <c r="Q576" s="11">
        <f t="shared" si="32"/>
        <v>90.74</v>
      </c>
      <c r="R576" s="19">
        <f t="shared" si="33"/>
        <v>42158.065694444449</v>
      </c>
      <c r="S576" s="17">
        <f t="shared" si="34"/>
        <v>42201</v>
      </c>
      <c r="T576">
        <f t="shared" si="35"/>
        <v>2015</v>
      </c>
    </row>
    <row r="577" spans="1:20" ht="48" x14ac:dyDescent="0.2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4" t="s">
        <v>8307</v>
      </c>
      <c r="P577" s="12" t="s">
        <v>8309</v>
      </c>
      <c r="Q577" s="11">
        <f t="shared" si="32"/>
        <v>133.25</v>
      </c>
      <c r="R577" s="19">
        <f t="shared" si="33"/>
        <v>42504.403877314813</v>
      </c>
      <c r="S577" s="17">
        <f t="shared" si="34"/>
        <v>42549.403877314813</v>
      </c>
      <c r="T577">
        <f t="shared" si="35"/>
        <v>2016</v>
      </c>
    </row>
    <row r="578" spans="1:20" ht="48" x14ac:dyDescent="0.2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4" t="s">
        <v>8322</v>
      </c>
      <c r="P578" s="12" t="s">
        <v>8323</v>
      </c>
      <c r="Q578" s="11">
        <f t="shared" si="32"/>
        <v>108.24</v>
      </c>
      <c r="R578" s="19">
        <f t="shared" si="33"/>
        <v>41888.674826388888</v>
      </c>
      <c r="S578" s="17">
        <f t="shared" si="34"/>
        <v>41918.674826388888</v>
      </c>
      <c r="T578">
        <f t="shared" si="35"/>
        <v>2014</v>
      </c>
    </row>
    <row r="579" spans="1:20" ht="32" x14ac:dyDescent="0.2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4" t="s">
        <v>8322</v>
      </c>
      <c r="P579" s="12" t="s">
        <v>8325</v>
      </c>
      <c r="Q579" s="11">
        <f t="shared" ref="Q579:Q642" si="36">IFERROR(ROUND(E579/L579,2),0)</f>
        <v>69.569999999999993</v>
      </c>
      <c r="R579" s="19">
        <f t="shared" ref="R579:R642" si="37">(((J579/60)/60)/24)+DATE(1970,1,1)</f>
        <v>41871.755694444444</v>
      </c>
      <c r="S579" s="17">
        <f t="shared" ref="S579:S642" si="38">(((I579/60)/60)/24)+DATE(1970,1,1)</f>
        <v>41901.755694444444</v>
      </c>
      <c r="T579">
        <f t="shared" ref="T579:T642" si="39">YEAR(R579)</f>
        <v>2014</v>
      </c>
    </row>
    <row r="580" spans="1:20" ht="48" x14ac:dyDescent="0.2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4" t="s">
        <v>8320</v>
      </c>
      <c r="P580" s="12" t="s">
        <v>8321</v>
      </c>
      <c r="Q580" s="11">
        <f t="shared" si="36"/>
        <v>62.71</v>
      </c>
      <c r="R580" s="19">
        <f t="shared" si="37"/>
        <v>40567.694560185184</v>
      </c>
      <c r="S580" s="17">
        <f t="shared" si="38"/>
        <v>40612.694560185184</v>
      </c>
      <c r="T580">
        <f t="shared" si="39"/>
        <v>2011</v>
      </c>
    </row>
    <row r="581" spans="1:20" ht="48" x14ac:dyDescent="0.2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4" t="s">
        <v>8307</v>
      </c>
      <c r="P581" s="12" t="s">
        <v>8308</v>
      </c>
      <c r="Q581" s="11">
        <f t="shared" si="36"/>
        <v>68.25</v>
      </c>
      <c r="R581" s="19">
        <f t="shared" si="37"/>
        <v>42704.857094907406</v>
      </c>
      <c r="S581" s="17">
        <f t="shared" si="38"/>
        <v>42764.857094907406</v>
      </c>
      <c r="T581">
        <f t="shared" si="39"/>
        <v>2016</v>
      </c>
    </row>
    <row r="582" spans="1:20" ht="32" x14ac:dyDescent="0.2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4" t="s">
        <v>8322</v>
      </c>
      <c r="P582" s="12" t="s">
        <v>8325</v>
      </c>
      <c r="Q582" s="11">
        <f t="shared" si="36"/>
        <v>93.81</v>
      </c>
      <c r="R582" s="19">
        <f t="shared" si="37"/>
        <v>41964.315532407403</v>
      </c>
      <c r="S582" s="17">
        <f t="shared" si="38"/>
        <v>41995.166666666672</v>
      </c>
      <c r="T582">
        <f t="shared" si="39"/>
        <v>2014</v>
      </c>
    </row>
    <row r="583" spans="1:20" ht="32" x14ac:dyDescent="0.2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4" t="s">
        <v>8326</v>
      </c>
      <c r="P583" s="12" t="s">
        <v>8330</v>
      </c>
      <c r="Q583" s="11">
        <f t="shared" si="36"/>
        <v>126.81</v>
      </c>
      <c r="R583" s="19">
        <f t="shared" si="37"/>
        <v>41186.306527777779</v>
      </c>
      <c r="S583" s="17">
        <f t="shared" si="38"/>
        <v>41211.306527777779</v>
      </c>
      <c r="T583">
        <f t="shared" si="39"/>
        <v>2012</v>
      </c>
    </row>
    <row r="584" spans="1:20" ht="32" x14ac:dyDescent="0.2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4" t="s">
        <v>8322</v>
      </c>
      <c r="P584" s="12" t="s">
        <v>8325</v>
      </c>
      <c r="Q584" s="11">
        <f t="shared" si="36"/>
        <v>63.56</v>
      </c>
      <c r="R584" s="19">
        <f t="shared" si="37"/>
        <v>41990.584108796291</v>
      </c>
      <c r="S584" s="17">
        <f t="shared" si="38"/>
        <v>42036.120833333334</v>
      </c>
      <c r="T584">
        <f t="shared" si="39"/>
        <v>2014</v>
      </c>
    </row>
    <row r="585" spans="1:20" ht="48" x14ac:dyDescent="0.2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4" t="s">
        <v>8307</v>
      </c>
      <c r="P585" s="12" t="s">
        <v>8309</v>
      </c>
      <c r="Q585" s="11">
        <f t="shared" si="36"/>
        <v>102.02</v>
      </c>
      <c r="R585" s="19">
        <f t="shared" si="37"/>
        <v>42402.709652777776</v>
      </c>
      <c r="S585" s="17">
        <f t="shared" si="38"/>
        <v>42432.709652777776</v>
      </c>
      <c r="T585">
        <f t="shared" si="39"/>
        <v>2016</v>
      </c>
    </row>
    <row r="586" spans="1:20" ht="48" x14ac:dyDescent="0.2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4" t="s">
        <v>8326</v>
      </c>
      <c r="P586" s="12" t="s">
        <v>8330</v>
      </c>
      <c r="Q586" s="11">
        <f t="shared" si="36"/>
        <v>51.72</v>
      </c>
      <c r="R586" s="19">
        <f t="shared" si="37"/>
        <v>41399.99622685185</v>
      </c>
      <c r="S586" s="17">
        <f t="shared" si="38"/>
        <v>41420.99622685185</v>
      </c>
      <c r="T586">
        <f t="shared" si="39"/>
        <v>2013</v>
      </c>
    </row>
    <row r="587" spans="1:20" ht="32" x14ac:dyDescent="0.2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4" t="s">
        <v>8312</v>
      </c>
      <c r="P587" s="12" t="s">
        <v>8313</v>
      </c>
      <c r="Q587" s="11">
        <f t="shared" si="36"/>
        <v>94.74</v>
      </c>
      <c r="R587" s="19">
        <f t="shared" si="37"/>
        <v>42758.975937499999</v>
      </c>
      <c r="S587" s="17">
        <f t="shared" si="38"/>
        <v>42795.791666666672</v>
      </c>
      <c r="T587">
        <f t="shared" si="39"/>
        <v>2017</v>
      </c>
    </row>
    <row r="588" spans="1:20" ht="48" x14ac:dyDescent="0.2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4" t="s">
        <v>8326</v>
      </c>
      <c r="P588" s="12" t="s">
        <v>8330</v>
      </c>
      <c r="Q588" s="11">
        <f t="shared" si="36"/>
        <v>92.54</v>
      </c>
      <c r="R588" s="19">
        <f t="shared" si="37"/>
        <v>40564.994837962964</v>
      </c>
      <c r="S588" s="17">
        <f t="shared" si="38"/>
        <v>40594.994837962964</v>
      </c>
      <c r="T588">
        <f t="shared" si="39"/>
        <v>2011</v>
      </c>
    </row>
    <row r="589" spans="1:20" ht="48" x14ac:dyDescent="0.2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4" t="s">
        <v>8307</v>
      </c>
      <c r="P589" s="12" t="s">
        <v>8308</v>
      </c>
      <c r="Q589" s="11">
        <f t="shared" si="36"/>
        <v>88.24</v>
      </c>
      <c r="R589" s="19">
        <f t="shared" si="37"/>
        <v>42331.708032407405</v>
      </c>
      <c r="S589" s="17">
        <f t="shared" si="38"/>
        <v>42391.708032407405</v>
      </c>
      <c r="T589">
        <f t="shared" si="39"/>
        <v>2015</v>
      </c>
    </row>
    <row r="590" spans="1:20" ht="32" x14ac:dyDescent="0.2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4" t="s">
        <v>8322</v>
      </c>
      <c r="P590" s="12" t="s">
        <v>8325</v>
      </c>
      <c r="Q590" s="11">
        <f t="shared" si="36"/>
        <v>62.05</v>
      </c>
      <c r="R590" s="19">
        <f t="shared" si="37"/>
        <v>41802.574282407404</v>
      </c>
      <c r="S590" s="17">
        <f t="shared" si="38"/>
        <v>41823.165972222225</v>
      </c>
      <c r="T590">
        <f t="shared" si="39"/>
        <v>2014</v>
      </c>
    </row>
    <row r="591" spans="1:20" ht="48" x14ac:dyDescent="0.2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4" t="s">
        <v>8322</v>
      </c>
      <c r="P591" s="12" t="s">
        <v>8325</v>
      </c>
      <c r="Q591" s="11">
        <f t="shared" si="36"/>
        <v>71.239999999999995</v>
      </c>
      <c r="R591" s="19">
        <f t="shared" si="37"/>
        <v>42473.007037037038</v>
      </c>
      <c r="S591" s="17">
        <f t="shared" si="38"/>
        <v>42503.007037037038</v>
      </c>
      <c r="T591">
        <f t="shared" si="39"/>
        <v>2016</v>
      </c>
    </row>
    <row r="592" spans="1:20" ht="48" x14ac:dyDescent="0.2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4" t="s">
        <v>8322</v>
      </c>
      <c r="P592" s="12" t="s">
        <v>8323</v>
      </c>
      <c r="Q592" s="11">
        <f t="shared" si="36"/>
        <v>67.7</v>
      </c>
      <c r="R592" s="19">
        <f t="shared" si="37"/>
        <v>41158.993923611109</v>
      </c>
      <c r="S592" s="17">
        <f t="shared" si="38"/>
        <v>41188.993923611109</v>
      </c>
      <c r="T592">
        <f t="shared" si="39"/>
        <v>2012</v>
      </c>
    </row>
    <row r="593" spans="1:20" ht="48" x14ac:dyDescent="0.2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4" t="s">
        <v>8322</v>
      </c>
      <c r="P593" s="12" t="s">
        <v>8325</v>
      </c>
      <c r="Q593" s="11">
        <f t="shared" si="36"/>
        <v>106.57</v>
      </c>
      <c r="R593" s="19">
        <f t="shared" si="37"/>
        <v>42337.792511574073</v>
      </c>
      <c r="S593" s="17">
        <f t="shared" si="38"/>
        <v>42374.996527777781</v>
      </c>
      <c r="T593">
        <f t="shared" si="39"/>
        <v>2015</v>
      </c>
    </row>
    <row r="594" spans="1:20" ht="48" x14ac:dyDescent="0.2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4" t="s">
        <v>8322</v>
      </c>
      <c r="P594" s="12" t="s">
        <v>8325</v>
      </c>
      <c r="Q594" s="11">
        <f t="shared" si="36"/>
        <v>66.59</v>
      </c>
      <c r="R594" s="19">
        <f t="shared" si="37"/>
        <v>41971.002152777779</v>
      </c>
      <c r="S594" s="17">
        <f t="shared" si="38"/>
        <v>42004</v>
      </c>
      <c r="T594">
        <f t="shared" si="39"/>
        <v>2014</v>
      </c>
    </row>
    <row r="595" spans="1:20" ht="48" x14ac:dyDescent="0.2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4" t="s">
        <v>8312</v>
      </c>
      <c r="P595" s="12" t="s">
        <v>8313</v>
      </c>
      <c r="Q595" s="11">
        <f t="shared" si="36"/>
        <v>103.64</v>
      </c>
      <c r="R595" s="19">
        <f t="shared" si="37"/>
        <v>42636.868518518517</v>
      </c>
      <c r="S595" s="17">
        <f t="shared" si="38"/>
        <v>42666.868518518517</v>
      </c>
      <c r="T595">
        <f t="shared" si="39"/>
        <v>2016</v>
      </c>
    </row>
    <row r="596" spans="1:20" ht="48" x14ac:dyDescent="0.2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4" t="s">
        <v>8322</v>
      </c>
      <c r="P596" s="12" t="s">
        <v>8325</v>
      </c>
      <c r="Q596" s="11">
        <f t="shared" si="36"/>
        <v>716.35</v>
      </c>
      <c r="R596" s="19">
        <f t="shared" si="37"/>
        <v>42605.765381944439</v>
      </c>
      <c r="S596" s="17">
        <f t="shared" si="38"/>
        <v>42634.125</v>
      </c>
      <c r="T596">
        <f t="shared" si="39"/>
        <v>2016</v>
      </c>
    </row>
    <row r="597" spans="1:20" ht="48" x14ac:dyDescent="0.2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4" t="s">
        <v>8320</v>
      </c>
      <c r="P597" s="12" t="s">
        <v>8321</v>
      </c>
      <c r="Q597" s="11">
        <f t="shared" si="36"/>
        <v>139.83000000000001</v>
      </c>
      <c r="R597" s="19">
        <f t="shared" si="37"/>
        <v>42163.897916666669</v>
      </c>
      <c r="S597" s="17">
        <f t="shared" si="38"/>
        <v>42208.132638888885</v>
      </c>
      <c r="T597">
        <f t="shared" si="39"/>
        <v>2015</v>
      </c>
    </row>
    <row r="598" spans="1:20" ht="48" x14ac:dyDescent="0.2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4" t="s">
        <v>8322</v>
      </c>
      <c r="P598" s="12" t="s">
        <v>8323</v>
      </c>
      <c r="Q598" s="11">
        <f t="shared" si="36"/>
        <v>109.59</v>
      </c>
      <c r="R598" s="19">
        <f t="shared" si="37"/>
        <v>42654.973703703698</v>
      </c>
      <c r="S598" s="17">
        <f t="shared" si="38"/>
        <v>42674.166666666672</v>
      </c>
      <c r="T598">
        <f t="shared" si="39"/>
        <v>2016</v>
      </c>
    </row>
    <row r="599" spans="1:20" ht="48" x14ac:dyDescent="0.2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4" t="s">
        <v>8307</v>
      </c>
      <c r="P599" s="12" t="s">
        <v>8308</v>
      </c>
      <c r="Q599" s="11">
        <f t="shared" si="36"/>
        <v>55.81</v>
      </c>
      <c r="R599" s="19">
        <f t="shared" si="37"/>
        <v>41387.171805555554</v>
      </c>
      <c r="S599" s="17">
        <f t="shared" si="38"/>
        <v>41417.171805555554</v>
      </c>
      <c r="T599">
        <f t="shared" si="39"/>
        <v>2013</v>
      </c>
    </row>
    <row r="600" spans="1:20" ht="64" x14ac:dyDescent="0.2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4" t="s">
        <v>8307</v>
      </c>
      <c r="P600" s="12" t="s">
        <v>8314</v>
      </c>
      <c r="Q600" s="11">
        <f t="shared" si="36"/>
        <v>31.44</v>
      </c>
      <c r="R600" s="19">
        <f t="shared" si="37"/>
        <v>41726.712754629632</v>
      </c>
      <c r="S600" s="17">
        <f t="shared" si="38"/>
        <v>41758.712754629632</v>
      </c>
      <c r="T600">
        <f t="shared" si="39"/>
        <v>2014</v>
      </c>
    </row>
    <row r="601" spans="1:20" ht="32" x14ac:dyDescent="0.2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4" t="s">
        <v>8322</v>
      </c>
      <c r="P601" s="12" t="s">
        <v>8325</v>
      </c>
      <c r="Q601" s="11">
        <f t="shared" si="36"/>
        <v>60.48</v>
      </c>
      <c r="R601" s="19">
        <f t="shared" si="37"/>
        <v>42068.888391203705</v>
      </c>
      <c r="S601" s="17">
        <f t="shared" si="38"/>
        <v>42098.846724537041</v>
      </c>
      <c r="T601">
        <f t="shared" si="39"/>
        <v>2015</v>
      </c>
    </row>
    <row r="602" spans="1:20" ht="32" x14ac:dyDescent="0.2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4" t="s">
        <v>8320</v>
      </c>
      <c r="P602" s="12" t="s">
        <v>8331</v>
      </c>
      <c r="Q602" s="11">
        <f t="shared" si="36"/>
        <v>169.61</v>
      </c>
      <c r="R602" s="19">
        <f t="shared" si="37"/>
        <v>42324.96393518518</v>
      </c>
      <c r="S602" s="17">
        <f t="shared" si="38"/>
        <v>42354.96393518518</v>
      </c>
      <c r="T602">
        <f t="shared" si="39"/>
        <v>2015</v>
      </c>
    </row>
    <row r="603" spans="1:20" ht="32" x14ac:dyDescent="0.2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4" t="s">
        <v>8326</v>
      </c>
      <c r="P603" s="12" t="s">
        <v>8335</v>
      </c>
      <c r="Q603" s="11">
        <f t="shared" si="36"/>
        <v>63.38</v>
      </c>
      <c r="R603" s="19">
        <f t="shared" si="37"/>
        <v>42607.226701388892</v>
      </c>
      <c r="S603" s="17">
        <f t="shared" si="38"/>
        <v>42637.226701388892</v>
      </c>
      <c r="T603">
        <f t="shared" si="39"/>
        <v>2016</v>
      </c>
    </row>
    <row r="604" spans="1:20" ht="48" x14ac:dyDescent="0.2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4" t="s">
        <v>8320</v>
      </c>
      <c r="P604" s="12" t="s">
        <v>8331</v>
      </c>
      <c r="Q604" s="11">
        <f t="shared" si="36"/>
        <v>171.84</v>
      </c>
      <c r="R604" s="19">
        <f t="shared" si="37"/>
        <v>41760.796423611115</v>
      </c>
      <c r="S604" s="17">
        <f t="shared" si="38"/>
        <v>41806.229166666664</v>
      </c>
      <c r="T604">
        <f t="shared" si="39"/>
        <v>2014</v>
      </c>
    </row>
    <row r="605" spans="1:20" ht="32" x14ac:dyDescent="0.2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4" t="s">
        <v>8320</v>
      </c>
      <c r="P605" s="12" t="s">
        <v>8321</v>
      </c>
      <c r="Q605" s="11">
        <f t="shared" si="36"/>
        <v>71.900000000000006</v>
      </c>
      <c r="R605" s="19">
        <f t="shared" si="37"/>
        <v>42760.498935185184</v>
      </c>
      <c r="S605" s="17">
        <f t="shared" si="38"/>
        <v>42790.498935185184</v>
      </c>
      <c r="T605">
        <f t="shared" si="39"/>
        <v>2017</v>
      </c>
    </row>
    <row r="606" spans="1:20" ht="48" x14ac:dyDescent="0.2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4" t="s">
        <v>8312</v>
      </c>
      <c r="P606" s="12" t="s">
        <v>8313</v>
      </c>
      <c r="Q606" s="11">
        <f t="shared" si="36"/>
        <v>55.82</v>
      </c>
      <c r="R606" s="19">
        <f t="shared" si="37"/>
        <v>41806.637337962966</v>
      </c>
      <c r="S606" s="17">
        <f t="shared" si="38"/>
        <v>41836.637337962966</v>
      </c>
      <c r="T606">
        <f t="shared" si="39"/>
        <v>2014</v>
      </c>
    </row>
    <row r="607" spans="1:20" ht="16" x14ac:dyDescent="0.2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4" t="s">
        <v>8320</v>
      </c>
      <c r="P607" s="12" t="s">
        <v>8331</v>
      </c>
      <c r="Q607" s="11">
        <f t="shared" si="36"/>
        <v>137.93</v>
      </c>
      <c r="R607" s="19">
        <f t="shared" si="37"/>
        <v>42271.176446759258</v>
      </c>
      <c r="S607" s="17">
        <f t="shared" si="38"/>
        <v>42301.176446759258</v>
      </c>
      <c r="T607">
        <f t="shared" si="39"/>
        <v>2015</v>
      </c>
    </row>
    <row r="608" spans="1:20" ht="48" x14ac:dyDescent="0.2">
      <c r="A608">
        <v>525</v>
      </c>
      <c r="B608" s="9" t="s">
        <v>526</v>
      </c>
      <c r="C608" s="3" t="s">
        <v>4635</v>
      </c>
      <c r="D608" s="5">
        <v>12000</v>
      </c>
      <c r="E608" s="7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4" t="s">
        <v>8322</v>
      </c>
      <c r="P608" s="12" t="s">
        <v>8325</v>
      </c>
      <c r="Q608" s="11">
        <f t="shared" si="36"/>
        <v>1000</v>
      </c>
      <c r="R608" s="19">
        <f t="shared" si="37"/>
        <v>41850.400937500002</v>
      </c>
      <c r="S608" s="17">
        <f t="shared" si="38"/>
        <v>41895.400937500002</v>
      </c>
      <c r="T608">
        <f t="shared" si="39"/>
        <v>2014</v>
      </c>
    </row>
    <row r="609" spans="1:20" ht="48" x14ac:dyDescent="0.2">
      <c r="A609">
        <v>362</v>
      </c>
      <c r="B609" s="9" t="s">
        <v>363</v>
      </c>
      <c r="C609" s="3" t="s">
        <v>4472</v>
      </c>
      <c r="D609" s="5">
        <v>9665</v>
      </c>
      <c r="E609" s="7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4" t="s">
        <v>8320</v>
      </c>
      <c r="P609" s="12" t="s">
        <v>8321</v>
      </c>
      <c r="Q609" s="11">
        <f t="shared" si="36"/>
        <v>139.53</v>
      </c>
      <c r="R609" s="19">
        <f t="shared" si="37"/>
        <v>41837.210543981484</v>
      </c>
      <c r="S609" s="17">
        <f t="shared" si="38"/>
        <v>41859</v>
      </c>
      <c r="T609">
        <f t="shared" si="39"/>
        <v>2014</v>
      </c>
    </row>
    <row r="610" spans="1:20" ht="64" x14ac:dyDescent="0.2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4" t="s">
        <v>8322</v>
      </c>
      <c r="P610" s="12" t="s">
        <v>8323</v>
      </c>
      <c r="Q610" s="11">
        <f t="shared" si="36"/>
        <v>64.16</v>
      </c>
      <c r="R610" s="19">
        <f t="shared" si="37"/>
        <v>42255.333252314813</v>
      </c>
      <c r="S610" s="17">
        <f t="shared" si="38"/>
        <v>42285.333252314813</v>
      </c>
      <c r="T610">
        <f t="shared" si="39"/>
        <v>2015</v>
      </c>
    </row>
    <row r="611" spans="1:20" ht="48" x14ac:dyDescent="0.2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4" t="s">
        <v>8315</v>
      </c>
      <c r="P611" s="12" t="s">
        <v>8316</v>
      </c>
      <c r="Q611" s="11">
        <f t="shared" si="36"/>
        <v>57.93</v>
      </c>
      <c r="R611" s="19">
        <f t="shared" si="37"/>
        <v>40936.678506944445</v>
      </c>
      <c r="S611" s="17">
        <f t="shared" si="38"/>
        <v>40966.678506944445</v>
      </c>
      <c r="T611">
        <f t="shared" si="39"/>
        <v>2012</v>
      </c>
    </row>
    <row r="612" spans="1:20" ht="16" x14ac:dyDescent="0.2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4" t="s">
        <v>8320</v>
      </c>
      <c r="P612" s="12" t="s">
        <v>8324</v>
      </c>
      <c r="Q612" s="11">
        <f t="shared" si="36"/>
        <v>314.29000000000002</v>
      </c>
      <c r="R612" s="19">
        <f t="shared" si="37"/>
        <v>41970.64061342593</v>
      </c>
      <c r="S612" s="17">
        <f t="shared" si="38"/>
        <v>42001.64061342593</v>
      </c>
      <c r="T612">
        <f t="shared" si="39"/>
        <v>2014</v>
      </c>
    </row>
    <row r="613" spans="1:20" ht="48" x14ac:dyDescent="0.2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4" t="s">
        <v>8312</v>
      </c>
      <c r="P613" s="12" t="s">
        <v>8313</v>
      </c>
      <c r="Q613" s="11">
        <f t="shared" si="36"/>
        <v>78.44</v>
      </c>
      <c r="R613" s="19">
        <f t="shared" si="37"/>
        <v>42493.600810185191</v>
      </c>
      <c r="S613" s="17">
        <f t="shared" si="38"/>
        <v>42553.600810185191</v>
      </c>
      <c r="T613">
        <f t="shared" si="39"/>
        <v>2016</v>
      </c>
    </row>
    <row r="614" spans="1:20" ht="48" x14ac:dyDescent="0.2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4" t="s">
        <v>8322</v>
      </c>
      <c r="P614" s="12" t="s">
        <v>8325</v>
      </c>
      <c r="Q614" s="11">
        <f t="shared" si="36"/>
        <v>125.05</v>
      </c>
      <c r="R614" s="19">
        <f t="shared" si="37"/>
        <v>41989.24754629629</v>
      </c>
      <c r="S614" s="17">
        <f t="shared" si="38"/>
        <v>42006.24754629629</v>
      </c>
      <c r="T614">
        <f t="shared" si="39"/>
        <v>2014</v>
      </c>
    </row>
    <row r="615" spans="1:20" ht="48" x14ac:dyDescent="0.2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4" t="s">
        <v>8307</v>
      </c>
      <c r="P615" s="12" t="s">
        <v>8309</v>
      </c>
      <c r="Q615" s="11">
        <f t="shared" si="36"/>
        <v>788.53</v>
      </c>
      <c r="R615" s="19">
        <f t="shared" si="37"/>
        <v>41984.692731481482</v>
      </c>
      <c r="S615" s="17">
        <f t="shared" si="38"/>
        <v>42018.166666666672</v>
      </c>
      <c r="T615">
        <f t="shared" si="39"/>
        <v>2014</v>
      </c>
    </row>
    <row r="616" spans="1:20" ht="32" x14ac:dyDescent="0.2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4" t="s">
        <v>8326</v>
      </c>
      <c r="P616" s="12" t="s">
        <v>8330</v>
      </c>
      <c r="Q616" s="11">
        <f t="shared" si="36"/>
        <v>131.16999999999999</v>
      </c>
      <c r="R616" s="19">
        <f t="shared" si="37"/>
        <v>41988.964062500003</v>
      </c>
      <c r="S616" s="17">
        <f t="shared" si="38"/>
        <v>42028.964062500003</v>
      </c>
      <c r="T616">
        <f t="shared" si="39"/>
        <v>2014</v>
      </c>
    </row>
    <row r="617" spans="1:20" ht="48" x14ac:dyDescent="0.2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4" t="s">
        <v>8307</v>
      </c>
      <c r="P617" s="12" t="s">
        <v>8309</v>
      </c>
      <c r="Q617" s="11">
        <f t="shared" si="36"/>
        <v>42.89</v>
      </c>
      <c r="R617" s="19">
        <f t="shared" si="37"/>
        <v>42045.957314814819</v>
      </c>
      <c r="S617" s="17">
        <f t="shared" si="38"/>
        <v>42075.915648148148</v>
      </c>
      <c r="T617">
        <f t="shared" si="39"/>
        <v>2015</v>
      </c>
    </row>
    <row r="618" spans="1:20" ht="80" x14ac:dyDescent="0.2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4" t="s">
        <v>8322</v>
      </c>
      <c r="P618" s="12" t="s">
        <v>8325</v>
      </c>
      <c r="Q618" s="11">
        <f t="shared" si="36"/>
        <v>93.98</v>
      </c>
      <c r="R618" s="19">
        <f t="shared" si="37"/>
        <v>41826.871238425927</v>
      </c>
      <c r="S618" s="17">
        <f t="shared" si="38"/>
        <v>41859.57916666667</v>
      </c>
      <c r="T618">
        <f t="shared" si="39"/>
        <v>2014</v>
      </c>
    </row>
    <row r="619" spans="1:20" ht="48" x14ac:dyDescent="0.2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4" t="s">
        <v>8307</v>
      </c>
      <c r="P619" s="12" t="s">
        <v>8308</v>
      </c>
      <c r="Q619" s="11">
        <f t="shared" si="36"/>
        <v>64.180000000000007</v>
      </c>
      <c r="R619" s="19">
        <f t="shared" si="37"/>
        <v>42010.822233796294</v>
      </c>
      <c r="S619" s="17">
        <f t="shared" si="38"/>
        <v>42040.822233796294</v>
      </c>
      <c r="T619">
        <f t="shared" si="39"/>
        <v>2015</v>
      </c>
    </row>
    <row r="620" spans="1:20" ht="48" x14ac:dyDescent="0.2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4" t="s">
        <v>8315</v>
      </c>
      <c r="P620" s="12" t="s">
        <v>8316</v>
      </c>
      <c r="Q620" s="11">
        <f t="shared" si="36"/>
        <v>81.56</v>
      </c>
      <c r="R620" s="19">
        <f t="shared" si="37"/>
        <v>42202.278194444443</v>
      </c>
      <c r="S620" s="17">
        <f t="shared" si="38"/>
        <v>42232.278194444443</v>
      </c>
      <c r="T620">
        <f t="shared" si="39"/>
        <v>2015</v>
      </c>
    </row>
    <row r="621" spans="1:20" ht="48" x14ac:dyDescent="0.2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4" t="s">
        <v>8326</v>
      </c>
      <c r="P621" s="12" t="s">
        <v>8328</v>
      </c>
      <c r="Q621" s="11">
        <f t="shared" si="36"/>
        <v>45.99</v>
      </c>
      <c r="R621" s="19">
        <f t="shared" si="37"/>
        <v>42755.627372685187</v>
      </c>
      <c r="S621" s="17">
        <f t="shared" si="38"/>
        <v>42800.833333333328</v>
      </c>
      <c r="T621">
        <f t="shared" si="39"/>
        <v>2017</v>
      </c>
    </row>
    <row r="622" spans="1:20" ht="48" x14ac:dyDescent="0.2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4" t="s">
        <v>8307</v>
      </c>
      <c r="P622" s="12" t="s">
        <v>8309</v>
      </c>
      <c r="Q622" s="11">
        <f t="shared" si="36"/>
        <v>292.08</v>
      </c>
      <c r="R622" s="19">
        <f t="shared" si="37"/>
        <v>41926.29965277778</v>
      </c>
      <c r="S622" s="17">
        <f t="shared" si="38"/>
        <v>41956.334722222222</v>
      </c>
      <c r="T622">
        <f t="shared" si="39"/>
        <v>2014</v>
      </c>
    </row>
    <row r="623" spans="1:20" ht="48" x14ac:dyDescent="0.2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4" t="s">
        <v>8320</v>
      </c>
      <c r="P623" s="12" t="s">
        <v>8321</v>
      </c>
      <c r="Q623" s="11">
        <f t="shared" si="36"/>
        <v>40.76</v>
      </c>
      <c r="R623" s="19">
        <f t="shared" si="37"/>
        <v>41890.167453703703</v>
      </c>
      <c r="S623" s="17">
        <f t="shared" si="38"/>
        <v>41920.167453703703</v>
      </c>
      <c r="T623">
        <f t="shared" si="39"/>
        <v>2014</v>
      </c>
    </row>
    <row r="624" spans="1:20" ht="48" x14ac:dyDescent="0.2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4" t="s">
        <v>8326</v>
      </c>
      <c r="P624" s="12" t="s">
        <v>8330</v>
      </c>
      <c r="Q624" s="11">
        <f t="shared" si="36"/>
        <v>112.02</v>
      </c>
      <c r="R624" s="19">
        <f t="shared" si="37"/>
        <v>41135.699687500004</v>
      </c>
      <c r="S624" s="17">
        <f t="shared" si="38"/>
        <v>41163.699687500004</v>
      </c>
      <c r="T624">
        <f t="shared" si="39"/>
        <v>2012</v>
      </c>
    </row>
    <row r="625" spans="1:20" ht="48" x14ac:dyDescent="0.2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4" t="s">
        <v>8320</v>
      </c>
      <c r="P625" s="12" t="s">
        <v>8331</v>
      </c>
      <c r="Q625" s="11">
        <f t="shared" si="36"/>
        <v>63.92</v>
      </c>
      <c r="R625" s="19">
        <f t="shared" si="37"/>
        <v>42177.007071759261</v>
      </c>
      <c r="S625" s="17">
        <f t="shared" si="38"/>
        <v>42208.125</v>
      </c>
      <c r="T625">
        <f t="shared" si="39"/>
        <v>2015</v>
      </c>
    </row>
    <row r="626" spans="1:20" ht="48" x14ac:dyDescent="0.2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4" t="s">
        <v>8320</v>
      </c>
      <c r="P626" s="12" t="s">
        <v>8331</v>
      </c>
      <c r="Q626" s="11">
        <f t="shared" si="36"/>
        <v>223.48</v>
      </c>
      <c r="R626" s="19">
        <f t="shared" si="37"/>
        <v>41807.701921296299</v>
      </c>
      <c r="S626" s="17">
        <f t="shared" si="38"/>
        <v>41837.701921296299</v>
      </c>
      <c r="T626">
        <f t="shared" si="39"/>
        <v>2014</v>
      </c>
    </row>
    <row r="627" spans="1:20" ht="48" x14ac:dyDescent="0.2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4" t="s">
        <v>8312</v>
      </c>
      <c r="P627" s="12" t="s">
        <v>8313</v>
      </c>
      <c r="Q627" s="11">
        <f t="shared" si="36"/>
        <v>120.77</v>
      </c>
      <c r="R627" s="19">
        <f t="shared" si="37"/>
        <v>42742.680902777778</v>
      </c>
      <c r="S627" s="17">
        <f t="shared" si="38"/>
        <v>42777.680902777778</v>
      </c>
      <c r="T627">
        <f t="shared" si="39"/>
        <v>2017</v>
      </c>
    </row>
    <row r="628" spans="1:20" ht="48" x14ac:dyDescent="0.2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4" t="s">
        <v>8307</v>
      </c>
      <c r="P628" s="12" t="s">
        <v>8308</v>
      </c>
      <c r="Q628" s="11">
        <f t="shared" si="36"/>
        <v>84.46</v>
      </c>
      <c r="R628" s="19">
        <f t="shared" si="37"/>
        <v>40347.837800925925</v>
      </c>
      <c r="S628" s="17">
        <f t="shared" si="38"/>
        <v>40414.166666666664</v>
      </c>
      <c r="T628">
        <f t="shared" si="39"/>
        <v>2010</v>
      </c>
    </row>
    <row r="629" spans="1:20" ht="48" x14ac:dyDescent="0.2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4" t="s">
        <v>8318</v>
      </c>
      <c r="P629" s="12" t="s">
        <v>8319</v>
      </c>
      <c r="Q629" s="11">
        <f t="shared" si="36"/>
        <v>40.799999999999997</v>
      </c>
      <c r="R629" s="19">
        <f t="shared" si="37"/>
        <v>41839.005671296298</v>
      </c>
      <c r="S629" s="17">
        <f t="shared" si="38"/>
        <v>41869.005671296298</v>
      </c>
      <c r="T629">
        <f t="shared" si="39"/>
        <v>2014</v>
      </c>
    </row>
    <row r="630" spans="1:20" ht="48" x14ac:dyDescent="0.2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4" t="s">
        <v>8318</v>
      </c>
      <c r="P630" s="12" t="s">
        <v>8319</v>
      </c>
      <c r="Q630" s="11">
        <f t="shared" si="36"/>
        <v>62.07</v>
      </c>
      <c r="R630" s="19">
        <f t="shared" si="37"/>
        <v>42779.908449074079</v>
      </c>
      <c r="S630" s="17">
        <f t="shared" si="38"/>
        <v>42799.908449074079</v>
      </c>
      <c r="T630">
        <f t="shared" si="39"/>
        <v>2017</v>
      </c>
    </row>
    <row r="631" spans="1:20" ht="48" x14ac:dyDescent="0.2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4" t="s">
        <v>8322</v>
      </c>
      <c r="P631" s="12" t="s">
        <v>8325</v>
      </c>
      <c r="Q631" s="11">
        <f t="shared" si="36"/>
        <v>110.87</v>
      </c>
      <c r="R631" s="19">
        <f t="shared" si="37"/>
        <v>42134.172071759262</v>
      </c>
      <c r="S631" s="17">
        <f t="shared" si="38"/>
        <v>42155.290972222225</v>
      </c>
      <c r="T631">
        <f t="shared" si="39"/>
        <v>2015</v>
      </c>
    </row>
    <row r="632" spans="1:20" ht="48" x14ac:dyDescent="0.2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4" t="s">
        <v>8307</v>
      </c>
      <c r="P632" s="12" t="s">
        <v>8314</v>
      </c>
      <c r="Q632" s="11">
        <f t="shared" si="36"/>
        <v>136.9</v>
      </c>
      <c r="R632" s="19">
        <f t="shared" si="37"/>
        <v>42037.950937500005</v>
      </c>
      <c r="S632" s="17">
        <f t="shared" si="38"/>
        <v>42072.909270833334</v>
      </c>
      <c r="T632">
        <f t="shared" si="39"/>
        <v>2015</v>
      </c>
    </row>
    <row r="633" spans="1:20" ht="32" x14ac:dyDescent="0.2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4" t="s">
        <v>8326</v>
      </c>
      <c r="P633" s="12" t="s">
        <v>8330</v>
      </c>
      <c r="Q633" s="11">
        <f t="shared" si="36"/>
        <v>67.88</v>
      </c>
      <c r="R633" s="19">
        <f t="shared" si="37"/>
        <v>40933.856967592597</v>
      </c>
      <c r="S633" s="17">
        <f t="shared" si="38"/>
        <v>40993.815300925926</v>
      </c>
      <c r="T633">
        <f t="shared" si="39"/>
        <v>2012</v>
      </c>
    </row>
    <row r="634" spans="1:20" ht="48" x14ac:dyDescent="0.2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4" t="s">
        <v>8307</v>
      </c>
      <c r="P634" s="12" t="s">
        <v>8309</v>
      </c>
      <c r="Q634" s="11">
        <f t="shared" si="36"/>
        <v>603.53</v>
      </c>
      <c r="R634" s="19">
        <f t="shared" si="37"/>
        <v>42520.235486111109</v>
      </c>
      <c r="S634" s="17">
        <f t="shared" si="38"/>
        <v>42572.583333333328</v>
      </c>
      <c r="T634">
        <f t="shared" si="39"/>
        <v>2016</v>
      </c>
    </row>
    <row r="635" spans="1:20" ht="48" x14ac:dyDescent="0.2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4" t="s">
        <v>8322</v>
      </c>
      <c r="P635" s="12" t="s">
        <v>8325</v>
      </c>
      <c r="Q635" s="11">
        <f t="shared" si="36"/>
        <v>184.68</v>
      </c>
      <c r="R635" s="19">
        <f t="shared" si="37"/>
        <v>42494.563449074078</v>
      </c>
      <c r="S635" s="17">
        <f t="shared" si="38"/>
        <v>42524.563449074078</v>
      </c>
      <c r="T635">
        <f t="shared" si="39"/>
        <v>2016</v>
      </c>
    </row>
    <row r="636" spans="1:20" ht="48" x14ac:dyDescent="0.2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4" t="s">
        <v>8322</v>
      </c>
      <c r="P636" s="12" t="s">
        <v>8323</v>
      </c>
      <c r="Q636" s="11">
        <f t="shared" si="36"/>
        <v>1270.22</v>
      </c>
      <c r="R636" s="19">
        <f t="shared" si="37"/>
        <v>42065.818807870368</v>
      </c>
      <c r="S636" s="17">
        <f t="shared" si="38"/>
        <v>42125.777141203704</v>
      </c>
      <c r="T636">
        <f t="shared" si="39"/>
        <v>2015</v>
      </c>
    </row>
    <row r="637" spans="1:20" ht="48" x14ac:dyDescent="0.2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4" t="s">
        <v>8315</v>
      </c>
      <c r="P637" s="12" t="s">
        <v>8316</v>
      </c>
      <c r="Q637" s="11">
        <f t="shared" si="36"/>
        <v>23.81</v>
      </c>
      <c r="R637" s="19">
        <f t="shared" si="37"/>
        <v>41846.34579861111</v>
      </c>
      <c r="S637" s="17">
        <f t="shared" si="38"/>
        <v>41867.34579861111</v>
      </c>
      <c r="T637">
        <f t="shared" si="39"/>
        <v>2014</v>
      </c>
    </row>
    <row r="638" spans="1:20" ht="48" x14ac:dyDescent="0.2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4" t="s">
        <v>8326</v>
      </c>
      <c r="P638" s="12" t="s">
        <v>8330</v>
      </c>
      <c r="Q638" s="11">
        <f t="shared" si="36"/>
        <v>72.06</v>
      </c>
      <c r="R638" s="19">
        <f t="shared" si="37"/>
        <v>42640.917939814812</v>
      </c>
      <c r="S638" s="17">
        <f t="shared" si="38"/>
        <v>42670.888194444444</v>
      </c>
      <c r="T638">
        <f t="shared" si="39"/>
        <v>2016</v>
      </c>
    </row>
    <row r="639" spans="1:20" ht="32" x14ac:dyDescent="0.2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4" t="s">
        <v>8326</v>
      </c>
      <c r="P639" s="12" t="s">
        <v>8327</v>
      </c>
      <c r="Q639" s="11">
        <f t="shared" si="36"/>
        <v>98.82</v>
      </c>
      <c r="R639" s="19">
        <f t="shared" si="37"/>
        <v>41192.754942129628</v>
      </c>
      <c r="S639" s="17">
        <f t="shared" si="38"/>
        <v>41222.7966087963</v>
      </c>
      <c r="T639">
        <f t="shared" si="39"/>
        <v>2012</v>
      </c>
    </row>
    <row r="640" spans="1:20" ht="48" x14ac:dyDescent="0.2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4" t="s">
        <v>8322</v>
      </c>
      <c r="P640" s="12" t="s">
        <v>8325</v>
      </c>
      <c r="Q640" s="11">
        <f t="shared" si="36"/>
        <v>88.77</v>
      </c>
      <c r="R640" s="19">
        <f t="shared" si="37"/>
        <v>42233.738564814819</v>
      </c>
      <c r="S640" s="17">
        <f t="shared" si="38"/>
        <v>42263.738564814819</v>
      </c>
      <c r="T640">
        <f t="shared" si="39"/>
        <v>2015</v>
      </c>
    </row>
    <row r="641" spans="1:20" ht="48" x14ac:dyDescent="0.2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4" t="s">
        <v>8326</v>
      </c>
      <c r="P641" s="12" t="s">
        <v>8330</v>
      </c>
      <c r="Q641" s="11">
        <f t="shared" si="36"/>
        <v>61.7</v>
      </c>
      <c r="R641" s="19">
        <f t="shared" si="37"/>
        <v>41889.004317129627</v>
      </c>
      <c r="S641" s="17">
        <f t="shared" si="38"/>
        <v>41919.004317129627</v>
      </c>
      <c r="T641">
        <f t="shared" si="39"/>
        <v>2014</v>
      </c>
    </row>
    <row r="642" spans="1:20" ht="48" x14ac:dyDescent="0.2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4" t="s">
        <v>8310</v>
      </c>
      <c r="P642" s="12" t="s">
        <v>8332</v>
      </c>
      <c r="Q642" s="11">
        <f t="shared" si="36"/>
        <v>105.05</v>
      </c>
      <c r="R642" s="19">
        <f t="shared" si="37"/>
        <v>41579.734259259261</v>
      </c>
      <c r="S642" s="17">
        <f t="shared" si="38"/>
        <v>41599.207638888889</v>
      </c>
      <c r="T642">
        <f t="shared" si="39"/>
        <v>2013</v>
      </c>
    </row>
    <row r="643" spans="1:20" ht="48" x14ac:dyDescent="0.2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4" t="s">
        <v>8322</v>
      </c>
      <c r="P643" s="12" t="s">
        <v>8325</v>
      </c>
      <c r="Q643" s="11">
        <f t="shared" ref="Q643:Q706" si="40">IFERROR(ROUND(E643/L643,2),0)</f>
        <v>50.16</v>
      </c>
      <c r="R643" s="19">
        <f t="shared" ref="R643:R706" si="41">(((J643/60)/60)/24)+DATE(1970,1,1)</f>
        <v>41778.637245370373</v>
      </c>
      <c r="S643" s="17">
        <f t="shared" ref="S643:S706" si="42">(((I643/60)/60)/24)+DATE(1970,1,1)</f>
        <v>41810.958333333336</v>
      </c>
      <c r="T643">
        <f t="shared" ref="T643:T706" si="43">YEAR(R643)</f>
        <v>2014</v>
      </c>
    </row>
    <row r="644" spans="1:20" ht="32" x14ac:dyDescent="0.2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4" t="s">
        <v>8315</v>
      </c>
      <c r="P644" s="12" t="s">
        <v>8316</v>
      </c>
      <c r="Q644" s="11">
        <f t="shared" si="40"/>
        <v>41.78</v>
      </c>
      <c r="R644" s="19">
        <f t="shared" si="41"/>
        <v>42467.951979166668</v>
      </c>
      <c r="S644" s="17">
        <f t="shared" si="42"/>
        <v>42497.951979166668</v>
      </c>
      <c r="T644">
        <f t="shared" si="43"/>
        <v>2016</v>
      </c>
    </row>
    <row r="645" spans="1:20" ht="48" x14ac:dyDescent="0.2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4" t="s">
        <v>8320</v>
      </c>
      <c r="P645" s="12" t="s">
        <v>8321</v>
      </c>
      <c r="Q645" s="11">
        <f t="shared" si="40"/>
        <v>48.05</v>
      </c>
      <c r="R645" s="19">
        <f t="shared" si="41"/>
        <v>40332.923842592594</v>
      </c>
      <c r="S645" s="17">
        <f t="shared" si="42"/>
        <v>40412.736111111109</v>
      </c>
      <c r="T645">
        <f t="shared" si="43"/>
        <v>2010</v>
      </c>
    </row>
    <row r="646" spans="1:20" ht="48" x14ac:dyDescent="0.2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4" t="s">
        <v>8307</v>
      </c>
      <c r="P646" s="12" t="s">
        <v>8308</v>
      </c>
      <c r="Q646" s="11">
        <f t="shared" si="40"/>
        <v>160.44</v>
      </c>
      <c r="R646" s="19">
        <f t="shared" si="41"/>
        <v>41689.150011574071</v>
      </c>
      <c r="S646" s="17">
        <f t="shared" si="42"/>
        <v>41749.108344907407</v>
      </c>
      <c r="T646">
        <f t="shared" si="43"/>
        <v>2014</v>
      </c>
    </row>
    <row r="647" spans="1:20" ht="48" x14ac:dyDescent="0.2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4" t="s">
        <v>8320</v>
      </c>
      <c r="P647" s="12" t="s">
        <v>8321</v>
      </c>
      <c r="Q647" s="11">
        <f t="shared" si="40"/>
        <v>181.13</v>
      </c>
      <c r="R647" s="19">
        <f t="shared" si="41"/>
        <v>41745.635960648149</v>
      </c>
      <c r="S647" s="17">
        <f t="shared" si="42"/>
        <v>41776.145833333336</v>
      </c>
      <c r="T647">
        <f t="shared" si="43"/>
        <v>2014</v>
      </c>
    </row>
    <row r="648" spans="1:20" ht="48" x14ac:dyDescent="0.2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4" t="s">
        <v>8322</v>
      </c>
      <c r="P648" s="12" t="s">
        <v>8323</v>
      </c>
      <c r="Q648" s="11">
        <f t="shared" si="40"/>
        <v>415.78</v>
      </c>
      <c r="R648" s="19">
        <f t="shared" si="41"/>
        <v>42055.713368055556</v>
      </c>
      <c r="S648" s="17">
        <f t="shared" si="42"/>
        <v>42085.671701388885</v>
      </c>
      <c r="T648">
        <f t="shared" si="43"/>
        <v>2015</v>
      </c>
    </row>
    <row r="649" spans="1:20" ht="32" x14ac:dyDescent="0.2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4" t="s">
        <v>8312</v>
      </c>
      <c r="P649" s="12" t="s">
        <v>8313</v>
      </c>
      <c r="Q649" s="11">
        <f t="shared" si="40"/>
        <v>81.27</v>
      </c>
      <c r="R649" s="19">
        <f t="shared" si="41"/>
        <v>42430.720451388886</v>
      </c>
      <c r="S649" s="17">
        <f t="shared" si="42"/>
        <v>42461.166666666672</v>
      </c>
      <c r="T649">
        <f t="shared" si="43"/>
        <v>2016</v>
      </c>
    </row>
    <row r="650" spans="1:20" ht="32" x14ac:dyDescent="0.2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4" t="s">
        <v>8326</v>
      </c>
      <c r="P650" s="12" t="s">
        <v>8328</v>
      </c>
      <c r="Q650" s="11">
        <f t="shared" si="40"/>
        <v>79.260000000000005</v>
      </c>
      <c r="R650" s="19">
        <f t="shared" si="41"/>
        <v>42044.711886574078</v>
      </c>
      <c r="S650" s="17">
        <f t="shared" si="42"/>
        <v>42098.915972222225</v>
      </c>
      <c r="T650">
        <f t="shared" si="43"/>
        <v>2015</v>
      </c>
    </row>
    <row r="651" spans="1:20" ht="32" x14ac:dyDescent="0.2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4" t="s">
        <v>8326</v>
      </c>
      <c r="P651" s="12" t="s">
        <v>8330</v>
      </c>
      <c r="Q651" s="11">
        <f t="shared" si="40"/>
        <v>73.91</v>
      </c>
      <c r="R651" s="19">
        <f t="shared" si="41"/>
        <v>42130.491620370376</v>
      </c>
      <c r="S651" s="17">
        <f t="shared" si="42"/>
        <v>42160.491620370376</v>
      </c>
      <c r="T651">
        <f t="shared" si="43"/>
        <v>2015</v>
      </c>
    </row>
    <row r="652" spans="1:20" ht="48" x14ac:dyDescent="0.2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4" t="s">
        <v>8322</v>
      </c>
      <c r="P652" s="12" t="s">
        <v>8325</v>
      </c>
      <c r="Q652" s="11">
        <f t="shared" si="40"/>
        <v>57.63</v>
      </c>
      <c r="R652" s="19">
        <f t="shared" si="41"/>
        <v>42230.472222222219</v>
      </c>
      <c r="S652" s="17">
        <f t="shared" si="42"/>
        <v>42259.165972222225</v>
      </c>
      <c r="T652">
        <f t="shared" si="43"/>
        <v>2015</v>
      </c>
    </row>
    <row r="653" spans="1:20" ht="48" x14ac:dyDescent="0.2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4" t="s">
        <v>8320</v>
      </c>
      <c r="P653" s="12" t="s">
        <v>8342</v>
      </c>
      <c r="Q653" s="11">
        <f t="shared" si="40"/>
        <v>62.33</v>
      </c>
      <c r="R653" s="19">
        <f t="shared" si="41"/>
        <v>40786.187789351854</v>
      </c>
      <c r="S653" s="17">
        <f t="shared" si="42"/>
        <v>40818.290972222225</v>
      </c>
      <c r="T653">
        <f t="shared" si="43"/>
        <v>2011</v>
      </c>
    </row>
    <row r="654" spans="1:20" ht="48" x14ac:dyDescent="0.2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4" t="s">
        <v>8320</v>
      </c>
      <c r="P654" s="12" t="s">
        <v>8331</v>
      </c>
      <c r="Q654" s="11">
        <f t="shared" si="40"/>
        <v>128.94999999999999</v>
      </c>
      <c r="R654" s="19">
        <f t="shared" si="41"/>
        <v>42496.968935185185</v>
      </c>
      <c r="S654" s="17">
        <f t="shared" si="42"/>
        <v>42517.968935185185</v>
      </c>
      <c r="T654">
        <f t="shared" si="43"/>
        <v>2016</v>
      </c>
    </row>
    <row r="655" spans="1:20" ht="48" x14ac:dyDescent="0.2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4" t="s">
        <v>8326</v>
      </c>
      <c r="P655" s="12" t="s">
        <v>8327</v>
      </c>
      <c r="Q655" s="11">
        <f t="shared" si="40"/>
        <v>115.31</v>
      </c>
      <c r="R655" s="19">
        <f t="shared" si="41"/>
        <v>41313.985046296293</v>
      </c>
      <c r="S655" s="17">
        <f t="shared" si="42"/>
        <v>41343.943379629629</v>
      </c>
      <c r="T655">
        <f t="shared" si="43"/>
        <v>2013</v>
      </c>
    </row>
    <row r="656" spans="1:20" ht="64" x14ac:dyDescent="0.2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4" t="s">
        <v>8322</v>
      </c>
      <c r="P656" s="12" t="s">
        <v>8325</v>
      </c>
      <c r="Q656" s="11">
        <f t="shared" si="40"/>
        <v>151.46</v>
      </c>
      <c r="R656" s="19">
        <f t="shared" si="41"/>
        <v>42176.419039351851</v>
      </c>
      <c r="S656" s="17">
        <f t="shared" si="42"/>
        <v>42206.419039351851</v>
      </c>
      <c r="T656">
        <f t="shared" si="43"/>
        <v>2015</v>
      </c>
    </row>
    <row r="657" spans="1:20" ht="48" x14ac:dyDescent="0.2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4" t="s">
        <v>8322</v>
      </c>
      <c r="P657" s="12" t="s">
        <v>8325</v>
      </c>
      <c r="Q657" s="11">
        <f t="shared" si="40"/>
        <v>56.07</v>
      </c>
      <c r="R657" s="19">
        <f t="shared" si="41"/>
        <v>42037.938206018516</v>
      </c>
      <c r="S657" s="17">
        <f t="shared" si="42"/>
        <v>42068.166666666672</v>
      </c>
      <c r="T657">
        <f t="shared" si="43"/>
        <v>2015</v>
      </c>
    </row>
    <row r="658" spans="1:20" ht="48" x14ac:dyDescent="0.2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4" t="s">
        <v>8307</v>
      </c>
      <c r="P658" s="12" t="s">
        <v>8339</v>
      </c>
      <c r="Q658" s="11">
        <f t="shared" si="40"/>
        <v>167.15</v>
      </c>
      <c r="R658" s="19">
        <f t="shared" si="41"/>
        <v>41912.541655092595</v>
      </c>
      <c r="S658" s="17">
        <f t="shared" si="42"/>
        <v>41941.947916666664</v>
      </c>
      <c r="T658">
        <f t="shared" si="43"/>
        <v>2014</v>
      </c>
    </row>
    <row r="659" spans="1:20" ht="48" x14ac:dyDescent="0.2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4" t="s">
        <v>8307</v>
      </c>
      <c r="P659" s="12" t="s">
        <v>8308</v>
      </c>
      <c r="Q659" s="11">
        <f t="shared" si="40"/>
        <v>40.76</v>
      </c>
      <c r="R659" s="19">
        <f t="shared" si="41"/>
        <v>41493.543958333335</v>
      </c>
      <c r="S659" s="17">
        <f t="shared" si="42"/>
        <v>41523.791666666664</v>
      </c>
      <c r="T659">
        <f t="shared" si="43"/>
        <v>2013</v>
      </c>
    </row>
    <row r="660" spans="1:20" ht="48" x14ac:dyDescent="0.2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4" t="s">
        <v>8326</v>
      </c>
      <c r="P660" s="12" t="s">
        <v>8337</v>
      </c>
      <c r="Q660" s="11">
        <f t="shared" si="40"/>
        <v>85.55</v>
      </c>
      <c r="R660" s="19">
        <f t="shared" si="41"/>
        <v>41175.05972222222</v>
      </c>
      <c r="S660" s="17">
        <f t="shared" si="42"/>
        <v>41235.101388888892</v>
      </c>
      <c r="T660">
        <f t="shared" si="43"/>
        <v>2012</v>
      </c>
    </row>
    <row r="661" spans="1:20" ht="48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4" t="s">
        <v>8312</v>
      </c>
      <c r="P661" s="12" t="s">
        <v>8313</v>
      </c>
      <c r="Q661" s="11">
        <f t="shared" si="40"/>
        <v>133.9</v>
      </c>
      <c r="R661" s="19">
        <f t="shared" si="41"/>
        <v>42628.288668981477</v>
      </c>
      <c r="S661" s="17">
        <f t="shared" si="42"/>
        <v>42657.666666666672</v>
      </c>
      <c r="T661">
        <f t="shared" si="43"/>
        <v>2016</v>
      </c>
    </row>
    <row r="662" spans="1:20" ht="48" x14ac:dyDescent="0.2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4" t="s">
        <v>8315</v>
      </c>
      <c r="P662" s="12" t="s">
        <v>8316</v>
      </c>
      <c r="Q662" s="11">
        <f t="shared" si="40"/>
        <v>41.23</v>
      </c>
      <c r="R662" s="19">
        <f t="shared" si="41"/>
        <v>42163.625787037032</v>
      </c>
      <c r="S662" s="17">
        <f t="shared" si="42"/>
        <v>42191.125</v>
      </c>
      <c r="T662">
        <f t="shared" si="43"/>
        <v>2015</v>
      </c>
    </row>
    <row r="663" spans="1:20" ht="48" x14ac:dyDescent="0.2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4" t="s">
        <v>8307</v>
      </c>
      <c r="P663" s="12" t="s">
        <v>8309</v>
      </c>
      <c r="Q663" s="11">
        <f t="shared" si="40"/>
        <v>50.3</v>
      </c>
      <c r="R663" s="19">
        <f t="shared" si="41"/>
        <v>41974.219490740739</v>
      </c>
      <c r="S663" s="17">
        <f t="shared" si="42"/>
        <v>42005.207638888889</v>
      </c>
      <c r="T663">
        <f t="shared" si="43"/>
        <v>2014</v>
      </c>
    </row>
    <row r="664" spans="1:20" ht="48" x14ac:dyDescent="0.2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4" t="s">
        <v>8320</v>
      </c>
      <c r="P664" s="12" t="s">
        <v>8321</v>
      </c>
      <c r="Q664" s="11">
        <f t="shared" si="40"/>
        <v>58.72</v>
      </c>
      <c r="R664" s="19">
        <f t="shared" si="41"/>
        <v>40990.909259259257</v>
      </c>
      <c r="S664" s="17">
        <f t="shared" si="42"/>
        <v>41026.897222222222</v>
      </c>
      <c r="T664">
        <f t="shared" si="43"/>
        <v>2012</v>
      </c>
    </row>
    <row r="665" spans="1:20" ht="48" x14ac:dyDescent="0.2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4" t="s">
        <v>8315</v>
      </c>
      <c r="P665" s="12" t="s">
        <v>8316</v>
      </c>
      <c r="Q665" s="11">
        <f t="shared" si="40"/>
        <v>24.27</v>
      </c>
      <c r="R665" s="19">
        <f t="shared" si="41"/>
        <v>42496.582337962958</v>
      </c>
      <c r="S665" s="17">
        <f t="shared" si="42"/>
        <v>42513.125</v>
      </c>
      <c r="T665">
        <f t="shared" si="43"/>
        <v>2016</v>
      </c>
    </row>
    <row r="666" spans="1:20" ht="48" x14ac:dyDescent="0.2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4" t="s">
        <v>8318</v>
      </c>
      <c r="P666" s="12" t="s">
        <v>8319</v>
      </c>
      <c r="Q666" s="11">
        <f t="shared" si="40"/>
        <v>90</v>
      </c>
      <c r="R666" s="19">
        <f t="shared" si="41"/>
        <v>41943.142534722225</v>
      </c>
      <c r="S666" s="17">
        <f t="shared" si="42"/>
        <v>41973.184201388889</v>
      </c>
      <c r="T666">
        <f t="shared" si="43"/>
        <v>2014</v>
      </c>
    </row>
    <row r="667" spans="1:20" ht="48" x14ac:dyDescent="0.2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4" t="s">
        <v>8322</v>
      </c>
      <c r="P667" s="12" t="s">
        <v>8325</v>
      </c>
      <c r="Q667" s="11">
        <f t="shared" si="40"/>
        <v>128.27000000000001</v>
      </c>
      <c r="R667" s="19">
        <f t="shared" si="41"/>
        <v>41779.657870370371</v>
      </c>
      <c r="S667" s="17">
        <f t="shared" si="42"/>
        <v>41821.25</v>
      </c>
      <c r="T667">
        <f t="shared" si="43"/>
        <v>2014</v>
      </c>
    </row>
    <row r="668" spans="1:20" ht="48" x14ac:dyDescent="0.2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4" t="s">
        <v>8326</v>
      </c>
      <c r="P668" s="12" t="s">
        <v>8328</v>
      </c>
      <c r="Q668" s="11">
        <f t="shared" si="40"/>
        <v>108.48</v>
      </c>
      <c r="R668" s="19">
        <f t="shared" si="41"/>
        <v>42324.764004629629</v>
      </c>
      <c r="S668" s="17">
        <f t="shared" si="42"/>
        <v>42354.764004629629</v>
      </c>
      <c r="T668">
        <f t="shared" si="43"/>
        <v>2015</v>
      </c>
    </row>
    <row r="669" spans="1:20" ht="48" x14ac:dyDescent="0.2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4" t="s">
        <v>8307</v>
      </c>
      <c r="P669" s="12" t="s">
        <v>8314</v>
      </c>
      <c r="Q669" s="11">
        <f t="shared" si="40"/>
        <v>107.1</v>
      </c>
      <c r="R669" s="19">
        <f t="shared" si="41"/>
        <v>41730.708472222221</v>
      </c>
      <c r="S669" s="17">
        <f t="shared" si="42"/>
        <v>41759.208333333336</v>
      </c>
      <c r="T669">
        <f t="shared" si="43"/>
        <v>2014</v>
      </c>
    </row>
    <row r="670" spans="1:20" ht="48" x14ac:dyDescent="0.2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4" t="s">
        <v>8315</v>
      </c>
      <c r="P670" s="12" t="s">
        <v>8316</v>
      </c>
      <c r="Q670" s="11">
        <f t="shared" si="40"/>
        <v>21.5</v>
      </c>
      <c r="R670" s="19">
        <f t="shared" si="41"/>
        <v>41724.881099537037</v>
      </c>
      <c r="S670" s="17">
        <f t="shared" si="42"/>
        <v>41754.881099537037</v>
      </c>
      <c r="T670">
        <f t="shared" si="43"/>
        <v>2014</v>
      </c>
    </row>
    <row r="671" spans="1:20" ht="64" x14ac:dyDescent="0.2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4" t="s">
        <v>8322</v>
      </c>
      <c r="P671" s="12" t="s">
        <v>8325</v>
      </c>
      <c r="Q671" s="11">
        <f t="shared" si="40"/>
        <v>109.03</v>
      </c>
      <c r="R671" s="19">
        <f t="shared" si="41"/>
        <v>42157.470185185186</v>
      </c>
      <c r="S671" s="17">
        <f t="shared" si="42"/>
        <v>42187.470185185186</v>
      </c>
      <c r="T671">
        <f t="shared" si="43"/>
        <v>2015</v>
      </c>
    </row>
    <row r="672" spans="1:20" ht="48" x14ac:dyDescent="0.2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4" t="s">
        <v>8318</v>
      </c>
      <c r="P672" s="12" t="s">
        <v>8319</v>
      </c>
      <c r="Q672" s="11">
        <f t="shared" si="40"/>
        <v>31.69</v>
      </c>
      <c r="R672" s="19">
        <f t="shared" si="41"/>
        <v>42654.469826388886</v>
      </c>
      <c r="S672" s="17">
        <f t="shared" si="42"/>
        <v>42686.166666666672</v>
      </c>
      <c r="T672">
        <f t="shared" si="43"/>
        <v>2016</v>
      </c>
    </row>
    <row r="673" spans="1:20" ht="48" x14ac:dyDescent="0.2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4" t="s">
        <v>8307</v>
      </c>
      <c r="P673" s="12" t="s">
        <v>8309</v>
      </c>
      <c r="Q673" s="11">
        <f t="shared" si="40"/>
        <v>122.74</v>
      </c>
      <c r="R673" s="19">
        <f t="shared" si="41"/>
        <v>42417.804618055554</v>
      </c>
      <c r="S673" s="17">
        <f t="shared" si="42"/>
        <v>42477.762951388882</v>
      </c>
      <c r="T673">
        <f t="shared" si="43"/>
        <v>2016</v>
      </c>
    </row>
    <row r="674" spans="1:20" ht="32" x14ac:dyDescent="0.2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4" t="s">
        <v>8310</v>
      </c>
      <c r="P674" s="12" t="s">
        <v>8332</v>
      </c>
      <c r="Q674" s="11">
        <f t="shared" si="40"/>
        <v>187.19</v>
      </c>
      <c r="R674" s="19">
        <f t="shared" si="41"/>
        <v>42102.164583333331</v>
      </c>
      <c r="S674" s="17">
        <f t="shared" si="42"/>
        <v>42133.208333333328</v>
      </c>
      <c r="T674">
        <f t="shared" si="43"/>
        <v>2015</v>
      </c>
    </row>
    <row r="675" spans="1:20" ht="32" x14ac:dyDescent="0.2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4" t="s">
        <v>8320</v>
      </c>
      <c r="P675" s="12" t="s">
        <v>8321</v>
      </c>
      <c r="Q675" s="11">
        <f t="shared" si="40"/>
        <v>120.91</v>
      </c>
      <c r="R675" s="19">
        <f t="shared" si="41"/>
        <v>40330.755543981482</v>
      </c>
      <c r="S675" s="17">
        <f t="shared" si="42"/>
        <v>40376.415972222225</v>
      </c>
      <c r="T675">
        <f t="shared" si="43"/>
        <v>2010</v>
      </c>
    </row>
    <row r="676" spans="1:20" ht="48" x14ac:dyDescent="0.2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4" t="s">
        <v>8326</v>
      </c>
      <c r="P676" s="12" t="s">
        <v>8330</v>
      </c>
      <c r="Q676" s="11">
        <f t="shared" si="40"/>
        <v>84.21</v>
      </c>
      <c r="R676" s="19">
        <f t="shared" si="41"/>
        <v>40939.837673611109</v>
      </c>
      <c r="S676" s="17">
        <f t="shared" si="42"/>
        <v>40970.290972222225</v>
      </c>
      <c r="T676">
        <f t="shared" si="43"/>
        <v>2012</v>
      </c>
    </row>
    <row r="677" spans="1:20" ht="48" x14ac:dyDescent="0.2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4" t="s">
        <v>8322</v>
      </c>
      <c r="P677" s="12" t="s">
        <v>8325</v>
      </c>
      <c r="Q677" s="11">
        <f t="shared" si="40"/>
        <v>103.95</v>
      </c>
      <c r="R677" s="19">
        <f t="shared" si="41"/>
        <v>42250.598217592589</v>
      </c>
      <c r="S677" s="17">
        <f t="shared" si="42"/>
        <v>42270.598217592589</v>
      </c>
      <c r="T677">
        <f t="shared" si="43"/>
        <v>2015</v>
      </c>
    </row>
    <row r="678" spans="1:20" ht="48" x14ac:dyDescent="0.2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4" t="s">
        <v>8310</v>
      </c>
      <c r="P678" s="12" t="s">
        <v>8332</v>
      </c>
      <c r="Q678" s="11">
        <f t="shared" si="40"/>
        <v>95.96</v>
      </c>
      <c r="R678" s="19">
        <f t="shared" si="41"/>
        <v>42733.94131944445</v>
      </c>
      <c r="S678" s="17">
        <f t="shared" si="42"/>
        <v>42763.94131944445</v>
      </c>
      <c r="T678">
        <f t="shared" si="43"/>
        <v>2016</v>
      </c>
    </row>
    <row r="679" spans="1:20" ht="64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4" t="s">
        <v>8326</v>
      </c>
      <c r="P679" s="12" t="s">
        <v>8327</v>
      </c>
      <c r="Q679" s="11">
        <f t="shared" si="40"/>
        <v>87.96</v>
      </c>
      <c r="R679" s="19">
        <f t="shared" si="41"/>
        <v>40335.798078703701</v>
      </c>
      <c r="S679" s="17">
        <f t="shared" si="42"/>
        <v>40381.25</v>
      </c>
      <c r="T679">
        <f t="shared" si="43"/>
        <v>2010</v>
      </c>
    </row>
    <row r="680" spans="1:20" ht="48" x14ac:dyDescent="0.2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4" t="s">
        <v>8322</v>
      </c>
      <c r="P680" s="12" t="s">
        <v>8325</v>
      </c>
      <c r="Q680" s="11">
        <f t="shared" si="40"/>
        <v>62.83</v>
      </c>
      <c r="R680" s="19">
        <f t="shared" si="41"/>
        <v>41800.380428240744</v>
      </c>
      <c r="S680" s="17">
        <f t="shared" si="42"/>
        <v>41830.380428240744</v>
      </c>
      <c r="T680">
        <f t="shared" si="43"/>
        <v>2014</v>
      </c>
    </row>
    <row r="681" spans="1:20" ht="48" x14ac:dyDescent="0.2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4" t="s">
        <v>8326</v>
      </c>
      <c r="P681" s="12" t="s">
        <v>8328</v>
      </c>
      <c r="Q681" s="11">
        <f t="shared" si="40"/>
        <v>22.08</v>
      </c>
      <c r="R681" s="19">
        <f t="shared" si="41"/>
        <v>42271.251979166671</v>
      </c>
      <c r="S681" s="17">
        <f t="shared" si="42"/>
        <v>42294.166666666672</v>
      </c>
      <c r="T681">
        <f t="shared" si="43"/>
        <v>2015</v>
      </c>
    </row>
    <row r="682" spans="1:20" ht="48" x14ac:dyDescent="0.2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4" t="s">
        <v>8320</v>
      </c>
      <c r="P682" s="12" t="s">
        <v>8321</v>
      </c>
      <c r="Q682" s="11">
        <f t="shared" si="40"/>
        <v>63.17</v>
      </c>
      <c r="R682" s="19">
        <f t="shared" si="41"/>
        <v>42291.46674768519</v>
      </c>
      <c r="S682" s="17">
        <f t="shared" si="42"/>
        <v>42315.166666666672</v>
      </c>
      <c r="T682">
        <f t="shared" si="43"/>
        <v>2015</v>
      </c>
    </row>
    <row r="683" spans="1:20" ht="48" x14ac:dyDescent="0.2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4" t="s">
        <v>8320</v>
      </c>
      <c r="P683" s="12" t="s">
        <v>8321</v>
      </c>
      <c r="Q683" s="11">
        <f t="shared" si="40"/>
        <v>202.42</v>
      </c>
      <c r="R683" s="19">
        <f t="shared" si="41"/>
        <v>41360.970601851855</v>
      </c>
      <c r="S683" s="17">
        <f t="shared" si="42"/>
        <v>41372.189583333333</v>
      </c>
      <c r="T683">
        <f t="shared" si="43"/>
        <v>2013</v>
      </c>
    </row>
    <row r="684" spans="1:20" ht="32" x14ac:dyDescent="0.2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4" t="s">
        <v>8326</v>
      </c>
      <c r="P684" s="12" t="s">
        <v>8330</v>
      </c>
      <c r="Q684" s="11">
        <f t="shared" si="40"/>
        <v>201.94</v>
      </c>
      <c r="R684" s="19">
        <f t="shared" si="41"/>
        <v>42704.95177083333</v>
      </c>
      <c r="S684" s="17">
        <f t="shared" si="42"/>
        <v>42734.95177083333</v>
      </c>
      <c r="T684">
        <f t="shared" si="43"/>
        <v>2016</v>
      </c>
    </row>
    <row r="685" spans="1:20" ht="32" x14ac:dyDescent="0.2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4" t="s">
        <v>8322</v>
      </c>
      <c r="P685" s="12" t="s">
        <v>8325</v>
      </c>
      <c r="Q685" s="11">
        <f t="shared" si="40"/>
        <v>145</v>
      </c>
      <c r="R685" s="19">
        <f t="shared" si="41"/>
        <v>42491.92288194444</v>
      </c>
      <c r="S685" s="17">
        <f t="shared" si="42"/>
        <v>42521.92288194444</v>
      </c>
      <c r="T685">
        <f t="shared" si="43"/>
        <v>2016</v>
      </c>
    </row>
    <row r="686" spans="1:20" ht="48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4" t="s">
        <v>8326</v>
      </c>
      <c r="P686" s="12" t="s">
        <v>8330</v>
      </c>
      <c r="Q686" s="11">
        <f t="shared" si="40"/>
        <v>71.97</v>
      </c>
      <c r="R686" s="19">
        <f t="shared" si="41"/>
        <v>40927.731782407405</v>
      </c>
      <c r="S686" s="17">
        <f t="shared" si="42"/>
        <v>40962.731782407405</v>
      </c>
      <c r="T686">
        <f t="shared" si="43"/>
        <v>2012</v>
      </c>
    </row>
    <row r="687" spans="1:20" ht="48" x14ac:dyDescent="0.2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4" t="s">
        <v>8307</v>
      </c>
      <c r="P687" s="12" t="s">
        <v>8308</v>
      </c>
      <c r="Q687" s="11">
        <f t="shared" si="40"/>
        <v>43.1</v>
      </c>
      <c r="R687" s="19">
        <f t="shared" si="41"/>
        <v>41604.022418981483</v>
      </c>
      <c r="S687" s="17">
        <f t="shared" si="42"/>
        <v>41634.022418981483</v>
      </c>
      <c r="T687">
        <f t="shared" si="43"/>
        <v>2013</v>
      </c>
    </row>
    <row r="688" spans="1:20" ht="48" x14ac:dyDescent="0.2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4" t="s">
        <v>8326</v>
      </c>
      <c r="P688" s="12" t="s">
        <v>8330</v>
      </c>
      <c r="Q688" s="11">
        <f t="shared" si="40"/>
        <v>66.37</v>
      </c>
      <c r="R688" s="19">
        <f t="shared" si="41"/>
        <v>41194.715520833335</v>
      </c>
      <c r="S688" s="17">
        <f t="shared" si="42"/>
        <v>41235.916666666664</v>
      </c>
      <c r="T688">
        <f t="shared" si="43"/>
        <v>2012</v>
      </c>
    </row>
    <row r="689" spans="1:20" ht="32" x14ac:dyDescent="0.2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4" t="s">
        <v>8320</v>
      </c>
      <c r="P689" s="12" t="s">
        <v>8331</v>
      </c>
      <c r="Q689" s="11">
        <f t="shared" si="40"/>
        <v>69.27</v>
      </c>
      <c r="R689" s="19">
        <f t="shared" si="41"/>
        <v>41828.515127314815</v>
      </c>
      <c r="S689" s="17">
        <f t="shared" si="42"/>
        <v>41858.515127314815</v>
      </c>
      <c r="T689">
        <f t="shared" si="43"/>
        <v>2014</v>
      </c>
    </row>
    <row r="690" spans="1:20" ht="48" x14ac:dyDescent="0.2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4" t="s">
        <v>8322</v>
      </c>
      <c r="P690" s="12" t="s">
        <v>8323</v>
      </c>
      <c r="Q690" s="11">
        <f t="shared" si="40"/>
        <v>90.2</v>
      </c>
      <c r="R690" s="19">
        <f t="shared" si="41"/>
        <v>42775.733715277776</v>
      </c>
      <c r="S690" s="17">
        <f t="shared" si="42"/>
        <v>42793.207638888889</v>
      </c>
      <c r="T690">
        <f t="shared" si="43"/>
        <v>2017</v>
      </c>
    </row>
    <row r="691" spans="1:20" ht="48" x14ac:dyDescent="0.2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4" t="s">
        <v>8326</v>
      </c>
      <c r="P691" s="12" t="s">
        <v>8327</v>
      </c>
      <c r="Q691" s="11">
        <f t="shared" si="40"/>
        <v>94.05</v>
      </c>
      <c r="R691" s="19">
        <f t="shared" si="41"/>
        <v>41879.130868055552</v>
      </c>
      <c r="S691" s="17">
        <f t="shared" si="42"/>
        <v>41909.130868055552</v>
      </c>
      <c r="T691">
        <f t="shared" si="43"/>
        <v>2014</v>
      </c>
    </row>
    <row r="692" spans="1:20" ht="48" x14ac:dyDescent="0.2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4" t="s">
        <v>8322</v>
      </c>
      <c r="P692" s="12" t="s">
        <v>8325</v>
      </c>
      <c r="Q692" s="11">
        <f t="shared" si="40"/>
        <v>90.68</v>
      </c>
      <c r="R692" s="19">
        <f t="shared" si="41"/>
        <v>42612.918807870374</v>
      </c>
      <c r="S692" s="17">
        <f t="shared" si="42"/>
        <v>42654.165972222225</v>
      </c>
      <c r="T692">
        <f t="shared" si="43"/>
        <v>2016</v>
      </c>
    </row>
    <row r="693" spans="1:20" ht="48" x14ac:dyDescent="0.2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4" t="s">
        <v>8320</v>
      </c>
      <c r="P693" s="12" t="s">
        <v>8321</v>
      </c>
      <c r="Q693" s="11">
        <f t="shared" si="40"/>
        <v>86.85</v>
      </c>
      <c r="R693" s="19">
        <f t="shared" si="41"/>
        <v>41355.577291666668</v>
      </c>
      <c r="S693" s="17">
        <f t="shared" si="42"/>
        <v>41395.207638888889</v>
      </c>
      <c r="T693">
        <f t="shared" si="43"/>
        <v>2013</v>
      </c>
    </row>
    <row r="694" spans="1:20" ht="48" x14ac:dyDescent="0.2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4" t="s">
        <v>8320</v>
      </c>
      <c r="P694" s="12" t="s">
        <v>8321</v>
      </c>
      <c r="Q694" s="11">
        <f t="shared" si="40"/>
        <v>86.55</v>
      </c>
      <c r="R694" s="19">
        <f t="shared" si="41"/>
        <v>42207.58699074074</v>
      </c>
      <c r="S694" s="17">
        <f t="shared" si="42"/>
        <v>42237.58699074074</v>
      </c>
      <c r="T694">
        <f t="shared" si="43"/>
        <v>2015</v>
      </c>
    </row>
    <row r="695" spans="1:20" ht="48" x14ac:dyDescent="0.2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4" t="s">
        <v>8322</v>
      </c>
      <c r="P695" s="12" t="s">
        <v>8325</v>
      </c>
      <c r="Q695" s="11">
        <f t="shared" si="40"/>
        <v>139.19</v>
      </c>
      <c r="R695" s="19">
        <f t="shared" si="41"/>
        <v>41878.878379629627</v>
      </c>
      <c r="S695" s="17">
        <f t="shared" si="42"/>
        <v>41908.878379629627</v>
      </c>
      <c r="T695">
        <f t="shared" si="43"/>
        <v>2014</v>
      </c>
    </row>
    <row r="696" spans="1:20" ht="48" x14ac:dyDescent="0.2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4" t="s">
        <v>8322</v>
      </c>
      <c r="P696" s="12" t="s">
        <v>8325</v>
      </c>
      <c r="Q696" s="11">
        <f t="shared" si="40"/>
        <v>63.57</v>
      </c>
      <c r="R696" s="19">
        <f t="shared" si="41"/>
        <v>41932.311099537037</v>
      </c>
      <c r="S696" s="17">
        <f t="shared" si="42"/>
        <v>41962.352766203709</v>
      </c>
      <c r="T696">
        <f t="shared" si="43"/>
        <v>2014</v>
      </c>
    </row>
    <row r="697" spans="1:20" ht="32" x14ac:dyDescent="0.2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4" t="s">
        <v>8320</v>
      </c>
      <c r="P697" s="12" t="s">
        <v>8331</v>
      </c>
      <c r="Q697" s="11">
        <f t="shared" si="40"/>
        <v>137.21</v>
      </c>
      <c r="R697" s="19">
        <f t="shared" si="41"/>
        <v>41932.745046296295</v>
      </c>
      <c r="S697" s="17">
        <f t="shared" si="42"/>
        <v>41962.786712962959</v>
      </c>
      <c r="T697">
        <f t="shared" si="43"/>
        <v>2014</v>
      </c>
    </row>
    <row r="698" spans="1:20" ht="32" x14ac:dyDescent="0.2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4" t="s">
        <v>8312</v>
      </c>
      <c r="P698" s="12" t="s">
        <v>8313</v>
      </c>
      <c r="Q698" s="11">
        <f t="shared" si="40"/>
        <v>168.69</v>
      </c>
      <c r="R698" s="19">
        <f t="shared" si="41"/>
        <v>42052.7815162037</v>
      </c>
      <c r="S698" s="17">
        <f t="shared" si="42"/>
        <v>42082.739849537036</v>
      </c>
      <c r="T698">
        <f t="shared" si="43"/>
        <v>2015</v>
      </c>
    </row>
    <row r="699" spans="1:20" ht="32" x14ac:dyDescent="0.2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4" t="s">
        <v>8322</v>
      </c>
      <c r="P699" s="12" t="s">
        <v>8334</v>
      </c>
      <c r="Q699" s="11">
        <f t="shared" si="40"/>
        <v>106.93</v>
      </c>
      <c r="R699" s="19">
        <f t="shared" si="41"/>
        <v>41788.167187500003</v>
      </c>
      <c r="S699" s="17">
        <f t="shared" si="42"/>
        <v>41823.167187500003</v>
      </c>
      <c r="T699">
        <f t="shared" si="43"/>
        <v>2014</v>
      </c>
    </row>
    <row r="700" spans="1:20" ht="16" x14ac:dyDescent="0.2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4" t="s">
        <v>8326</v>
      </c>
      <c r="P700" s="12" t="s">
        <v>8330</v>
      </c>
      <c r="Q700" s="11">
        <f t="shared" si="40"/>
        <v>196.83</v>
      </c>
      <c r="R700" s="19">
        <f t="shared" si="41"/>
        <v>42553.681979166664</v>
      </c>
      <c r="S700" s="17">
        <f t="shared" si="42"/>
        <v>42583.681979166664</v>
      </c>
      <c r="T700">
        <f t="shared" si="43"/>
        <v>2016</v>
      </c>
    </row>
    <row r="701" spans="1:20" ht="48" x14ac:dyDescent="0.2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4" t="s">
        <v>8322</v>
      </c>
      <c r="P701" s="12" t="s">
        <v>8325</v>
      </c>
      <c r="Q701" s="11">
        <f t="shared" si="40"/>
        <v>105.52</v>
      </c>
      <c r="R701" s="19">
        <f t="shared" si="41"/>
        <v>42118.556331018524</v>
      </c>
      <c r="S701" s="17">
        <f t="shared" si="42"/>
        <v>42150.165972222225</v>
      </c>
      <c r="T701">
        <f t="shared" si="43"/>
        <v>2015</v>
      </c>
    </row>
    <row r="702" spans="1:20" ht="32" x14ac:dyDescent="0.2">
      <c r="A702">
        <v>1617</v>
      </c>
      <c r="B702" s="9" t="s">
        <v>1618</v>
      </c>
      <c r="C702" s="3" t="s">
        <v>5727</v>
      </c>
      <c r="D702" s="5">
        <v>7000</v>
      </c>
      <c r="E702" s="7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4" t="s">
        <v>8326</v>
      </c>
      <c r="P702" s="12" t="s">
        <v>8330</v>
      </c>
      <c r="Q702" s="11">
        <f t="shared" si="40"/>
        <v>64.62</v>
      </c>
      <c r="R702" s="19">
        <f t="shared" si="41"/>
        <v>41546.664212962962</v>
      </c>
      <c r="S702" s="17">
        <f t="shared" si="42"/>
        <v>41579.791666666664</v>
      </c>
      <c r="T702">
        <f t="shared" si="43"/>
        <v>2013</v>
      </c>
    </row>
    <row r="703" spans="1:20" ht="48" x14ac:dyDescent="0.2">
      <c r="A703">
        <v>1349</v>
      </c>
      <c r="B703" s="9" t="s">
        <v>1350</v>
      </c>
      <c r="C703" s="3" t="s">
        <v>5459</v>
      </c>
      <c r="D703" s="5">
        <v>5000</v>
      </c>
      <c r="E703" s="7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4" t="s">
        <v>8310</v>
      </c>
      <c r="P703" s="12" t="s">
        <v>8332</v>
      </c>
      <c r="Q703" s="11">
        <f t="shared" si="40"/>
        <v>59.36</v>
      </c>
      <c r="R703" s="19">
        <f t="shared" si="41"/>
        <v>42317.33258101852</v>
      </c>
      <c r="S703" s="17">
        <f t="shared" si="42"/>
        <v>42354.290972222225</v>
      </c>
      <c r="T703">
        <f t="shared" si="43"/>
        <v>2015</v>
      </c>
    </row>
    <row r="704" spans="1:20" ht="48" x14ac:dyDescent="0.2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4" t="s">
        <v>8326</v>
      </c>
      <c r="P704" s="12" t="s">
        <v>8327</v>
      </c>
      <c r="Q704" s="11">
        <f t="shared" si="40"/>
        <v>129.11000000000001</v>
      </c>
      <c r="R704" s="19">
        <f t="shared" si="41"/>
        <v>41257.950381944444</v>
      </c>
      <c r="S704" s="17">
        <f t="shared" si="42"/>
        <v>41287.950381944444</v>
      </c>
      <c r="T704">
        <f t="shared" si="43"/>
        <v>2012</v>
      </c>
    </row>
    <row r="705" spans="1:20" ht="48" x14ac:dyDescent="0.2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4" t="s">
        <v>8326</v>
      </c>
      <c r="P705" s="12" t="s">
        <v>8327</v>
      </c>
      <c r="Q705" s="11">
        <f t="shared" si="40"/>
        <v>97.9</v>
      </c>
      <c r="R705" s="19">
        <f t="shared" si="41"/>
        <v>40354.11550925926</v>
      </c>
      <c r="S705" s="17">
        <f t="shared" si="42"/>
        <v>40425.043749999997</v>
      </c>
      <c r="T705">
        <f t="shared" si="43"/>
        <v>2010</v>
      </c>
    </row>
    <row r="706" spans="1:20" ht="48" x14ac:dyDescent="0.2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4" t="s">
        <v>8322</v>
      </c>
      <c r="P706" s="12" t="s">
        <v>8325</v>
      </c>
      <c r="Q706" s="11">
        <f t="shared" si="40"/>
        <v>141.29</v>
      </c>
      <c r="R706" s="19">
        <f t="shared" si="41"/>
        <v>42239.957962962959</v>
      </c>
      <c r="S706" s="17">
        <f t="shared" si="42"/>
        <v>42260</v>
      </c>
      <c r="T706">
        <f t="shared" si="43"/>
        <v>2015</v>
      </c>
    </row>
    <row r="707" spans="1:20" ht="48" x14ac:dyDescent="0.2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4" t="s">
        <v>8322</v>
      </c>
      <c r="P707" s="12" t="s">
        <v>8325</v>
      </c>
      <c r="Q707" s="11">
        <f t="shared" ref="Q707:Q770" si="44">IFERROR(ROUND(E707/L707,2),0)</f>
        <v>137.24</v>
      </c>
      <c r="R707" s="19">
        <f t="shared" ref="R707:R770" si="45">(((J707/60)/60)/24)+DATE(1970,1,1)</f>
        <v>41880.76357638889</v>
      </c>
      <c r="S707" s="17">
        <f t="shared" ref="S707:S770" si="46">(((I707/60)/60)/24)+DATE(1970,1,1)</f>
        <v>41895.166666666664</v>
      </c>
      <c r="T707">
        <f t="shared" ref="T707:T770" si="47">YEAR(R707)</f>
        <v>2014</v>
      </c>
    </row>
    <row r="708" spans="1:20" ht="64" x14ac:dyDescent="0.2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4" t="s">
        <v>8326</v>
      </c>
      <c r="P708" s="12" t="s">
        <v>8330</v>
      </c>
      <c r="Q708" s="11">
        <f t="shared" si="44"/>
        <v>112.61</v>
      </c>
      <c r="R708" s="19">
        <f t="shared" si="45"/>
        <v>41502.882928240739</v>
      </c>
      <c r="S708" s="17">
        <f t="shared" si="46"/>
        <v>41532.881944444445</v>
      </c>
      <c r="T708">
        <f t="shared" si="47"/>
        <v>2013</v>
      </c>
    </row>
    <row r="709" spans="1:20" ht="48" x14ac:dyDescent="0.2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4" t="s">
        <v>8322</v>
      </c>
      <c r="P709" s="12" t="s">
        <v>8325</v>
      </c>
      <c r="Q709" s="11">
        <f t="shared" si="44"/>
        <v>99.34</v>
      </c>
      <c r="R709" s="19">
        <f t="shared" si="45"/>
        <v>42561.783877314811</v>
      </c>
      <c r="S709" s="17">
        <f t="shared" si="46"/>
        <v>42593.165972222225</v>
      </c>
      <c r="T709">
        <f t="shared" si="47"/>
        <v>2016</v>
      </c>
    </row>
    <row r="710" spans="1:20" ht="48" x14ac:dyDescent="0.2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4" t="s">
        <v>8320</v>
      </c>
      <c r="P710" s="12" t="s">
        <v>8321</v>
      </c>
      <c r="Q710" s="11">
        <f t="shared" si="44"/>
        <v>146.65</v>
      </c>
      <c r="R710" s="19">
        <f t="shared" si="45"/>
        <v>42101.682372685187</v>
      </c>
      <c r="S710" s="17">
        <f t="shared" si="46"/>
        <v>42139.791666666672</v>
      </c>
      <c r="T710">
        <f t="shared" si="47"/>
        <v>2015</v>
      </c>
    </row>
    <row r="711" spans="1:20" ht="48" x14ac:dyDescent="0.2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4" t="s">
        <v>8322</v>
      </c>
      <c r="P711" s="12" t="s">
        <v>8325</v>
      </c>
      <c r="Q711" s="11">
        <f t="shared" si="44"/>
        <v>103.21</v>
      </c>
      <c r="R711" s="19">
        <f t="shared" si="45"/>
        <v>42037.791238425925</v>
      </c>
      <c r="S711" s="17">
        <f t="shared" si="46"/>
        <v>42067.791238425925</v>
      </c>
      <c r="T711">
        <f t="shared" si="47"/>
        <v>2015</v>
      </c>
    </row>
    <row r="712" spans="1:20" ht="48" x14ac:dyDescent="0.2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4" t="s">
        <v>8320</v>
      </c>
      <c r="P712" s="12" t="s">
        <v>8331</v>
      </c>
      <c r="Q712" s="11">
        <f t="shared" si="44"/>
        <v>194.23</v>
      </c>
      <c r="R712" s="19">
        <f t="shared" si="45"/>
        <v>42333.713206018518</v>
      </c>
      <c r="S712" s="17">
        <f t="shared" si="46"/>
        <v>42363.713206018518</v>
      </c>
      <c r="T712">
        <f t="shared" si="47"/>
        <v>2015</v>
      </c>
    </row>
    <row r="713" spans="1:20" ht="48" x14ac:dyDescent="0.2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4" t="s">
        <v>8322</v>
      </c>
      <c r="P713" s="12" t="s">
        <v>8334</v>
      </c>
      <c r="Q713" s="11">
        <f t="shared" si="44"/>
        <v>162.77000000000001</v>
      </c>
      <c r="R713" s="19">
        <f t="shared" si="45"/>
        <v>42101.584074074075</v>
      </c>
      <c r="S713" s="17">
        <f t="shared" si="46"/>
        <v>42131.584074074075</v>
      </c>
      <c r="T713">
        <f t="shared" si="47"/>
        <v>2015</v>
      </c>
    </row>
    <row r="714" spans="1:20" ht="48" x14ac:dyDescent="0.2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4" t="s">
        <v>8322</v>
      </c>
      <c r="P714" s="12" t="s">
        <v>8323</v>
      </c>
      <c r="Q714" s="11">
        <f t="shared" si="44"/>
        <v>162.71</v>
      </c>
      <c r="R714" s="19">
        <f t="shared" si="45"/>
        <v>42564.95380787037</v>
      </c>
      <c r="S714" s="17">
        <f t="shared" si="46"/>
        <v>42609.95380787037</v>
      </c>
      <c r="T714">
        <f t="shared" si="47"/>
        <v>2016</v>
      </c>
    </row>
    <row r="715" spans="1:20" ht="48" x14ac:dyDescent="0.2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4" t="s">
        <v>8322</v>
      </c>
      <c r="P715" s="12" t="s">
        <v>8325</v>
      </c>
      <c r="Q715" s="11">
        <f t="shared" si="44"/>
        <v>63.83</v>
      </c>
      <c r="R715" s="19">
        <f t="shared" si="45"/>
        <v>42753.205625000002</v>
      </c>
      <c r="S715" s="17">
        <f t="shared" si="46"/>
        <v>42783.670138888891</v>
      </c>
      <c r="T715">
        <f t="shared" si="47"/>
        <v>2017</v>
      </c>
    </row>
    <row r="716" spans="1:20" ht="48" x14ac:dyDescent="0.2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4" t="s">
        <v>8326</v>
      </c>
      <c r="P716" s="12" t="s">
        <v>8337</v>
      </c>
      <c r="Q716" s="11">
        <f t="shared" si="44"/>
        <v>89.25</v>
      </c>
      <c r="R716" s="19">
        <f t="shared" si="45"/>
        <v>42569.605393518519</v>
      </c>
      <c r="S716" s="17">
        <f t="shared" si="46"/>
        <v>42600.290972222225</v>
      </c>
      <c r="T716">
        <f t="shared" si="47"/>
        <v>2016</v>
      </c>
    </row>
    <row r="717" spans="1:20" ht="48" x14ac:dyDescent="0.2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4" t="s">
        <v>8312</v>
      </c>
      <c r="P717" s="12" t="s">
        <v>8313</v>
      </c>
      <c r="Q717" s="11">
        <f t="shared" si="44"/>
        <v>80.650000000000006</v>
      </c>
      <c r="R717" s="19">
        <f t="shared" si="45"/>
        <v>42454.836851851855</v>
      </c>
      <c r="S717" s="17">
        <f t="shared" si="46"/>
        <v>42479.836851851855</v>
      </c>
      <c r="T717">
        <f t="shared" si="47"/>
        <v>2016</v>
      </c>
    </row>
    <row r="718" spans="1:20" ht="48" x14ac:dyDescent="0.2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4" t="s">
        <v>8326</v>
      </c>
      <c r="P718" s="12" t="s">
        <v>8330</v>
      </c>
      <c r="Q718" s="11">
        <f t="shared" si="44"/>
        <v>53.01</v>
      </c>
      <c r="R718" s="19">
        <f t="shared" si="45"/>
        <v>41786.555162037039</v>
      </c>
      <c r="S718" s="17">
        <f t="shared" si="46"/>
        <v>41815.083333333336</v>
      </c>
      <c r="T718">
        <f t="shared" si="47"/>
        <v>2014</v>
      </c>
    </row>
    <row r="719" spans="1:20" ht="48" x14ac:dyDescent="0.2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4" t="s">
        <v>8322</v>
      </c>
      <c r="P719" s="12" t="s">
        <v>8325</v>
      </c>
      <c r="Q719" s="11">
        <f t="shared" si="44"/>
        <v>41.77</v>
      </c>
      <c r="R719" s="19">
        <f t="shared" si="45"/>
        <v>40633.154363425929</v>
      </c>
      <c r="S719" s="17">
        <f t="shared" si="46"/>
        <v>40664.207638888889</v>
      </c>
      <c r="T719">
        <f t="shared" si="47"/>
        <v>2011</v>
      </c>
    </row>
    <row r="720" spans="1:20" ht="48" x14ac:dyDescent="0.2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4" t="s">
        <v>8322</v>
      </c>
      <c r="P720" s="12" t="s">
        <v>8325</v>
      </c>
      <c r="Q720" s="11">
        <f t="shared" si="44"/>
        <v>145.87</v>
      </c>
      <c r="R720" s="19">
        <f t="shared" si="45"/>
        <v>42626.7503125</v>
      </c>
      <c r="S720" s="17">
        <f t="shared" si="46"/>
        <v>42656.7503125</v>
      </c>
      <c r="T720">
        <f t="shared" si="47"/>
        <v>2016</v>
      </c>
    </row>
    <row r="721" spans="1:20" ht="64" x14ac:dyDescent="0.2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4" t="s">
        <v>8320</v>
      </c>
      <c r="P721" s="12" t="s">
        <v>8321</v>
      </c>
      <c r="Q721" s="11">
        <f t="shared" si="44"/>
        <v>93.02</v>
      </c>
      <c r="R721" s="19">
        <f t="shared" si="45"/>
        <v>40933.856921296298</v>
      </c>
      <c r="S721" s="17">
        <f t="shared" si="46"/>
        <v>40963.856921296298</v>
      </c>
      <c r="T721">
        <f t="shared" si="47"/>
        <v>2012</v>
      </c>
    </row>
    <row r="722" spans="1:20" ht="48" x14ac:dyDescent="0.2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4" t="s">
        <v>8307</v>
      </c>
      <c r="P722" s="12" t="s">
        <v>8308</v>
      </c>
      <c r="Q722" s="11">
        <f t="shared" si="44"/>
        <v>99.46</v>
      </c>
      <c r="R722" s="19">
        <f t="shared" si="45"/>
        <v>41946.674108796295</v>
      </c>
      <c r="S722" s="17">
        <f t="shared" si="46"/>
        <v>41976.166666666672</v>
      </c>
      <c r="T722">
        <f t="shared" si="47"/>
        <v>2014</v>
      </c>
    </row>
    <row r="723" spans="1:20" ht="48" x14ac:dyDescent="0.2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4" t="s">
        <v>8326</v>
      </c>
      <c r="P723" s="12" t="s">
        <v>8329</v>
      </c>
      <c r="Q723" s="11">
        <f t="shared" si="44"/>
        <v>264.26</v>
      </c>
      <c r="R723" s="19">
        <f t="shared" si="45"/>
        <v>42795.701481481476</v>
      </c>
      <c r="S723" s="17">
        <f t="shared" si="46"/>
        <v>42828.041666666672</v>
      </c>
      <c r="T723">
        <f t="shared" si="47"/>
        <v>2017</v>
      </c>
    </row>
    <row r="724" spans="1:20" ht="48" x14ac:dyDescent="0.2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4" t="s">
        <v>8322</v>
      </c>
      <c r="P724" s="12" t="s">
        <v>8325</v>
      </c>
      <c r="Q724" s="11">
        <f t="shared" si="44"/>
        <v>118.13</v>
      </c>
      <c r="R724" s="19">
        <f t="shared" si="45"/>
        <v>41834.953865740739</v>
      </c>
      <c r="S724" s="17">
        <f t="shared" si="46"/>
        <v>41879.953865740739</v>
      </c>
      <c r="T724">
        <f t="shared" si="47"/>
        <v>2014</v>
      </c>
    </row>
    <row r="725" spans="1:20" ht="32" x14ac:dyDescent="0.2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4" t="s">
        <v>8322</v>
      </c>
      <c r="P725" s="12" t="s">
        <v>8325</v>
      </c>
      <c r="Q725" s="11">
        <f t="shared" si="44"/>
        <v>110.23</v>
      </c>
      <c r="R725" s="19">
        <f t="shared" si="45"/>
        <v>41791.492777777778</v>
      </c>
      <c r="S725" s="17">
        <f t="shared" si="46"/>
        <v>41836.492777777778</v>
      </c>
      <c r="T725">
        <f t="shared" si="47"/>
        <v>2014</v>
      </c>
    </row>
    <row r="726" spans="1:20" ht="48" x14ac:dyDescent="0.2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4" t="s">
        <v>8322</v>
      </c>
      <c r="P726" s="12" t="s">
        <v>8325</v>
      </c>
      <c r="Q726" s="11">
        <f t="shared" si="44"/>
        <v>92.84</v>
      </c>
      <c r="R726" s="19">
        <f t="shared" si="45"/>
        <v>42028.496562500004</v>
      </c>
      <c r="S726" s="17">
        <f t="shared" si="46"/>
        <v>42058.496562500004</v>
      </c>
      <c r="T726">
        <f t="shared" si="47"/>
        <v>2015</v>
      </c>
    </row>
    <row r="727" spans="1:20" ht="48" x14ac:dyDescent="0.2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4" t="s">
        <v>8322</v>
      </c>
      <c r="P727" s="12" t="s">
        <v>8325</v>
      </c>
      <c r="Q727" s="11">
        <f t="shared" si="44"/>
        <v>48.44</v>
      </c>
      <c r="R727" s="19">
        <f t="shared" si="45"/>
        <v>42505.774479166663</v>
      </c>
      <c r="S727" s="17">
        <f t="shared" si="46"/>
        <v>42541.958333333328</v>
      </c>
      <c r="T727">
        <f t="shared" si="47"/>
        <v>2016</v>
      </c>
    </row>
    <row r="728" spans="1:20" ht="48" x14ac:dyDescent="0.2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4" t="s">
        <v>8326</v>
      </c>
      <c r="P728" s="12" t="s">
        <v>8340</v>
      </c>
      <c r="Q728" s="11">
        <f t="shared" si="44"/>
        <v>169.92</v>
      </c>
      <c r="R728" s="19">
        <f t="shared" si="45"/>
        <v>41977.902222222227</v>
      </c>
      <c r="S728" s="17">
        <f t="shared" si="46"/>
        <v>42037.902222222227</v>
      </c>
      <c r="T728">
        <f t="shared" si="47"/>
        <v>2014</v>
      </c>
    </row>
    <row r="729" spans="1:20" ht="16" x14ac:dyDescent="0.2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4" t="s">
        <v>8326</v>
      </c>
      <c r="P729" s="12" t="s">
        <v>8330</v>
      </c>
      <c r="Q729" s="11">
        <f t="shared" si="44"/>
        <v>182.13</v>
      </c>
      <c r="R729" s="19">
        <f t="shared" si="45"/>
        <v>41305.809363425928</v>
      </c>
      <c r="S729" s="17">
        <f t="shared" si="46"/>
        <v>41322.809363425928</v>
      </c>
      <c r="T729">
        <f t="shared" si="47"/>
        <v>2013</v>
      </c>
    </row>
    <row r="730" spans="1:20" ht="48" x14ac:dyDescent="0.2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4" t="s">
        <v>8310</v>
      </c>
      <c r="P730" s="12" t="s">
        <v>8332</v>
      </c>
      <c r="Q730" s="11">
        <f t="shared" si="44"/>
        <v>84.14</v>
      </c>
      <c r="R730" s="19">
        <f t="shared" si="45"/>
        <v>41807.571840277778</v>
      </c>
      <c r="S730" s="17">
        <f t="shared" si="46"/>
        <v>41852.571840277778</v>
      </c>
      <c r="T730">
        <f t="shared" si="47"/>
        <v>2014</v>
      </c>
    </row>
    <row r="731" spans="1:20" ht="48" x14ac:dyDescent="0.2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4" t="s">
        <v>8326</v>
      </c>
      <c r="P731" s="12" t="s">
        <v>8330</v>
      </c>
      <c r="Q731" s="11">
        <f t="shared" si="44"/>
        <v>172.41</v>
      </c>
      <c r="R731" s="19">
        <f t="shared" si="45"/>
        <v>40896.883750000001</v>
      </c>
      <c r="S731" s="17">
        <f t="shared" si="46"/>
        <v>40924.208333333336</v>
      </c>
      <c r="T731">
        <f t="shared" si="47"/>
        <v>2011</v>
      </c>
    </row>
    <row r="732" spans="1:20" ht="48" x14ac:dyDescent="0.2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4" t="s">
        <v>8322</v>
      </c>
      <c r="P732" s="12" t="s">
        <v>8323</v>
      </c>
      <c r="Q732" s="11">
        <f t="shared" si="44"/>
        <v>370.37</v>
      </c>
      <c r="R732" s="19">
        <f t="shared" si="45"/>
        <v>42341.57430555555</v>
      </c>
      <c r="S732" s="17">
        <f t="shared" si="46"/>
        <v>42376.57430555555</v>
      </c>
      <c r="T732">
        <f t="shared" si="47"/>
        <v>2015</v>
      </c>
    </row>
    <row r="733" spans="1:20" ht="48" x14ac:dyDescent="0.2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4" t="s">
        <v>8315</v>
      </c>
      <c r="P733" s="12" t="s">
        <v>8343</v>
      </c>
      <c r="Q733" s="11">
        <f t="shared" si="44"/>
        <v>253.21</v>
      </c>
      <c r="R733" s="19">
        <f t="shared" si="45"/>
        <v>42453.819687499999</v>
      </c>
      <c r="S733" s="17">
        <f t="shared" si="46"/>
        <v>42483.819687499999</v>
      </c>
      <c r="T733">
        <f t="shared" si="47"/>
        <v>2016</v>
      </c>
    </row>
    <row r="734" spans="1:20" ht="64" x14ac:dyDescent="0.2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4" t="s">
        <v>8307</v>
      </c>
      <c r="P734" s="12" t="s">
        <v>8308</v>
      </c>
      <c r="Q734" s="11">
        <f t="shared" si="44"/>
        <v>169.52</v>
      </c>
      <c r="R734" s="19">
        <f t="shared" si="45"/>
        <v>41722.666354166664</v>
      </c>
      <c r="S734" s="17">
        <f t="shared" si="46"/>
        <v>41752.666354166664</v>
      </c>
      <c r="T734">
        <f t="shared" si="47"/>
        <v>2014</v>
      </c>
    </row>
    <row r="735" spans="1:20" ht="64" x14ac:dyDescent="0.2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4" t="s">
        <v>8322</v>
      </c>
      <c r="P735" s="12" t="s">
        <v>8325</v>
      </c>
      <c r="Q735" s="11">
        <f t="shared" si="44"/>
        <v>58.69</v>
      </c>
      <c r="R735" s="19">
        <f t="shared" si="45"/>
        <v>41893.324884259258</v>
      </c>
      <c r="S735" s="17">
        <f t="shared" si="46"/>
        <v>41926.290972222225</v>
      </c>
      <c r="T735">
        <f t="shared" si="47"/>
        <v>2014</v>
      </c>
    </row>
    <row r="736" spans="1:20" ht="32" x14ac:dyDescent="0.2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4" t="s">
        <v>8320</v>
      </c>
      <c r="P736" s="12" t="s">
        <v>8321</v>
      </c>
      <c r="Q736" s="11">
        <f t="shared" si="44"/>
        <v>51.72</v>
      </c>
      <c r="R736" s="19">
        <f t="shared" si="45"/>
        <v>40948.630196759259</v>
      </c>
      <c r="S736" s="17">
        <f t="shared" si="46"/>
        <v>40978.630196759259</v>
      </c>
      <c r="T736">
        <f t="shared" si="47"/>
        <v>2012</v>
      </c>
    </row>
    <row r="737" spans="1:20" ht="48" x14ac:dyDescent="0.2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4" t="s">
        <v>8310</v>
      </c>
      <c r="P737" s="12" t="s">
        <v>8311</v>
      </c>
      <c r="Q737" s="11">
        <f t="shared" si="44"/>
        <v>33.19</v>
      </c>
      <c r="R737" s="19">
        <f t="shared" si="45"/>
        <v>40646.014456018522</v>
      </c>
      <c r="S737" s="17">
        <f t="shared" si="46"/>
        <v>40706.014456018522</v>
      </c>
      <c r="T737">
        <f t="shared" si="47"/>
        <v>2011</v>
      </c>
    </row>
    <row r="738" spans="1:20" ht="48" x14ac:dyDescent="0.2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4" t="s">
        <v>8312</v>
      </c>
      <c r="P738" s="12" t="s">
        <v>8313</v>
      </c>
      <c r="Q738" s="11">
        <f t="shared" si="44"/>
        <v>112.79</v>
      </c>
      <c r="R738" s="19">
        <f t="shared" si="45"/>
        <v>42529.979108796295</v>
      </c>
      <c r="S738" s="17">
        <f t="shared" si="46"/>
        <v>42550.979108796295</v>
      </c>
      <c r="T738">
        <f t="shared" si="47"/>
        <v>2016</v>
      </c>
    </row>
    <row r="739" spans="1:20" ht="32" x14ac:dyDescent="0.2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4" t="s">
        <v>8326</v>
      </c>
      <c r="P739" s="12" t="s">
        <v>8330</v>
      </c>
      <c r="Q739" s="11">
        <f t="shared" si="44"/>
        <v>190.9</v>
      </c>
      <c r="R739" s="19">
        <f t="shared" si="45"/>
        <v>41620.87667824074</v>
      </c>
      <c r="S739" s="17">
        <f t="shared" si="46"/>
        <v>41650.87667824074</v>
      </c>
      <c r="T739">
        <f t="shared" si="47"/>
        <v>2013</v>
      </c>
    </row>
    <row r="740" spans="1:20" ht="48" x14ac:dyDescent="0.2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4" t="s">
        <v>8322</v>
      </c>
      <c r="P740" s="12" t="s">
        <v>8325</v>
      </c>
      <c r="Q740" s="11">
        <f t="shared" si="44"/>
        <v>98.31</v>
      </c>
      <c r="R740" s="19">
        <f t="shared" si="45"/>
        <v>42254.264687499999</v>
      </c>
      <c r="S740" s="17">
        <f t="shared" si="46"/>
        <v>42279.958333333328</v>
      </c>
      <c r="T740">
        <f t="shared" si="47"/>
        <v>2015</v>
      </c>
    </row>
    <row r="741" spans="1:20" ht="48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4" t="s">
        <v>8322</v>
      </c>
      <c r="P741" s="12" t="s">
        <v>8325</v>
      </c>
      <c r="Q741" s="11">
        <f t="shared" si="44"/>
        <v>134.15</v>
      </c>
      <c r="R741" s="19">
        <f t="shared" si="45"/>
        <v>41776.063136574077</v>
      </c>
      <c r="S741" s="17">
        <f t="shared" si="46"/>
        <v>41807.125</v>
      </c>
      <c r="T741">
        <f t="shared" si="47"/>
        <v>2014</v>
      </c>
    </row>
    <row r="742" spans="1:20" ht="48" x14ac:dyDescent="0.2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4" t="s">
        <v>8310</v>
      </c>
      <c r="P742" s="12" t="s">
        <v>8332</v>
      </c>
      <c r="Q742" s="11">
        <f t="shared" si="44"/>
        <v>68.349999999999994</v>
      </c>
      <c r="R742" s="19">
        <f t="shared" si="45"/>
        <v>41829.502650462964</v>
      </c>
      <c r="S742" s="17">
        <f t="shared" si="46"/>
        <v>41862.502650462964</v>
      </c>
      <c r="T742">
        <f t="shared" si="47"/>
        <v>2014</v>
      </c>
    </row>
    <row r="743" spans="1:20" ht="16" x14ac:dyDescent="0.2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4" t="s">
        <v>8326</v>
      </c>
      <c r="P743" s="12" t="s">
        <v>8330</v>
      </c>
      <c r="Q743" s="11">
        <f t="shared" si="44"/>
        <v>64.540000000000006</v>
      </c>
      <c r="R743" s="19">
        <f t="shared" si="45"/>
        <v>41924.996099537035</v>
      </c>
      <c r="S743" s="17">
        <f t="shared" si="46"/>
        <v>41970.037766203706</v>
      </c>
      <c r="T743">
        <f t="shared" si="47"/>
        <v>2014</v>
      </c>
    </row>
    <row r="744" spans="1:20" ht="48" x14ac:dyDescent="0.2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4" t="s">
        <v>8312</v>
      </c>
      <c r="P744" s="12" t="s">
        <v>8313</v>
      </c>
      <c r="Q744" s="11">
        <f t="shared" si="44"/>
        <v>51.23</v>
      </c>
      <c r="R744" s="19">
        <f t="shared" si="45"/>
        <v>42115.949976851851</v>
      </c>
      <c r="S744" s="17">
        <f t="shared" si="46"/>
        <v>42145.949976851851</v>
      </c>
      <c r="T744">
        <f t="shared" si="47"/>
        <v>2015</v>
      </c>
    </row>
    <row r="745" spans="1:20" ht="48" x14ac:dyDescent="0.2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4" t="s">
        <v>8312</v>
      </c>
      <c r="P745" s="12" t="s">
        <v>8313</v>
      </c>
      <c r="Q745" s="11">
        <f t="shared" si="44"/>
        <v>83.72</v>
      </c>
      <c r="R745" s="19">
        <f t="shared" si="45"/>
        <v>42623.606134259258</v>
      </c>
      <c r="S745" s="17">
        <f t="shared" si="46"/>
        <v>42653.606134259258</v>
      </c>
      <c r="T745">
        <f t="shared" si="47"/>
        <v>2016</v>
      </c>
    </row>
    <row r="746" spans="1:20" ht="48" x14ac:dyDescent="0.2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4" t="s">
        <v>8312</v>
      </c>
      <c r="P746" s="12" t="s">
        <v>8313</v>
      </c>
      <c r="Q746" s="11">
        <f t="shared" si="44"/>
        <v>59.41</v>
      </c>
      <c r="R746" s="19">
        <f t="shared" si="45"/>
        <v>42292.435532407413</v>
      </c>
      <c r="S746" s="17">
        <f t="shared" si="46"/>
        <v>42321.625</v>
      </c>
      <c r="T746">
        <f t="shared" si="47"/>
        <v>2015</v>
      </c>
    </row>
    <row r="747" spans="1:20" ht="48" x14ac:dyDescent="0.2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4" t="s">
        <v>8322</v>
      </c>
      <c r="P747" s="12" t="s">
        <v>8325</v>
      </c>
      <c r="Q747" s="11">
        <f t="shared" si="44"/>
        <v>31.21</v>
      </c>
      <c r="R747" s="19">
        <f t="shared" si="45"/>
        <v>41233.499131944445</v>
      </c>
      <c r="S747" s="17">
        <f t="shared" si="46"/>
        <v>41263.499131944445</v>
      </c>
      <c r="T747">
        <f t="shared" si="47"/>
        <v>2012</v>
      </c>
    </row>
    <row r="748" spans="1:20" ht="32" x14ac:dyDescent="0.2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4" t="s">
        <v>8312</v>
      </c>
      <c r="P748" s="12" t="s">
        <v>8313</v>
      </c>
      <c r="Q748" s="11">
        <f t="shared" si="44"/>
        <v>94.19</v>
      </c>
      <c r="R748" s="19">
        <f t="shared" si="45"/>
        <v>42705.662118055552</v>
      </c>
      <c r="S748" s="17">
        <f t="shared" si="46"/>
        <v>42765.290972222225</v>
      </c>
      <c r="T748">
        <f t="shared" si="47"/>
        <v>2016</v>
      </c>
    </row>
    <row r="749" spans="1:20" ht="48" x14ac:dyDescent="0.2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4" t="s">
        <v>8312</v>
      </c>
      <c r="P749" s="12" t="s">
        <v>8313</v>
      </c>
      <c r="Q749" s="11">
        <f t="shared" si="44"/>
        <v>104.39</v>
      </c>
      <c r="R749" s="19">
        <f t="shared" si="45"/>
        <v>42067.876770833333</v>
      </c>
      <c r="S749" s="17">
        <f t="shared" si="46"/>
        <v>42097.835104166668</v>
      </c>
      <c r="T749">
        <f t="shared" si="47"/>
        <v>2015</v>
      </c>
    </row>
    <row r="750" spans="1:20" ht="48" x14ac:dyDescent="0.2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4" t="s">
        <v>8320</v>
      </c>
      <c r="P750" s="12" t="s">
        <v>8321</v>
      </c>
      <c r="Q750" s="11">
        <f t="shared" si="44"/>
        <v>140.1</v>
      </c>
      <c r="R750" s="19">
        <f t="shared" si="45"/>
        <v>42078.793124999997</v>
      </c>
      <c r="S750" s="17">
        <f t="shared" si="46"/>
        <v>42123.793124999997</v>
      </c>
      <c r="T750">
        <f t="shared" si="47"/>
        <v>2015</v>
      </c>
    </row>
    <row r="751" spans="1:20" ht="48" x14ac:dyDescent="0.2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4" t="s">
        <v>8326</v>
      </c>
      <c r="P751" s="12" t="s">
        <v>8327</v>
      </c>
      <c r="Q751" s="11">
        <f t="shared" si="44"/>
        <v>90.1</v>
      </c>
      <c r="R751" s="19">
        <f t="shared" si="45"/>
        <v>41736.004502314812</v>
      </c>
      <c r="S751" s="17">
        <f t="shared" si="46"/>
        <v>41766.004502314812</v>
      </c>
      <c r="T751">
        <f t="shared" si="47"/>
        <v>2014</v>
      </c>
    </row>
    <row r="752" spans="1:20" ht="32" x14ac:dyDescent="0.2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4" t="s">
        <v>8326</v>
      </c>
      <c r="P752" s="12" t="s">
        <v>8330</v>
      </c>
      <c r="Q752" s="11">
        <f t="shared" si="44"/>
        <v>55.61</v>
      </c>
      <c r="R752" s="19">
        <f t="shared" si="45"/>
        <v>42677.669050925921</v>
      </c>
      <c r="S752" s="17">
        <f t="shared" si="46"/>
        <v>42707.710717592592</v>
      </c>
      <c r="T752">
        <f t="shared" si="47"/>
        <v>2016</v>
      </c>
    </row>
    <row r="753" spans="1:20" ht="48" x14ac:dyDescent="0.2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4" t="s">
        <v>8312</v>
      </c>
      <c r="P753" s="12" t="s">
        <v>8313</v>
      </c>
      <c r="Q753" s="11">
        <f t="shared" si="44"/>
        <v>64.16</v>
      </c>
      <c r="R753" s="19">
        <f t="shared" si="45"/>
        <v>41782.741701388892</v>
      </c>
      <c r="S753" s="17">
        <f t="shared" si="46"/>
        <v>41810.915972222225</v>
      </c>
      <c r="T753">
        <f t="shared" si="47"/>
        <v>2014</v>
      </c>
    </row>
    <row r="754" spans="1:20" ht="48" x14ac:dyDescent="0.2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4" t="s">
        <v>8315</v>
      </c>
      <c r="P754" s="12" t="s">
        <v>8316</v>
      </c>
      <c r="Q754" s="11">
        <f t="shared" si="44"/>
        <v>4.57</v>
      </c>
      <c r="R754" s="19">
        <f t="shared" si="45"/>
        <v>42800.751041666663</v>
      </c>
      <c r="S754" s="17">
        <f t="shared" si="46"/>
        <v>42807.125</v>
      </c>
      <c r="T754">
        <f t="shared" si="47"/>
        <v>2017</v>
      </c>
    </row>
    <row r="755" spans="1:20" ht="48" x14ac:dyDescent="0.2">
      <c r="A755">
        <v>1895</v>
      </c>
      <c r="B755" s="9" t="s">
        <v>1896</v>
      </c>
      <c r="C755" s="3" t="s">
        <v>6005</v>
      </c>
      <c r="D755" s="5">
        <v>9072</v>
      </c>
      <c r="E755" s="7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4" t="s">
        <v>8326</v>
      </c>
      <c r="P755" s="12" t="s">
        <v>8327</v>
      </c>
      <c r="Q755" s="11">
        <f t="shared" si="44"/>
        <v>196.34</v>
      </c>
      <c r="R755" s="19">
        <f t="shared" si="45"/>
        <v>42267.746782407412</v>
      </c>
      <c r="S755" s="17">
        <f t="shared" si="46"/>
        <v>42297.746782407412</v>
      </c>
      <c r="T755">
        <f t="shared" si="47"/>
        <v>2015</v>
      </c>
    </row>
    <row r="756" spans="1:20" ht="48" x14ac:dyDescent="0.2">
      <c r="A756">
        <v>252</v>
      </c>
      <c r="B756" s="9" t="s">
        <v>253</v>
      </c>
      <c r="C756" s="3" t="s">
        <v>4362</v>
      </c>
      <c r="D756" s="5">
        <v>5000</v>
      </c>
      <c r="E756" s="7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4" t="s">
        <v>8320</v>
      </c>
      <c r="P756" s="12" t="s">
        <v>8321</v>
      </c>
      <c r="Q756" s="11">
        <f t="shared" si="44"/>
        <v>85.44</v>
      </c>
      <c r="R756" s="19">
        <f t="shared" si="45"/>
        <v>40266.662708333337</v>
      </c>
      <c r="S756" s="17">
        <f t="shared" si="46"/>
        <v>40330.165972222225</v>
      </c>
      <c r="T756">
        <f t="shared" si="47"/>
        <v>2010</v>
      </c>
    </row>
    <row r="757" spans="1:20" ht="48" x14ac:dyDescent="0.2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4" t="s">
        <v>8326</v>
      </c>
      <c r="P757" s="12" t="s">
        <v>8327</v>
      </c>
      <c r="Q757" s="11">
        <f t="shared" si="44"/>
        <v>57.52</v>
      </c>
      <c r="R757" s="19">
        <f t="shared" si="45"/>
        <v>41299.381423611114</v>
      </c>
      <c r="S757" s="17">
        <f t="shared" si="46"/>
        <v>41329.381423611114</v>
      </c>
      <c r="T757">
        <f t="shared" si="47"/>
        <v>2013</v>
      </c>
    </row>
    <row r="758" spans="1:20" ht="32" x14ac:dyDescent="0.2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4" t="s">
        <v>8322</v>
      </c>
      <c r="P758" s="12" t="s">
        <v>8323</v>
      </c>
      <c r="Q758" s="11">
        <f t="shared" si="44"/>
        <v>96.53</v>
      </c>
      <c r="R758" s="19">
        <f t="shared" si="45"/>
        <v>42359.868611111116</v>
      </c>
      <c r="S758" s="17">
        <f t="shared" si="46"/>
        <v>42389.868611111116</v>
      </c>
      <c r="T758">
        <f t="shared" si="47"/>
        <v>2015</v>
      </c>
    </row>
    <row r="759" spans="1:20" ht="48" x14ac:dyDescent="0.2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4" t="s">
        <v>8326</v>
      </c>
      <c r="P759" s="12" t="s">
        <v>8330</v>
      </c>
      <c r="Q759" s="11">
        <f t="shared" si="44"/>
        <v>51.04</v>
      </c>
      <c r="R759" s="19">
        <f t="shared" si="45"/>
        <v>41800.959490740745</v>
      </c>
      <c r="S759" s="17">
        <f t="shared" si="46"/>
        <v>41830.959490740745</v>
      </c>
      <c r="T759">
        <f t="shared" si="47"/>
        <v>2014</v>
      </c>
    </row>
    <row r="760" spans="1:20" ht="48" x14ac:dyDescent="0.2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4" t="s">
        <v>8326</v>
      </c>
      <c r="P760" s="12" t="s">
        <v>8330</v>
      </c>
      <c r="Q760" s="11">
        <f t="shared" si="44"/>
        <v>67.13</v>
      </c>
      <c r="R760" s="19">
        <f t="shared" si="45"/>
        <v>40845.050879629627</v>
      </c>
      <c r="S760" s="17">
        <f t="shared" si="46"/>
        <v>40890.092546296299</v>
      </c>
      <c r="T760">
        <f t="shared" si="47"/>
        <v>2011</v>
      </c>
    </row>
    <row r="761" spans="1:20" ht="32" x14ac:dyDescent="0.2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4" t="s">
        <v>8322</v>
      </c>
      <c r="P761" s="12" t="s">
        <v>8325</v>
      </c>
      <c r="Q761" s="11">
        <f t="shared" si="44"/>
        <v>126.72</v>
      </c>
      <c r="R761" s="19">
        <f t="shared" si="45"/>
        <v>42697.082673611112</v>
      </c>
      <c r="S761" s="17">
        <f t="shared" si="46"/>
        <v>42718.665972222225</v>
      </c>
      <c r="T761">
        <f t="shared" si="47"/>
        <v>2016</v>
      </c>
    </row>
    <row r="762" spans="1:20" ht="48" x14ac:dyDescent="0.2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4" t="s">
        <v>8312</v>
      </c>
      <c r="P762" s="12" t="s">
        <v>8313</v>
      </c>
      <c r="Q762" s="11">
        <f t="shared" si="44"/>
        <v>54.62</v>
      </c>
      <c r="R762" s="19">
        <f t="shared" si="45"/>
        <v>42333.619050925925</v>
      </c>
      <c r="S762" s="17">
        <f t="shared" si="46"/>
        <v>42369.125</v>
      </c>
      <c r="T762">
        <f t="shared" si="47"/>
        <v>2015</v>
      </c>
    </row>
    <row r="763" spans="1:20" ht="48" x14ac:dyDescent="0.2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4" t="s">
        <v>8312</v>
      </c>
      <c r="P763" s="12" t="s">
        <v>8313</v>
      </c>
      <c r="Q763" s="11">
        <f t="shared" si="44"/>
        <v>130.16</v>
      </c>
      <c r="R763" s="19">
        <f t="shared" si="45"/>
        <v>42109.894942129627</v>
      </c>
      <c r="S763" s="17">
        <f t="shared" si="46"/>
        <v>42141.75</v>
      </c>
      <c r="T763">
        <f t="shared" si="47"/>
        <v>2015</v>
      </c>
    </row>
    <row r="764" spans="1:20" ht="48" x14ac:dyDescent="0.2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4" t="s">
        <v>8320</v>
      </c>
      <c r="P764" s="12" t="s">
        <v>8331</v>
      </c>
      <c r="Q764" s="11">
        <f t="shared" si="44"/>
        <v>159.82</v>
      </c>
      <c r="R764" s="19">
        <f t="shared" si="45"/>
        <v>42516.047071759262</v>
      </c>
      <c r="S764" s="17">
        <f t="shared" si="46"/>
        <v>42556.047071759262</v>
      </c>
      <c r="T764">
        <f t="shared" si="47"/>
        <v>2016</v>
      </c>
    </row>
    <row r="765" spans="1:20" ht="48" x14ac:dyDescent="0.2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4" t="s">
        <v>8320</v>
      </c>
      <c r="P765" s="12" t="s">
        <v>8321</v>
      </c>
      <c r="Q765" s="11">
        <f t="shared" si="44"/>
        <v>347.85</v>
      </c>
      <c r="R765" s="19">
        <f t="shared" si="45"/>
        <v>40255.744629629626</v>
      </c>
      <c r="S765" s="17">
        <f t="shared" si="46"/>
        <v>40300.806944444441</v>
      </c>
      <c r="T765">
        <f t="shared" si="47"/>
        <v>2010</v>
      </c>
    </row>
    <row r="766" spans="1:20" ht="32" x14ac:dyDescent="0.2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4" t="s">
        <v>8307</v>
      </c>
      <c r="P766" s="12" t="s">
        <v>8308</v>
      </c>
      <c r="Q766" s="11">
        <f t="shared" si="44"/>
        <v>96.06</v>
      </c>
      <c r="R766" s="19">
        <f t="shared" si="45"/>
        <v>41848.021770833337</v>
      </c>
      <c r="S766" s="17">
        <f t="shared" si="46"/>
        <v>41878.021770833337</v>
      </c>
      <c r="T766">
        <f t="shared" si="47"/>
        <v>2014</v>
      </c>
    </row>
    <row r="767" spans="1:20" ht="48" x14ac:dyDescent="0.2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4" t="s">
        <v>8315</v>
      </c>
      <c r="P767" s="12" t="s">
        <v>8316</v>
      </c>
      <c r="Q767" s="11">
        <f t="shared" si="44"/>
        <v>107.32</v>
      </c>
      <c r="R767" s="19">
        <f t="shared" si="45"/>
        <v>42296.631331018521</v>
      </c>
      <c r="S767" s="17">
        <f t="shared" si="46"/>
        <v>42326.672997685186</v>
      </c>
      <c r="T767">
        <f t="shared" si="47"/>
        <v>2015</v>
      </c>
    </row>
    <row r="768" spans="1:20" ht="48" x14ac:dyDescent="0.2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4" t="s">
        <v>8320</v>
      </c>
      <c r="P768" s="12" t="s">
        <v>8321</v>
      </c>
      <c r="Q768" s="11">
        <f t="shared" si="44"/>
        <v>61.3</v>
      </c>
      <c r="R768" s="19">
        <f t="shared" si="45"/>
        <v>41348.877685185187</v>
      </c>
      <c r="S768" s="17">
        <f t="shared" si="46"/>
        <v>41378.877685185187</v>
      </c>
      <c r="T768">
        <f t="shared" si="47"/>
        <v>2013</v>
      </c>
    </row>
    <row r="769" spans="1:20" ht="48" x14ac:dyDescent="0.2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4" t="s">
        <v>8307</v>
      </c>
      <c r="P769" s="12" t="s">
        <v>8309</v>
      </c>
      <c r="Q769" s="11">
        <f t="shared" si="44"/>
        <v>23.95</v>
      </c>
      <c r="R769" s="19">
        <f t="shared" si="45"/>
        <v>41835.581018518518</v>
      </c>
      <c r="S769" s="17">
        <f t="shared" si="46"/>
        <v>41895.581018518518</v>
      </c>
      <c r="T769">
        <f t="shared" si="47"/>
        <v>2014</v>
      </c>
    </row>
    <row r="770" spans="1:20" ht="48" x14ac:dyDescent="0.2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4" t="s">
        <v>8326</v>
      </c>
      <c r="P770" s="12" t="s">
        <v>8330</v>
      </c>
      <c r="Q770" s="11">
        <f t="shared" si="44"/>
        <v>65.91</v>
      </c>
      <c r="R770" s="19">
        <f t="shared" si="45"/>
        <v>42433.688900462963</v>
      </c>
      <c r="S770" s="17">
        <f t="shared" si="46"/>
        <v>42489.507638888885</v>
      </c>
      <c r="T770">
        <f t="shared" si="47"/>
        <v>2016</v>
      </c>
    </row>
    <row r="771" spans="1:20" ht="48" x14ac:dyDescent="0.2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4" t="s">
        <v>8307</v>
      </c>
      <c r="P771" s="12" t="s">
        <v>8309</v>
      </c>
      <c r="Q771" s="11">
        <f t="shared" ref="Q771:Q834" si="48">IFERROR(ROUND(E771/L771,2),0)</f>
        <v>93.9</v>
      </c>
      <c r="R771" s="19">
        <f t="shared" ref="R771:R834" si="49">(((J771/60)/60)/24)+DATE(1970,1,1)</f>
        <v>42556.695706018523</v>
      </c>
      <c r="S771" s="17">
        <f t="shared" ref="S771:S834" si="50">(((I771/60)/60)/24)+DATE(1970,1,1)</f>
        <v>42616.695706018523</v>
      </c>
      <c r="T771">
        <f t="shared" ref="T771:T834" si="51">YEAR(R771)</f>
        <v>2016</v>
      </c>
    </row>
    <row r="772" spans="1:20" ht="32" x14ac:dyDescent="0.2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4" t="s">
        <v>8320</v>
      </c>
      <c r="P772" s="12" t="s">
        <v>8324</v>
      </c>
      <c r="Q772" s="11">
        <f t="shared" si="48"/>
        <v>115.99</v>
      </c>
      <c r="R772" s="19">
        <f t="shared" si="49"/>
        <v>42429.326678240745</v>
      </c>
      <c r="S772" s="17">
        <f t="shared" si="50"/>
        <v>42461.290972222225</v>
      </c>
      <c r="T772">
        <f t="shared" si="51"/>
        <v>2016</v>
      </c>
    </row>
    <row r="773" spans="1:20" ht="48" x14ac:dyDescent="0.2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4" t="s">
        <v>8315</v>
      </c>
      <c r="P773" s="12" t="s">
        <v>8316</v>
      </c>
      <c r="Q773" s="11">
        <f t="shared" si="48"/>
        <v>31.57</v>
      </c>
      <c r="R773" s="19">
        <f t="shared" si="49"/>
        <v>42745.365474537044</v>
      </c>
      <c r="S773" s="17">
        <f t="shared" si="50"/>
        <v>42775.208333333328</v>
      </c>
      <c r="T773">
        <f t="shared" si="51"/>
        <v>2017</v>
      </c>
    </row>
    <row r="774" spans="1:20" ht="32" x14ac:dyDescent="0.2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4" t="s">
        <v>8326</v>
      </c>
      <c r="P774" s="12" t="s">
        <v>8327</v>
      </c>
      <c r="Q774" s="11">
        <f t="shared" si="48"/>
        <v>56</v>
      </c>
      <c r="R774" s="19">
        <f t="shared" si="49"/>
        <v>41002.958634259259</v>
      </c>
      <c r="S774" s="17">
        <f t="shared" si="50"/>
        <v>41032.958634259259</v>
      </c>
      <c r="T774">
        <f t="shared" si="51"/>
        <v>2012</v>
      </c>
    </row>
    <row r="775" spans="1:20" ht="48" x14ac:dyDescent="0.2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4" t="s">
        <v>8322</v>
      </c>
      <c r="P775" s="12" t="s">
        <v>8323</v>
      </c>
      <c r="Q775" s="11">
        <f t="shared" si="48"/>
        <v>94.41</v>
      </c>
      <c r="R775" s="19">
        <f t="shared" si="49"/>
        <v>42740.837152777778</v>
      </c>
      <c r="S775" s="17">
        <f t="shared" si="50"/>
        <v>42762.837152777778</v>
      </c>
      <c r="T775">
        <f t="shared" si="51"/>
        <v>2017</v>
      </c>
    </row>
    <row r="776" spans="1:20" ht="48" x14ac:dyDescent="0.2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4" t="s">
        <v>8320</v>
      </c>
      <c r="P776" s="12" t="s">
        <v>8331</v>
      </c>
      <c r="Q776" s="11">
        <f t="shared" si="48"/>
        <v>194.44</v>
      </c>
      <c r="R776" s="19">
        <f t="shared" si="49"/>
        <v>42323.964976851858</v>
      </c>
      <c r="S776" s="17">
        <f t="shared" si="50"/>
        <v>42353.964976851858</v>
      </c>
      <c r="T776">
        <f t="shared" si="51"/>
        <v>2015</v>
      </c>
    </row>
    <row r="777" spans="1:20" ht="48" x14ac:dyDescent="0.2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4" t="s">
        <v>8322</v>
      </c>
      <c r="P777" s="12" t="s">
        <v>8325</v>
      </c>
      <c r="Q777" s="11">
        <f t="shared" si="48"/>
        <v>264.85000000000002</v>
      </c>
      <c r="R777" s="19">
        <f t="shared" si="49"/>
        <v>42341.818379629629</v>
      </c>
      <c r="S777" s="17">
        <f t="shared" si="50"/>
        <v>42370.166666666672</v>
      </c>
      <c r="T777">
        <f t="shared" si="51"/>
        <v>2015</v>
      </c>
    </row>
    <row r="778" spans="1:20" ht="48" x14ac:dyDescent="0.2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4" t="s">
        <v>8326</v>
      </c>
      <c r="P778" s="12" t="s">
        <v>8327</v>
      </c>
      <c r="Q778" s="11">
        <f t="shared" si="48"/>
        <v>60.27</v>
      </c>
      <c r="R778" s="19">
        <f t="shared" si="49"/>
        <v>40852.889699074076</v>
      </c>
      <c r="S778" s="17">
        <f t="shared" si="50"/>
        <v>40883.249305555553</v>
      </c>
      <c r="T778">
        <f t="shared" si="51"/>
        <v>2011</v>
      </c>
    </row>
    <row r="779" spans="1:20" ht="48" x14ac:dyDescent="0.2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4" t="s">
        <v>8320</v>
      </c>
      <c r="P779" s="12" t="s">
        <v>8321</v>
      </c>
      <c r="Q779" s="11">
        <f t="shared" si="48"/>
        <v>109.19</v>
      </c>
      <c r="R779" s="19">
        <f t="shared" si="49"/>
        <v>42101.737442129626</v>
      </c>
      <c r="S779" s="17">
        <f t="shared" si="50"/>
        <v>42132.916666666672</v>
      </c>
      <c r="T779">
        <f t="shared" si="51"/>
        <v>2015</v>
      </c>
    </row>
    <row r="780" spans="1:20" ht="32" x14ac:dyDescent="0.2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4" t="s">
        <v>8326</v>
      </c>
      <c r="P780" s="12" t="s">
        <v>8329</v>
      </c>
      <c r="Q780" s="11">
        <f t="shared" si="48"/>
        <v>86.44</v>
      </c>
      <c r="R780" s="19">
        <f t="shared" si="49"/>
        <v>42783.815289351856</v>
      </c>
      <c r="S780" s="17">
        <f t="shared" si="50"/>
        <v>42811.773622685185</v>
      </c>
      <c r="T780">
        <f t="shared" si="51"/>
        <v>2017</v>
      </c>
    </row>
    <row r="781" spans="1:20" ht="48" x14ac:dyDescent="0.2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4" t="s">
        <v>8322</v>
      </c>
      <c r="P781" s="12" t="s">
        <v>8334</v>
      </c>
      <c r="Q781" s="11">
        <f t="shared" si="48"/>
        <v>147.88</v>
      </c>
      <c r="R781" s="19">
        <f t="shared" si="49"/>
        <v>41880.753437499996</v>
      </c>
      <c r="S781" s="17">
        <f t="shared" si="50"/>
        <v>41905.165972222225</v>
      </c>
      <c r="T781">
        <f t="shared" si="51"/>
        <v>2014</v>
      </c>
    </row>
    <row r="782" spans="1:20" ht="48" x14ac:dyDescent="0.2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4" t="s">
        <v>8322</v>
      </c>
      <c r="P782" s="12" t="s">
        <v>8323</v>
      </c>
      <c r="Q782" s="11">
        <f t="shared" si="48"/>
        <v>242.28</v>
      </c>
      <c r="R782" s="19">
        <f t="shared" si="49"/>
        <v>41778.548055555555</v>
      </c>
      <c r="S782" s="17">
        <f t="shared" si="50"/>
        <v>41838.548055555555</v>
      </c>
      <c r="T782">
        <f t="shared" si="51"/>
        <v>2014</v>
      </c>
    </row>
    <row r="783" spans="1:20" ht="48" x14ac:dyDescent="0.2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4" t="s">
        <v>8326</v>
      </c>
      <c r="P783" s="12" t="s">
        <v>8337</v>
      </c>
      <c r="Q783" s="11">
        <f t="shared" si="48"/>
        <v>51.85</v>
      </c>
      <c r="R783" s="19">
        <f t="shared" si="49"/>
        <v>40626.834444444445</v>
      </c>
      <c r="S783" s="17">
        <f t="shared" si="50"/>
        <v>40657.834444444445</v>
      </c>
      <c r="T783">
        <f t="shared" si="51"/>
        <v>2011</v>
      </c>
    </row>
    <row r="784" spans="1:20" ht="16" x14ac:dyDescent="0.2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4" t="s">
        <v>8322</v>
      </c>
      <c r="P784" s="12" t="s">
        <v>8325</v>
      </c>
      <c r="Q784" s="11">
        <f t="shared" si="48"/>
        <v>173.7</v>
      </c>
      <c r="R784" s="19">
        <f t="shared" si="49"/>
        <v>42681.35157407407</v>
      </c>
      <c r="S784" s="17">
        <f t="shared" si="50"/>
        <v>42711.35157407407</v>
      </c>
      <c r="T784">
        <f t="shared" si="51"/>
        <v>2016</v>
      </c>
    </row>
    <row r="785" spans="1:20" ht="48" x14ac:dyDescent="0.2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4" t="s">
        <v>8315</v>
      </c>
      <c r="P785" s="12" t="s">
        <v>8316</v>
      </c>
      <c r="Q785" s="11">
        <f t="shared" si="48"/>
        <v>144.43</v>
      </c>
      <c r="R785" s="19">
        <f t="shared" si="49"/>
        <v>42014.832326388889</v>
      </c>
      <c r="S785" s="17">
        <f t="shared" si="50"/>
        <v>42035.832326388889</v>
      </c>
      <c r="T785">
        <f t="shared" si="51"/>
        <v>2015</v>
      </c>
    </row>
    <row r="786" spans="1:20" ht="64" x14ac:dyDescent="0.2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4" t="s">
        <v>8318</v>
      </c>
      <c r="P786" s="12" t="s">
        <v>8319</v>
      </c>
      <c r="Q786" s="11">
        <f t="shared" si="48"/>
        <v>75.13</v>
      </c>
      <c r="R786" s="19">
        <f t="shared" si="49"/>
        <v>42243.190057870372</v>
      </c>
      <c r="S786" s="17">
        <f t="shared" si="50"/>
        <v>42273.190057870372</v>
      </c>
      <c r="T786">
        <f t="shared" si="51"/>
        <v>2015</v>
      </c>
    </row>
    <row r="787" spans="1:20" ht="48" x14ac:dyDescent="0.2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4" t="s">
        <v>8320</v>
      </c>
      <c r="P787" s="12" t="s">
        <v>8321</v>
      </c>
      <c r="Q787" s="11">
        <f t="shared" si="48"/>
        <v>105.32</v>
      </c>
      <c r="R787" s="19">
        <f t="shared" si="49"/>
        <v>42184.626250000001</v>
      </c>
      <c r="S787" s="17">
        <f t="shared" si="50"/>
        <v>42217.626250000001</v>
      </c>
      <c r="T787">
        <f t="shared" si="51"/>
        <v>2015</v>
      </c>
    </row>
    <row r="788" spans="1:20" ht="48" x14ac:dyDescent="0.2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4" t="s">
        <v>8307</v>
      </c>
      <c r="P788" s="12" t="s">
        <v>8309</v>
      </c>
      <c r="Q788" s="11">
        <f t="shared" si="48"/>
        <v>95.91</v>
      </c>
      <c r="R788" s="19">
        <f t="shared" si="49"/>
        <v>42339.833981481483</v>
      </c>
      <c r="S788" s="17">
        <f t="shared" si="50"/>
        <v>42367.833333333328</v>
      </c>
      <c r="T788">
        <f t="shared" si="51"/>
        <v>2015</v>
      </c>
    </row>
    <row r="789" spans="1:20" ht="32" x14ac:dyDescent="0.2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4" t="s">
        <v>8322</v>
      </c>
      <c r="P789" s="12" t="s">
        <v>8323</v>
      </c>
      <c r="Q789" s="11">
        <f t="shared" si="48"/>
        <v>88.87</v>
      </c>
      <c r="R789" s="19">
        <f t="shared" si="49"/>
        <v>41957.756840277783</v>
      </c>
      <c r="S789" s="17">
        <f t="shared" si="50"/>
        <v>41987.756840277783</v>
      </c>
      <c r="T789">
        <f t="shared" si="51"/>
        <v>2014</v>
      </c>
    </row>
    <row r="790" spans="1:20" ht="48" x14ac:dyDescent="0.2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4" t="s">
        <v>8318</v>
      </c>
      <c r="P790" s="12" t="s">
        <v>8344</v>
      </c>
      <c r="Q790" s="11">
        <f t="shared" si="48"/>
        <v>72.760000000000005</v>
      </c>
      <c r="R790" s="19">
        <f t="shared" si="49"/>
        <v>42113.105046296296</v>
      </c>
      <c r="S790" s="17">
        <f t="shared" si="50"/>
        <v>42158.105046296296</v>
      </c>
      <c r="T790">
        <f t="shared" si="51"/>
        <v>2015</v>
      </c>
    </row>
    <row r="791" spans="1:20" ht="32" x14ac:dyDescent="0.2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4" t="s">
        <v>8320</v>
      </c>
      <c r="P791" s="12" t="s">
        <v>8331</v>
      </c>
      <c r="Q791" s="11">
        <f t="shared" si="48"/>
        <v>49.32</v>
      </c>
      <c r="R791" s="19">
        <f t="shared" si="49"/>
        <v>42149.548888888887</v>
      </c>
      <c r="S791" s="17">
        <f t="shared" si="50"/>
        <v>42163.666666666672</v>
      </c>
      <c r="T791">
        <f t="shared" si="51"/>
        <v>2015</v>
      </c>
    </row>
    <row r="792" spans="1:20" ht="48" x14ac:dyDescent="0.2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4" t="s">
        <v>8318</v>
      </c>
      <c r="P792" s="12" t="s">
        <v>8319</v>
      </c>
      <c r="Q792" s="11">
        <f t="shared" si="48"/>
        <v>125.99</v>
      </c>
      <c r="R792" s="19">
        <f t="shared" si="49"/>
        <v>42704.187118055561</v>
      </c>
      <c r="S792" s="17">
        <f t="shared" si="50"/>
        <v>42738.178472222222</v>
      </c>
      <c r="T792">
        <f t="shared" si="51"/>
        <v>2016</v>
      </c>
    </row>
    <row r="793" spans="1:20" ht="32" x14ac:dyDescent="0.2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4" t="s">
        <v>8320</v>
      </c>
      <c r="P793" s="12" t="s">
        <v>8321</v>
      </c>
      <c r="Q793" s="11">
        <f t="shared" si="48"/>
        <v>45.42</v>
      </c>
      <c r="R793" s="19">
        <f t="shared" si="49"/>
        <v>40588.526412037041</v>
      </c>
      <c r="S793" s="17">
        <f t="shared" si="50"/>
        <v>40618.48474537037</v>
      </c>
      <c r="T793">
        <f t="shared" si="51"/>
        <v>2011</v>
      </c>
    </row>
    <row r="794" spans="1:20" ht="48" x14ac:dyDescent="0.2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4" t="s">
        <v>8345</v>
      </c>
      <c r="P794" s="12" t="s">
        <v>8346</v>
      </c>
      <c r="Q794" s="11">
        <f t="shared" si="48"/>
        <v>29.24</v>
      </c>
      <c r="R794" s="19">
        <f t="shared" si="49"/>
        <v>42114.252951388888</v>
      </c>
      <c r="S794" s="17">
        <f t="shared" si="50"/>
        <v>42144.252951388888</v>
      </c>
      <c r="T794">
        <f t="shared" si="51"/>
        <v>2015</v>
      </c>
    </row>
    <row r="795" spans="1:20" ht="64" x14ac:dyDescent="0.2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4" t="s">
        <v>8322</v>
      </c>
      <c r="P795" s="12" t="s">
        <v>8334</v>
      </c>
      <c r="Q795" s="11">
        <f t="shared" si="48"/>
        <v>90.82</v>
      </c>
      <c r="R795" s="19">
        <f t="shared" si="49"/>
        <v>41814.367800925924</v>
      </c>
      <c r="S795" s="17">
        <f t="shared" si="50"/>
        <v>41852.041666666664</v>
      </c>
      <c r="T795">
        <f t="shared" si="51"/>
        <v>2014</v>
      </c>
    </row>
    <row r="796" spans="1:20" ht="32" x14ac:dyDescent="0.2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4" t="s">
        <v>8320</v>
      </c>
      <c r="P796" s="12" t="s">
        <v>8331</v>
      </c>
      <c r="Q796" s="11">
        <f t="shared" si="48"/>
        <v>193.84</v>
      </c>
      <c r="R796" s="19">
        <f t="shared" si="49"/>
        <v>42068.307002314818</v>
      </c>
      <c r="S796" s="17">
        <f t="shared" si="50"/>
        <v>42098.265335648146</v>
      </c>
      <c r="T796">
        <f t="shared" si="51"/>
        <v>2015</v>
      </c>
    </row>
    <row r="797" spans="1:20" ht="48" x14ac:dyDescent="0.2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4" t="s">
        <v>8320</v>
      </c>
      <c r="P797" s="12" t="s">
        <v>8331</v>
      </c>
      <c r="Q797" s="11">
        <f t="shared" si="48"/>
        <v>146.88</v>
      </c>
      <c r="R797" s="19">
        <f t="shared" si="49"/>
        <v>41794.072337962964</v>
      </c>
      <c r="S797" s="17">
        <f t="shared" si="50"/>
        <v>41804.072337962964</v>
      </c>
      <c r="T797">
        <f t="shared" si="51"/>
        <v>2014</v>
      </c>
    </row>
    <row r="798" spans="1:20" ht="32" x14ac:dyDescent="0.2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4" t="s">
        <v>8322</v>
      </c>
      <c r="P798" s="12" t="s">
        <v>8323</v>
      </c>
      <c r="Q798" s="11">
        <f t="shared" si="48"/>
        <v>117.65</v>
      </c>
      <c r="R798" s="19">
        <f t="shared" si="49"/>
        <v>42299.130162037036</v>
      </c>
      <c r="S798" s="17">
        <f t="shared" si="50"/>
        <v>42330.290972222225</v>
      </c>
      <c r="T798">
        <f t="shared" si="51"/>
        <v>2015</v>
      </c>
    </row>
    <row r="799" spans="1:20" ht="32" x14ac:dyDescent="0.2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4" t="s">
        <v>8312</v>
      </c>
      <c r="P799" s="12" t="s">
        <v>8313</v>
      </c>
      <c r="Q799" s="11">
        <f t="shared" si="48"/>
        <v>52.79</v>
      </c>
      <c r="R799" s="19">
        <f t="shared" si="49"/>
        <v>42736.732893518521</v>
      </c>
      <c r="S799" s="17">
        <f t="shared" si="50"/>
        <v>42767</v>
      </c>
      <c r="T799">
        <f t="shared" si="51"/>
        <v>2017</v>
      </c>
    </row>
    <row r="800" spans="1:20" ht="48" x14ac:dyDescent="0.2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4" t="s">
        <v>8326</v>
      </c>
      <c r="P800" s="12" t="s">
        <v>8330</v>
      </c>
      <c r="Q800" s="11">
        <f t="shared" si="48"/>
        <v>158.96</v>
      </c>
      <c r="R800" s="19">
        <f t="shared" si="49"/>
        <v>40736.115011574075</v>
      </c>
      <c r="S800" s="17">
        <f t="shared" si="50"/>
        <v>40791.712500000001</v>
      </c>
      <c r="T800">
        <f t="shared" si="51"/>
        <v>2011</v>
      </c>
    </row>
    <row r="801" spans="1:20" ht="32" x14ac:dyDescent="0.2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4" t="s">
        <v>8322</v>
      </c>
      <c r="P801" s="12" t="s">
        <v>8323</v>
      </c>
      <c r="Q801" s="11">
        <f t="shared" si="48"/>
        <v>84.86</v>
      </c>
      <c r="R801" s="19">
        <f t="shared" si="49"/>
        <v>42567.264178240745</v>
      </c>
      <c r="S801" s="17">
        <f t="shared" si="50"/>
        <v>42597.264178240745</v>
      </c>
      <c r="T801">
        <f t="shared" si="51"/>
        <v>2016</v>
      </c>
    </row>
    <row r="802" spans="1:20" ht="48" x14ac:dyDescent="0.2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4" t="s">
        <v>8318</v>
      </c>
      <c r="P802" s="12" t="s">
        <v>8319</v>
      </c>
      <c r="Q802" s="11">
        <f t="shared" si="48"/>
        <v>75.67</v>
      </c>
      <c r="R802" s="19">
        <f t="shared" si="49"/>
        <v>42670.602673611109</v>
      </c>
      <c r="S802" s="17">
        <f t="shared" si="50"/>
        <v>42700.64434027778</v>
      </c>
      <c r="T802">
        <f t="shared" si="51"/>
        <v>2016</v>
      </c>
    </row>
    <row r="803" spans="1:20" ht="16" x14ac:dyDescent="0.2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4" t="s">
        <v>8326</v>
      </c>
      <c r="P803" s="12" t="s">
        <v>8330</v>
      </c>
      <c r="Q803" s="11">
        <f t="shared" si="48"/>
        <v>117.68</v>
      </c>
      <c r="R803" s="19">
        <f t="shared" si="49"/>
        <v>40763.691423611112</v>
      </c>
      <c r="S803" s="17">
        <f t="shared" si="50"/>
        <v>40793.691423611112</v>
      </c>
      <c r="T803">
        <f t="shared" si="51"/>
        <v>2011</v>
      </c>
    </row>
    <row r="804" spans="1:20" ht="48" x14ac:dyDescent="0.2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4" t="s">
        <v>8326</v>
      </c>
      <c r="P804" s="12" t="s">
        <v>8330</v>
      </c>
      <c r="Q804" s="11">
        <f t="shared" si="48"/>
        <v>56.41</v>
      </c>
      <c r="R804" s="19">
        <f t="shared" si="49"/>
        <v>41370.800185185188</v>
      </c>
      <c r="S804" s="17">
        <f t="shared" si="50"/>
        <v>41400.800185185188</v>
      </c>
      <c r="T804">
        <f t="shared" si="51"/>
        <v>2013</v>
      </c>
    </row>
    <row r="805" spans="1:20" ht="32" x14ac:dyDescent="0.2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4" t="s">
        <v>8322</v>
      </c>
      <c r="P805" s="12" t="s">
        <v>8325</v>
      </c>
      <c r="Q805" s="11">
        <f t="shared" si="48"/>
        <v>177.62</v>
      </c>
      <c r="R805" s="19">
        <f t="shared" si="49"/>
        <v>42549.665717592594</v>
      </c>
      <c r="S805" s="17">
        <f t="shared" si="50"/>
        <v>42579.665717592594</v>
      </c>
      <c r="T805">
        <f t="shared" si="51"/>
        <v>2016</v>
      </c>
    </row>
    <row r="806" spans="1:20" ht="48" x14ac:dyDescent="0.2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4" t="s">
        <v>8322</v>
      </c>
      <c r="P806" s="12" t="s">
        <v>8323</v>
      </c>
      <c r="Q806" s="11">
        <f t="shared" si="48"/>
        <v>177.02</v>
      </c>
      <c r="R806" s="19">
        <f t="shared" si="49"/>
        <v>41975.901180555549</v>
      </c>
      <c r="S806" s="17">
        <f t="shared" si="50"/>
        <v>42004.890277777777</v>
      </c>
      <c r="T806">
        <f t="shared" si="51"/>
        <v>2014</v>
      </c>
    </row>
    <row r="807" spans="1:20" ht="32" x14ac:dyDescent="0.2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4" t="s">
        <v>8320</v>
      </c>
      <c r="P807" s="12" t="s">
        <v>8338</v>
      </c>
      <c r="Q807" s="11">
        <f t="shared" si="48"/>
        <v>66.52</v>
      </c>
      <c r="R807" s="19">
        <f t="shared" si="49"/>
        <v>41381.50577546296</v>
      </c>
      <c r="S807" s="17">
        <f t="shared" si="50"/>
        <v>41411.50577546296</v>
      </c>
      <c r="T807">
        <f t="shared" si="51"/>
        <v>2013</v>
      </c>
    </row>
    <row r="808" spans="1:20" ht="48" x14ac:dyDescent="0.2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4" t="s">
        <v>8307</v>
      </c>
      <c r="P808" s="12" t="s">
        <v>8308</v>
      </c>
      <c r="Q808" s="11">
        <f t="shared" si="48"/>
        <v>87.44</v>
      </c>
      <c r="R808" s="19">
        <f t="shared" si="49"/>
        <v>40638.828009259261</v>
      </c>
      <c r="S808" s="17">
        <f t="shared" si="50"/>
        <v>40728.828009259261</v>
      </c>
      <c r="T808">
        <f t="shared" si="51"/>
        <v>2011</v>
      </c>
    </row>
    <row r="809" spans="1:20" ht="48" x14ac:dyDescent="0.2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4" t="s">
        <v>8315</v>
      </c>
      <c r="P809" s="12" t="s">
        <v>8316</v>
      </c>
      <c r="Q809" s="11">
        <f t="shared" si="48"/>
        <v>21.23</v>
      </c>
      <c r="R809" s="19">
        <f t="shared" si="49"/>
        <v>42331.378923611104</v>
      </c>
      <c r="S809" s="17">
        <f t="shared" si="50"/>
        <v>42352</v>
      </c>
      <c r="T809">
        <f t="shared" si="51"/>
        <v>2015</v>
      </c>
    </row>
    <row r="810" spans="1:20" ht="48" x14ac:dyDescent="0.2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4" t="s">
        <v>8326</v>
      </c>
      <c r="P810" s="12" t="s">
        <v>8340</v>
      </c>
      <c r="Q810" s="11">
        <f t="shared" si="48"/>
        <v>61.03</v>
      </c>
      <c r="R810" s="19">
        <f t="shared" si="49"/>
        <v>41304.751284722224</v>
      </c>
      <c r="S810" s="17">
        <f t="shared" si="50"/>
        <v>41334.750787037039</v>
      </c>
      <c r="T810">
        <f t="shared" si="51"/>
        <v>2013</v>
      </c>
    </row>
    <row r="811" spans="1:20" ht="48" x14ac:dyDescent="0.2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4" t="s">
        <v>8312</v>
      </c>
      <c r="P811" s="12" t="s">
        <v>8313</v>
      </c>
      <c r="Q811" s="11">
        <f t="shared" si="48"/>
        <v>81.099999999999994</v>
      </c>
      <c r="R811" s="19">
        <f t="shared" si="49"/>
        <v>42405.67260416667</v>
      </c>
      <c r="S811" s="17">
        <f t="shared" si="50"/>
        <v>42425.67260416667</v>
      </c>
      <c r="T811">
        <f t="shared" si="51"/>
        <v>2016</v>
      </c>
    </row>
    <row r="812" spans="1:20" ht="48" x14ac:dyDescent="0.2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4" t="s">
        <v>8318</v>
      </c>
      <c r="P812" s="12" t="s">
        <v>8344</v>
      </c>
      <c r="Q812" s="11">
        <f t="shared" si="48"/>
        <v>305.77999999999997</v>
      </c>
      <c r="R812" s="19">
        <f t="shared" si="49"/>
        <v>41828.664456018516</v>
      </c>
      <c r="S812" s="17">
        <f t="shared" si="50"/>
        <v>41858.664456018516</v>
      </c>
      <c r="T812">
        <f t="shared" si="51"/>
        <v>2014</v>
      </c>
    </row>
    <row r="813" spans="1:20" ht="32" x14ac:dyDescent="0.2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4" t="s">
        <v>8322</v>
      </c>
      <c r="P813" s="12" t="s">
        <v>8325</v>
      </c>
      <c r="Q813" s="11">
        <f t="shared" si="48"/>
        <v>100.5</v>
      </c>
      <c r="R813" s="19">
        <f t="shared" si="49"/>
        <v>41591.737974537034</v>
      </c>
      <c r="S813" s="17">
        <f t="shared" si="50"/>
        <v>41621.207638888889</v>
      </c>
      <c r="T813">
        <f t="shared" si="51"/>
        <v>2013</v>
      </c>
    </row>
    <row r="814" spans="1:20" ht="48" x14ac:dyDescent="0.2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4" t="s">
        <v>8322</v>
      </c>
      <c r="P814" s="12" t="s">
        <v>8334</v>
      </c>
      <c r="Q814" s="11">
        <f t="shared" si="48"/>
        <v>329.2</v>
      </c>
      <c r="R814" s="19">
        <f t="shared" si="49"/>
        <v>41845.809166666666</v>
      </c>
      <c r="S814" s="17">
        <f t="shared" si="50"/>
        <v>41879.041666666664</v>
      </c>
      <c r="T814">
        <f t="shared" si="51"/>
        <v>2014</v>
      </c>
    </row>
    <row r="815" spans="1:20" ht="48" x14ac:dyDescent="0.2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4" t="s">
        <v>8322</v>
      </c>
      <c r="P815" s="12" t="s">
        <v>8325</v>
      </c>
      <c r="Q815" s="11">
        <f t="shared" si="48"/>
        <v>115.87</v>
      </c>
      <c r="R815" s="19">
        <f t="shared" si="49"/>
        <v>42262.096782407403</v>
      </c>
      <c r="S815" s="17">
        <f t="shared" si="50"/>
        <v>42286</v>
      </c>
      <c r="T815">
        <f t="shared" si="51"/>
        <v>2015</v>
      </c>
    </row>
    <row r="816" spans="1:20" ht="48" x14ac:dyDescent="0.2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4" t="s">
        <v>8322</v>
      </c>
      <c r="P816" s="12" t="s">
        <v>8325</v>
      </c>
      <c r="Q816" s="11">
        <f t="shared" si="48"/>
        <v>87.36</v>
      </c>
      <c r="R816" s="19">
        <f t="shared" si="49"/>
        <v>41798.94027777778</v>
      </c>
      <c r="S816" s="17">
        <f t="shared" si="50"/>
        <v>41828.94027777778</v>
      </c>
      <c r="T816">
        <f t="shared" si="51"/>
        <v>2014</v>
      </c>
    </row>
    <row r="817" spans="1:20" ht="48" x14ac:dyDescent="0.2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4" t="s">
        <v>8326</v>
      </c>
      <c r="P817" s="12" t="s">
        <v>8337</v>
      </c>
      <c r="Q817" s="11">
        <f t="shared" si="48"/>
        <v>132.44</v>
      </c>
      <c r="R817" s="19">
        <f t="shared" si="49"/>
        <v>40848.198333333334</v>
      </c>
      <c r="S817" s="17">
        <f t="shared" si="50"/>
        <v>40908.239999999998</v>
      </c>
      <c r="T817">
        <f t="shared" si="51"/>
        <v>2011</v>
      </c>
    </row>
    <row r="818" spans="1:20" ht="48" x14ac:dyDescent="0.2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4" t="s">
        <v>8326</v>
      </c>
      <c r="P818" s="12" t="s">
        <v>8337</v>
      </c>
      <c r="Q818" s="11">
        <f t="shared" si="48"/>
        <v>70.78</v>
      </c>
      <c r="R818" s="19">
        <f t="shared" si="49"/>
        <v>40845.14975694444</v>
      </c>
      <c r="S818" s="17">
        <f t="shared" si="50"/>
        <v>40875.191423611112</v>
      </c>
      <c r="T818">
        <f t="shared" si="51"/>
        <v>2011</v>
      </c>
    </row>
    <row r="819" spans="1:20" ht="16" x14ac:dyDescent="0.2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4" t="s">
        <v>8322</v>
      </c>
      <c r="P819" s="12" t="s">
        <v>8325</v>
      </c>
      <c r="Q819" s="11">
        <f t="shared" si="48"/>
        <v>151.97999999999999</v>
      </c>
      <c r="R819" s="19">
        <f t="shared" si="49"/>
        <v>42576.697569444441</v>
      </c>
      <c r="S819" s="17">
        <f t="shared" si="50"/>
        <v>42636.697569444441</v>
      </c>
      <c r="T819">
        <f t="shared" si="51"/>
        <v>2016</v>
      </c>
    </row>
    <row r="820" spans="1:20" ht="48" x14ac:dyDescent="0.2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4" t="s">
        <v>8312</v>
      </c>
      <c r="P820" s="12" t="s">
        <v>8313</v>
      </c>
      <c r="Q820" s="11">
        <f t="shared" si="48"/>
        <v>67.14</v>
      </c>
      <c r="R820" s="19">
        <f t="shared" si="49"/>
        <v>42247.803912037038</v>
      </c>
      <c r="S820" s="17">
        <f t="shared" si="50"/>
        <v>42279.75</v>
      </c>
      <c r="T820">
        <f t="shared" si="51"/>
        <v>2015</v>
      </c>
    </row>
    <row r="821" spans="1:20" ht="48" x14ac:dyDescent="0.2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4" t="s">
        <v>8310</v>
      </c>
      <c r="P821" s="12" t="s">
        <v>8347</v>
      </c>
      <c r="Q821" s="11">
        <f t="shared" si="48"/>
        <v>744.55</v>
      </c>
      <c r="R821" s="19">
        <f t="shared" si="49"/>
        <v>42142.767106481479</v>
      </c>
      <c r="S821" s="17">
        <f t="shared" si="50"/>
        <v>42163.625</v>
      </c>
      <c r="T821">
        <f t="shared" si="51"/>
        <v>2015</v>
      </c>
    </row>
    <row r="822" spans="1:20" ht="48" x14ac:dyDescent="0.2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4" t="s">
        <v>8315</v>
      </c>
      <c r="P822" s="12" t="s">
        <v>8316</v>
      </c>
      <c r="Q822" s="11">
        <f t="shared" si="48"/>
        <v>97.3</v>
      </c>
      <c r="R822" s="19">
        <f t="shared" si="49"/>
        <v>41695.016782407409</v>
      </c>
      <c r="S822" s="17">
        <f t="shared" si="50"/>
        <v>41724.975115740745</v>
      </c>
      <c r="T822">
        <f t="shared" si="51"/>
        <v>2014</v>
      </c>
    </row>
    <row r="823" spans="1:20" ht="48" x14ac:dyDescent="0.2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4" t="s">
        <v>8322</v>
      </c>
      <c r="P823" s="12" t="s">
        <v>8334</v>
      </c>
      <c r="Q823" s="11">
        <f t="shared" si="48"/>
        <v>255.17</v>
      </c>
      <c r="R823" s="19">
        <f t="shared" si="49"/>
        <v>41754.564328703702</v>
      </c>
      <c r="S823" s="17">
        <f t="shared" si="50"/>
        <v>41784.564328703702</v>
      </c>
      <c r="T823">
        <f t="shared" si="51"/>
        <v>2014</v>
      </c>
    </row>
    <row r="824" spans="1:20" ht="16" x14ac:dyDescent="0.2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4" t="s">
        <v>8310</v>
      </c>
      <c r="P824" s="12" t="s">
        <v>8311</v>
      </c>
      <c r="Q824" s="11">
        <f t="shared" si="48"/>
        <v>34.869999999999997</v>
      </c>
      <c r="R824" s="19">
        <f t="shared" si="49"/>
        <v>41291.661550925928</v>
      </c>
      <c r="S824" s="17">
        <f t="shared" si="50"/>
        <v>41321.661550925928</v>
      </c>
      <c r="T824">
        <f t="shared" si="51"/>
        <v>2013</v>
      </c>
    </row>
    <row r="825" spans="1:20" ht="48" x14ac:dyDescent="0.2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4" t="s">
        <v>8326</v>
      </c>
      <c r="P825" s="12" t="s">
        <v>8330</v>
      </c>
      <c r="Q825" s="11">
        <f t="shared" si="48"/>
        <v>77.64</v>
      </c>
      <c r="R825" s="19">
        <f t="shared" si="49"/>
        <v>41656.762638888889</v>
      </c>
      <c r="S825" s="17">
        <f t="shared" si="50"/>
        <v>41686.762638888889</v>
      </c>
      <c r="T825">
        <f t="shared" si="51"/>
        <v>2014</v>
      </c>
    </row>
    <row r="826" spans="1:20" ht="48" x14ac:dyDescent="0.2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4" t="s">
        <v>8307</v>
      </c>
      <c r="P826" s="12" t="s">
        <v>8308</v>
      </c>
      <c r="Q826" s="11">
        <f t="shared" si="48"/>
        <v>50.22</v>
      </c>
      <c r="R826" s="19">
        <f t="shared" si="49"/>
        <v>40765.876886574071</v>
      </c>
      <c r="S826" s="17">
        <f t="shared" si="50"/>
        <v>40795.876886574071</v>
      </c>
      <c r="T826">
        <f t="shared" si="51"/>
        <v>2011</v>
      </c>
    </row>
    <row r="827" spans="1:20" ht="48" x14ac:dyDescent="0.2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4" t="s">
        <v>8322</v>
      </c>
      <c r="P827" s="12" t="s">
        <v>8325</v>
      </c>
      <c r="Q827" s="11">
        <f t="shared" si="48"/>
        <v>116</v>
      </c>
      <c r="R827" s="19">
        <f t="shared" si="49"/>
        <v>42137.395798611105</v>
      </c>
      <c r="S827" s="17">
        <f t="shared" si="50"/>
        <v>42171.458333333328</v>
      </c>
      <c r="T827">
        <f t="shared" si="51"/>
        <v>2015</v>
      </c>
    </row>
    <row r="828" spans="1:20" ht="48" x14ac:dyDescent="0.2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4" t="s">
        <v>8322</v>
      </c>
      <c r="P828" s="12" t="s">
        <v>8325</v>
      </c>
      <c r="Q828" s="11">
        <f t="shared" si="48"/>
        <v>202.85</v>
      </c>
      <c r="R828" s="19">
        <f t="shared" si="49"/>
        <v>42064.220069444447</v>
      </c>
      <c r="S828" s="17">
        <f t="shared" si="50"/>
        <v>42094.178402777776</v>
      </c>
      <c r="T828">
        <f t="shared" si="51"/>
        <v>2015</v>
      </c>
    </row>
    <row r="829" spans="1:20" ht="48" x14ac:dyDescent="0.2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4" t="s">
        <v>8322</v>
      </c>
      <c r="P829" s="12" t="s">
        <v>8325</v>
      </c>
      <c r="Q829" s="11">
        <f t="shared" si="48"/>
        <v>142.28</v>
      </c>
      <c r="R829" s="19">
        <f t="shared" si="49"/>
        <v>42041.714178240742</v>
      </c>
      <c r="S829" s="17">
        <f t="shared" si="50"/>
        <v>42071.67251157407</v>
      </c>
      <c r="T829">
        <f t="shared" si="51"/>
        <v>2015</v>
      </c>
    </row>
    <row r="830" spans="1:20" ht="48" x14ac:dyDescent="0.2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4" t="s">
        <v>8315</v>
      </c>
      <c r="P830" s="12" t="s">
        <v>8316</v>
      </c>
      <c r="Q830" s="11">
        <f t="shared" si="48"/>
        <v>37.200000000000003</v>
      </c>
      <c r="R830" s="19">
        <f t="shared" si="49"/>
        <v>42452.666770833333</v>
      </c>
      <c r="S830" s="17">
        <f t="shared" si="50"/>
        <v>42483</v>
      </c>
      <c r="T830">
        <f t="shared" si="51"/>
        <v>2016</v>
      </c>
    </row>
    <row r="831" spans="1:20" ht="48" x14ac:dyDescent="0.2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4" t="s">
        <v>8326</v>
      </c>
      <c r="P831" s="12" t="s">
        <v>8327</v>
      </c>
      <c r="Q831" s="11">
        <f t="shared" si="48"/>
        <v>47.68</v>
      </c>
      <c r="R831" s="19">
        <f t="shared" si="49"/>
        <v>41226.648576388885</v>
      </c>
      <c r="S831" s="17">
        <f t="shared" si="50"/>
        <v>41274.75</v>
      </c>
      <c r="T831">
        <f t="shared" si="51"/>
        <v>2012</v>
      </c>
    </row>
    <row r="832" spans="1:20" ht="64" x14ac:dyDescent="0.2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4" t="s">
        <v>8326</v>
      </c>
      <c r="P832" s="12" t="s">
        <v>8337</v>
      </c>
      <c r="Q832" s="11">
        <f t="shared" si="48"/>
        <v>80.180000000000007</v>
      </c>
      <c r="R832" s="19">
        <f t="shared" si="49"/>
        <v>42343.998043981483</v>
      </c>
      <c r="S832" s="17">
        <f t="shared" si="50"/>
        <v>42386.875</v>
      </c>
      <c r="T832">
        <f t="shared" si="51"/>
        <v>2015</v>
      </c>
    </row>
    <row r="833" spans="1:20" ht="48" x14ac:dyDescent="0.2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4" t="s">
        <v>8326</v>
      </c>
      <c r="P833" s="12" t="s">
        <v>8330</v>
      </c>
      <c r="Q833" s="11">
        <f t="shared" si="48"/>
        <v>74.95</v>
      </c>
      <c r="R833" s="19">
        <f t="shared" si="49"/>
        <v>41579.847997685189</v>
      </c>
      <c r="S833" s="17">
        <f t="shared" si="50"/>
        <v>41609.889664351853</v>
      </c>
      <c r="T833">
        <f t="shared" si="51"/>
        <v>2013</v>
      </c>
    </row>
    <row r="834" spans="1:20" ht="32" x14ac:dyDescent="0.2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4" t="s">
        <v>8318</v>
      </c>
      <c r="P834" s="12" t="s">
        <v>8319</v>
      </c>
      <c r="Q834" s="11">
        <f t="shared" si="48"/>
        <v>74.23</v>
      </c>
      <c r="R834" s="19">
        <f t="shared" si="49"/>
        <v>42187.125625000001</v>
      </c>
      <c r="S834" s="17">
        <f t="shared" si="50"/>
        <v>42208.207638888889</v>
      </c>
      <c r="T834">
        <f t="shared" si="51"/>
        <v>2015</v>
      </c>
    </row>
    <row r="835" spans="1:20" ht="48" x14ac:dyDescent="0.2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4" t="s">
        <v>8322</v>
      </c>
      <c r="P835" s="12" t="s">
        <v>8325</v>
      </c>
      <c r="Q835" s="11">
        <f t="shared" ref="Q835:Q898" si="52">IFERROR(ROUND(E835/L835,2),0)</f>
        <v>104.99</v>
      </c>
      <c r="R835" s="19">
        <f t="shared" ref="R835:R898" si="53">(((J835/60)/60)/24)+DATE(1970,1,1)</f>
        <v>42053.732627314821</v>
      </c>
      <c r="S835" s="17">
        <f t="shared" ref="S835:S898" si="54">(((I835/60)/60)/24)+DATE(1970,1,1)</f>
        <v>42083.705555555556</v>
      </c>
      <c r="T835">
        <f t="shared" ref="T835:T898" si="55">YEAR(R835)</f>
        <v>2015</v>
      </c>
    </row>
    <row r="836" spans="1:20" ht="48" x14ac:dyDescent="0.2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4" t="s">
        <v>8326</v>
      </c>
      <c r="P836" s="12" t="s">
        <v>8330</v>
      </c>
      <c r="Q836" s="11">
        <f t="shared" si="52"/>
        <v>87.83</v>
      </c>
      <c r="R836" s="19">
        <f t="shared" si="53"/>
        <v>40536.111550925925</v>
      </c>
      <c r="S836" s="17">
        <f t="shared" si="54"/>
        <v>40626.069884259261</v>
      </c>
      <c r="T836">
        <f t="shared" si="55"/>
        <v>2010</v>
      </c>
    </row>
    <row r="837" spans="1:20" ht="48" x14ac:dyDescent="0.2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4" t="s">
        <v>8315</v>
      </c>
      <c r="P837" s="12" t="s">
        <v>8333</v>
      </c>
      <c r="Q837" s="11">
        <f t="shared" si="52"/>
        <v>65.67</v>
      </c>
      <c r="R837" s="19">
        <f t="shared" si="53"/>
        <v>41417.228043981479</v>
      </c>
      <c r="S837" s="17">
        <f t="shared" si="54"/>
        <v>41462.228043981479</v>
      </c>
      <c r="T837">
        <f t="shared" si="55"/>
        <v>2013</v>
      </c>
    </row>
    <row r="838" spans="1:20" ht="16" x14ac:dyDescent="0.2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4" t="s">
        <v>8315</v>
      </c>
      <c r="P838" s="12" t="s">
        <v>8333</v>
      </c>
      <c r="Q838" s="11">
        <f t="shared" si="52"/>
        <v>34.22</v>
      </c>
      <c r="R838" s="19">
        <f t="shared" si="53"/>
        <v>42045.50535879629</v>
      </c>
      <c r="S838" s="17">
        <f t="shared" si="54"/>
        <v>42075.463692129633</v>
      </c>
      <c r="T838">
        <f t="shared" si="55"/>
        <v>2015</v>
      </c>
    </row>
    <row r="839" spans="1:20" ht="48" x14ac:dyDescent="0.2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4" t="s">
        <v>8326</v>
      </c>
      <c r="P839" s="12" t="s">
        <v>8327</v>
      </c>
      <c r="Q839" s="11">
        <f t="shared" si="52"/>
        <v>116.96</v>
      </c>
      <c r="R839" s="19">
        <f t="shared" si="53"/>
        <v>41591.964537037034</v>
      </c>
      <c r="S839" s="17">
        <f t="shared" si="54"/>
        <v>41640.964537037034</v>
      </c>
      <c r="T839">
        <f t="shared" si="55"/>
        <v>2013</v>
      </c>
    </row>
    <row r="840" spans="1:20" ht="48" x14ac:dyDescent="0.2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4" t="s">
        <v>8315</v>
      </c>
      <c r="P840" s="12" t="s">
        <v>8316</v>
      </c>
      <c r="Q840" s="11">
        <f t="shared" si="52"/>
        <v>49.47</v>
      </c>
      <c r="R840" s="19">
        <f t="shared" si="53"/>
        <v>42766.827546296292</v>
      </c>
      <c r="S840" s="17">
        <f t="shared" si="54"/>
        <v>42796.827546296292</v>
      </c>
      <c r="T840">
        <f t="shared" si="55"/>
        <v>2017</v>
      </c>
    </row>
    <row r="841" spans="1:20" ht="32" x14ac:dyDescent="0.2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4" t="s">
        <v>8326</v>
      </c>
      <c r="P841" s="12" t="s">
        <v>8330</v>
      </c>
      <c r="Q841" s="11">
        <f t="shared" si="52"/>
        <v>39.31</v>
      </c>
      <c r="R841" s="19">
        <f t="shared" si="53"/>
        <v>41341.870868055557</v>
      </c>
      <c r="S841" s="17">
        <f t="shared" si="54"/>
        <v>41373.270833333336</v>
      </c>
      <c r="T841">
        <f t="shared" si="55"/>
        <v>2013</v>
      </c>
    </row>
    <row r="842" spans="1:20" ht="48" x14ac:dyDescent="0.2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4" t="s">
        <v>8326</v>
      </c>
      <c r="P842" s="12" t="s">
        <v>8330</v>
      </c>
      <c r="Q842" s="11">
        <f t="shared" si="52"/>
        <v>83.89</v>
      </c>
      <c r="R842" s="19">
        <f t="shared" si="53"/>
        <v>40555.325937499998</v>
      </c>
      <c r="S842" s="17">
        <f t="shared" si="54"/>
        <v>40605.325937499998</v>
      </c>
      <c r="T842">
        <f t="shared" si="55"/>
        <v>2011</v>
      </c>
    </row>
    <row r="843" spans="1:20" ht="48" x14ac:dyDescent="0.2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4" t="s">
        <v>8320</v>
      </c>
      <c r="P843" s="12" t="s">
        <v>8321</v>
      </c>
      <c r="Q843" s="11">
        <f t="shared" si="52"/>
        <v>110.07</v>
      </c>
      <c r="R843" s="19">
        <f t="shared" si="53"/>
        <v>41394.842442129629</v>
      </c>
      <c r="S843" s="17">
        <f t="shared" si="54"/>
        <v>41454.842442129629</v>
      </c>
      <c r="T843">
        <f t="shared" si="55"/>
        <v>2013</v>
      </c>
    </row>
    <row r="844" spans="1:20" ht="48" x14ac:dyDescent="0.2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4" t="s">
        <v>8326</v>
      </c>
      <c r="P844" s="12" t="s">
        <v>8340</v>
      </c>
      <c r="Q844" s="11">
        <f t="shared" si="52"/>
        <v>100.33</v>
      </c>
      <c r="R844" s="19">
        <f t="shared" si="53"/>
        <v>41058.844571759262</v>
      </c>
      <c r="S844" s="17">
        <f t="shared" si="54"/>
        <v>41088.844571759262</v>
      </c>
      <c r="T844">
        <f t="shared" si="55"/>
        <v>2012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4" t="s">
        <v>8326</v>
      </c>
      <c r="P845" s="12" t="s">
        <v>8335</v>
      </c>
      <c r="Q845" s="11">
        <f t="shared" si="52"/>
        <v>63.1</v>
      </c>
      <c r="R845" s="19">
        <f t="shared" si="53"/>
        <v>42695.257870370369</v>
      </c>
      <c r="S845" s="17">
        <f t="shared" si="54"/>
        <v>42712.333333333328</v>
      </c>
      <c r="T845">
        <f t="shared" si="55"/>
        <v>2016</v>
      </c>
    </row>
    <row r="846" spans="1:20" ht="48" x14ac:dyDescent="0.2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4" t="s">
        <v>8322</v>
      </c>
      <c r="P846" s="12" t="s">
        <v>8325</v>
      </c>
      <c r="Q846" s="11">
        <f t="shared" si="52"/>
        <v>70.88</v>
      </c>
      <c r="R846" s="19">
        <f t="shared" si="53"/>
        <v>41941.683865740742</v>
      </c>
      <c r="S846" s="17">
        <f t="shared" si="54"/>
        <v>41970.125</v>
      </c>
      <c r="T846">
        <f t="shared" si="55"/>
        <v>2014</v>
      </c>
    </row>
    <row r="847" spans="1:20" ht="48" x14ac:dyDescent="0.2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4" t="s">
        <v>8312</v>
      </c>
      <c r="P847" s="12" t="s">
        <v>8313</v>
      </c>
      <c r="Q847" s="11">
        <f t="shared" si="52"/>
        <v>65.08</v>
      </c>
      <c r="R847" s="19">
        <f t="shared" si="53"/>
        <v>42123.86336805555</v>
      </c>
      <c r="S847" s="17">
        <f t="shared" si="54"/>
        <v>42156.945833333331</v>
      </c>
      <c r="T847">
        <f t="shared" si="55"/>
        <v>2015</v>
      </c>
    </row>
    <row r="848" spans="1:20" ht="48" x14ac:dyDescent="0.2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4" t="s">
        <v>8322</v>
      </c>
      <c r="P848" s="12" t="s">
        <v>8325</v>
      </c>
      <c r="Q848" s="11">
        <f t="shared" si="52"/>
        <v>421.11</v>
      </c>
      <c r="R848" s="19">
        <f t="shared" si="53"/>
        <v>42059.701319444444</v>
      </c>
      <c r="S848" s="17">
        <f t="shared" si="54"/>
        <v>42119.659652777773</v>
      </c>
      <c r="T848">
        <f t="shared" si="55"/>
        <v>2015</v>
      </c>
    </row>
    <row r="849" spans="1:20" ht="48" x14ac:dyDescent="0.2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4" t="s">
        <v>8320</v>
      </c>
      <c r="P849" s="12" t="s">
        <v>8321</v>
      </c>
      <c r="Q849" s="11">
        <f t="shared" si="52"/>
        <v>89.89</v>
      </c>
      <c r="R849" s="19">
        <f t="shared" si="53"/>
        <v>41078.91201388889</v>
      </c>
      <c r="S849" s="17">
        <f t="shared" si="54"/>
        <v>41108.91201388889</v>
      </c>
      <c r="T849">
        <f t="shared" si="55"/>
        <v>2012</v>
      </c>
    </row>
    <row r="850" spans="1:20" ht="48" x14ac:dyDescent="0.2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4" t="s">
        <v>8312</v>
      </c>
      <c r="P850" s="12" t="s">
        <v>8313</v>
      </c>
      <c r="Q850" s="11">
        <f t="shared" si="52"/>
        <v>89.67</v>
      </c>
      <c r="R850" s="19">
        <f t="shared" si="53"/>
        <v>42690.259699074071</v>
      </c>
      <c r="S850" s="17">
        <f t="shared" si="54"/>
        <v>42726.083333333328</v>
      </c>
      <c r="T850">
        <f t="shared" si="55"/>
        <v>2016</v>
      </c>
    </row>
    <row r="851" spans="1:20" ht="48" x14ac:dyDescent="0.2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4" t="s">
        <v>8322</v>
      </c>
      <c r="P851" s="12" t="s">
        <v>8334</v>
      </c>
      <c r="Q851" s="11">
        <f t="shared" si="52"/>
        <v>74.22</v>
      </c>
      <c r="R851" s="19">
        <f t="shared" si="53"/>
        <v>41820.776412037041</v>
      </c>
      <c r="S851" s="17">
        <f t="shared" si="54"/>
        <v>41850.776412037041</v>
      </c>
      <c r="T851">
        <f t="shared" si="55"/>
        <v>2014</v>
      </c>
    </row>
    <row r="852" spans="1:20" ht="48" x14ac:dyDescent="0.2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4" t="s">
        <v>8326</v>
      </c>
      <c r="P852" s="12" t="s">
        <v>8337</v>
      </c>
      <c r="Q852" s="11">
        <f t="shared" si="52"/>
        <v>74.150000000000006</v>
      </c>
      <c r="R852" s="19">
        <f t="shared" si="53"/>
        <v>41223.22184027778</v>
      </c>
      <c r="S852" s="17">
        <f t="shared" si="54"/>
        <v>41261.597222222219</v>
      </c>
      <c r="T852">
        <f t="shared" si="55"/>
        <v>2012</v>
      </c>
    </row>
    <row r="853" spans="1:20" ht="48" x14ac:dyDescent="0.2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4" t="s">
        <v>8310</v>
      </c>
      <c r="P853" s="12" t="s">
        <v>8332</v>
      </c>
      <c r="Q853" s="11">
        <f t="shared" si="52"/>
        <v>60.9</v>
      </c>
      <c r="R853" s="19">
        <f t="shared" si="53"/>
        <v>40731.837465277778</v>
      </c>
      <c r="S853" s="17">
        <f t="shared" si="54"/>
        <v>40776.837465277778</v>
      </c>
      <c r="T853">
        <f t="shared" si="55"/>
        <v>2011</v>
      </c>
    </row>
    <row r="854" spans="1:20" ht="48" x14ac:dyDescent="0.2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4" t="s">
        <v>8322</v>
      </c>
      <c r="P854" s="12" t="s">
        <v>8323</v>
      </c>
      <c r="Q854" s="11">
        <f t="shared" si="52"/>
        <v>272.58999999999997</v>
      </c>
      <c r="R854" s="19">
        <f t="shared" si="53"/>
        <v>42128.814247685179</v>
      </c>
      <c r="S854" s="17">
        <f t="shared" si="54"/>
        <v>42135.814247685179</v>
      </c>
      <c r="T854">
        <f t="shared" si="55"/>
        <v>2015</v>
      </c>
    </row>
    <row r="855" spans="1:20" ht="48" x14ac:dyDescent="0.2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4" t="s">
        <v>8322</v>
      </c>
      <c r="P855" s="12" t="s">
        <v>8325</v>
      </c>
      <c r="Q855" s="11">
        <f t="shared" si="52"/>
        <v>64.27</v>
      </c>
      <c r="R855" s="19">
        <f t="shared" si="53"/>
        <v>40970.875671296293</v>
      </c>
      <c r="S855" s="17">
        <f t="shared" si="54"/>
        <v>41000.834004629629</v>
      </c>
      <c r="T855">
        <f t="shared" si="55"/>
        <v>2012</v>
      </c>
    </row>
    <row r="856" spans="1:20" ht="48" x14ac:dyDescent="0.2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4" t="s">
        <v>8322</v>
      </c>
      <c r="P856" s="12" t="s">
        <v>8325</v>
      </c>
      <c r="Q856" s="11">
        <f t="shared" si="52"/>
        <v>48.33</v>
      </c>
      <c r="R856" s="19">
        <f t="shared" si="53"/>
        <v>42136.536134259266</v>
      </c>
      <c r="S856" s="17">
        <f t="shared" si="54"/>
        <v>42167.875</v>
      </c>
      <c r="T856">
        <f t="shared" si="55"/>
        <v>2015</v>
      </c>
    </row>
    <row r="857" spans="1:20" ht="32" x14ac:dyDescent="0.2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4" t="s">
        <v>8320</v>
      </c>
      <c r="P857" s="12" t="s">
        <v>8321</v>
      </c>
      <c r="Q857" s="11">
        <f t="shared" si="52"/>
        <v>106.43</v>
      </c>
      <c r="R857" s="19">
        <f t="shared" si="53"/>
        <v>41114.094872685186</v>
      </c>
      <c r="S857" s="17">
        <f t="shared" si="54"/>
        <v>41153.083333333336</v>
      </c>
      <c r="T857">
        <f t="shared" si="55"/>
        <v>2012</v>
      </c>
    </row>
    <row r="858" spans="1:20" ht="48" x14ac:dyDescent="0.2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4" t="s">
        <v>8307</v>
      </c>
      <c r="P858" s="12" t="s">
        <v>8309</v>
      </c>
      <c r="Q858" s="11">
        <f t="shared" si="52"/>
        <v>157.46</v>
      </c>
      <c r="R858" s="19">
        <f t="shared" si="53"/>
        <v>42522.276724537034</v>
      </c>
      <c r="S858" s="17">
        <f t="shared" si="54"/>
        <v>42553.166666666672</v>
      </c>
      <c r="T858">
        <f t="shared" si="55"/>
        <v>2016</v>
      </c>
    </row>
    <row r="859" spans="1:20" ht="48" x14ac:dyDescent="0.2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4" t="s">
        <v>8322</v>
      </c>
      <c r="P859" s="12" t="s">
        <v>8325</v>
      </c>
      <c r="Q859" s="11">
        <f t="shared" si="52"/>
        <v>302.31</v>
      </c>
      <c r="R859" s="19">
        <f t="shared" si="53"/>
        <v>41851.771354166667</v>
      </c>
      <c r="S859" s="17">
        <f t="shared" si="54"/>
        <v>41870.666666666664</v>
      </c>
      <c r="T859">
        <f t="shared" si="55"/>
        <v>2014</v>
      </c>
    </row>
    <row r="860" spans="1:20" ht="48" x14ac:dyDescent="0.2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4" t="s">
        <v>8320</v>
      </c>
      <c r="P860" s="12" t="s">
        <v>8321</v>
      </c>
      <c r="Q860" s="11">
        <f t="shared" si="52"/>
        <v>45.05</v>
      </c>
      <c r="R860" s="19">
        <f t="shared" si="53"/>
        <v>40757.889247685183</v>
      </c>
      <c r="S860" s="17">
        <f t="shared" si="54"/>
        <v>40802.889247685183</v>
      </c>
      <c r="T860">
        <f t="shared" si="55"/>
        <v>2011</v>
      </c>
    </row>
    <row r="861" spans="1:20" ht="48" x14ac:dyDescent="0.2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4" t="s">
        <v>8326</v>
      </c>
      <c r="P861" s="12" t="s">
        <v>8327</v>
      </c>
      <c r="Q861" s="11">
        <f t="shared" si="52"/>
        <v>147.81</v>
      </c>
      <c r="R861" s="19">
        <f t="shared" si="53"/>
        <v>42496.981597222228</v>
      </c>
      <c r="S861" s="17">
        <f t="shared" si="54"/>
        <v>42526.981597222228</v>
      </c>
      <c r="T861">
        <f t="shared" si="55"/>
        <v>2016</v>
      </c>
    </row>
    <row r="862" spans="1:20" ht="32" x14ac:dyDescent="0.2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4" t="s">
        <v>8307</v>
      </c>
      <c r="P862" s="12" t="s">
        <v>8308</v>
      </c>
      <c r="Q862" s="11">
        <f t="shared" si="52"/>
        <v>340.57</v>
      </c>
      <c r="R862" s="19">
        <f t="shared" si="53"/>
        <v>42095.240706018521</v>
      </c>
      <c r="S862" s="17">
        <f t="shared" si="54"/>
        <v>42125.240706018521</v>
      </c>
      <c r="T862">
        <f t="shared" si="55"/>
        <v>2015</v>
      </c>
    </row>
    <row r="863" spans="1:20" ht="32" x14ac:dyDescent="0.2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4" t="s">
        <v>8322</v>
      </c>
      <c r="P863" s="12" t="s">
        <v>8325</v>
      </c>
      <c r="Q863" s="11">
        <f t="shared" si="52"/>
        <v>38.28</v>
      </c>
      <c r="R863" s="19">
        <f t="shared" si="53"/>
        <v>42243.6252662037</v>
      </c>
      <c r="S863" s="17">
        <f t="shared" si="54"/>
        <v>42278.6252662037</v>
      </c>
      <c r="T863">
        <f t="shared" si="55"/>
        <v>2015</v>
      </c>
    </row>
    <row r="864" spans="1:20" ht="48" x14ac:dyDescent="0.2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4" t="s">
        <v>8315</v>
      </c>
      <c r="P864" s="12" t="s">
        <v>8316</v>
      </c>
      <c r="Q864" s="11">
        <f t="shared" si="52"/>
        <v>37.119999999999997</v>
      </c>
      <c r="R864" s="19">
        <f t="shared" si="53"/>
        <v>42759.724768518514</v>
      </c>
      <c r="S864" s="17">
        <f t="shared" si="54"/>
        <v>42780.724768518514</v>
      </c>
      <c r="T864">
        <f t="shared" si="55"/>
        <v>2017</v>
      </c>
    </row>
    <row r="865" spans="1:20" ht="48" x14ac:dyDescent="0.2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4" t="s">
        <v>8307</v>
      </c>
      <c r="P865" s="12" t="s">
        <v>8309</v>
      </c>
      <c r="Q865" s="11">
        <f t="shared" si="52"/>
        <v>90.62</v>
      </c>
      <c r="R865" s="19">
        <f t="shared" si="53"/>
        <v>42543.665601851855</v>
      </c>
      <c r="S865" s="17">
        <f t="shared" si="54"/>
        <v>42572.729166666672</v>
      </c>
      <c r="T865">
        <f t="shared" si="55"/>
        <v>2016</v>
      </c>
    </row>
    <row r="866" spans="1:20" ht="48" x14ac:dyDescent="0.2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4" t="s">
        <v>8326</v>
      </c>
      <c r="P866" s="12" t="s">
        <v>8330</v>
      </c>
      <c r="Q866" s="11">
        <f t="shared" si="52"/>
        <v>60.86</v>
      </c>
      <c r="R866" s="19">
        <f t="shared" si="53"/>
        <v>41557.780624999999</v>
      </c>
      <c r="S866" s="17">
        <f t="shared" si="54"/>
        <v>41591.249305555553</v>
      </c>
      <c r="T866">
        <f t="shared" si="55"/>
        <v>2013</v>
      </c>
    </row>
    <row r="867" spans="1:20" ht="48" x14ac:dyDescent="0.2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4" t="s">
        <v>8326</v>
      </c>
      <c r="P867" s="12" t="s">
        <v>8327</v>
      </c>
      <c r="Q867" s="11">
        <f t="shared" si="52"/>
        <v>90.52</v>
      </c>
      <c r="R867" s="19">
        <f t="shared" si="53"/>
        <v>40784.012696759259</v>
      </c>
      <c r="S867" s="17">
        <f t="shared" si="54"/>
        <v>40817.125</v>
      </c>
      <c r="T867">
        <f t="shared" si="55"/>
        <v>2011</v>
      </c>
    </row>
    <row r="868" spans="1:20" ht="48" x14ac:dyDescent="0.2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4" t="s">
        <v>8320</v>
      </c>
      <c r="P868" s="12" t="s">
        <v>8338</v>
      </c>
      <c r="Q868" s="11">
        <f t="shared" si="52"/>
        <v>55.46</v>
      </c>
      <c r="R868" s="19">
        <f t="shared" si="53"/>
        <v>41465.500173611108</v>
      </c>
      <c r="S868" s="17">
        <f t="shared" si="54"/>
        <v>41495.500173611108</v>
      </c>
      <c r="T868">
        <f t="shared" si="55"/>
        <v>2013</v>
      </c>
    </row>
    <row r="869" spans="1:20" ht="48" x14ac:dyDescent="0.2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4" t="s">
        <v>8326</v>
      </c>
      <c r="P869" s="12" t="s">
        <v>8330</v>
      </c>
      <c r="Q869" s="11">
        <f t="shared" si="52"/>
        <v>104.73</v>
      </c>
      <c r="R869" s="19">
        <f t="shared" si="53"/>
        <v>41463.743472222224</v>
      </c>
      <c r="S869" s="17">
        <f t="shared" si="54"/>
        <v>41483.743472222224</v>
      </c>
      <c r="T869">
        <f t="shared" si="55"/>
        <v>2013</v>
      </c>
    </row>
    <row r="870" spans="1:20" ht="48" x14ac:dyDescent="0.2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4" t="s">
        <v>8326</v>
      </c>
      <c r="P870" s="12" t="s">
        <v>8328</v>
      </c>
      <c r="Q870" s="11">
        <f t="shared" si="52"/>
        <v>69.67</v>
      </c>
      <c r="R870" s="19">
        <f t="shared" si="53"/>
        <v>41905.034108796295</v>
      </c>
      <c r="S870" s="17">
        <f t="shared" si="54"/>
        <v>41935.034108796295</v>
      </c>
      <c r="T870">
        <f t="shared" si="55"/>
        <v>2014</v>
      </c>
    </row>
    <row r="871" spans="1:20" ht="48" x14ac:dyDescent="0.2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4" t="s">
        <v>8320</v>
      </c>
      <c r="P871" s="12" t="s">
        <v>8321</v>
      </c>
      <c r="Q871" s="11">
        <f t="shared" si="52"/>
        <v>68.239999999999995</v>
      </c>
      <c r="R871" s="19">
        <f t="shared" si="53"/>
        <v>41780.859629629631</v>
      </c>
      <c r="S871" s="17">
        <f t="shared" si="54"/>
        <v>41811.165972222225</v>
      </c>
      <c r="T871">
        <f t="shared" si="55"/>
        <v>2014</v>
      </c>
    </row>
    <row r="872" spans="1:20" ht="32" x14ac:dyDescent="0.2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4" t="s">
        <v>8320</v>
      </c>
      <c r="P872" s="12" t="s">
        <v>8321</v>
      </c>
      <c r="Q872" s="11">
        <f t="shared" si="52"/>
        <v>79.400000000000006</v>
      </c>
      <c r="R872" s="19">
        <f t="shared" si="53"/>
        <v>42415.803159722222</v>
      </c>
      <c r="S872" s="17">
        <f t="shared" si="54"/>
        <v>42445.761493055557</v>
      </c>
      <c r="T872">
        <f t="shared" si="55"/>
        <v>2016</v>
      </c>
    </row>
    <row r="873" spans="1:20" ht="48" x14ac:dyDescent="0.2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4" t="s">
        <v>8320</v>
      </c>
      <c r="P873" s="12" t="s">
        <v>8342</v>
      </c>
      <c r="Q873" s="11">
        <f t="shared" si="52"/>
        <v>111.38</v>
      </c>
      <c r="R873" s="19">
        <f t="shared" si="53"/>
        <v>40635.982488425929</v>
      </c>
      <c r="S873" s="17">
        <f t="shared" si="54"/>
        <v>40657.982488425929</v>
      </c>
      <c r="T873">
        <f t="shared" si="55"/>
        <v>2011</v>
      </c>
    </row>
    <row r="874" spans="1:20" ht="48" x14ac:dyDescent="0.2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4" t="s">
        <v>8322</v>
      </c>
      <c r="P874" s="12" t="s">
        <v>8325</v>
      </c>
      <c r="Q874" s="11">
        <f t="shared" si="52"/>
        <v>84.29</v>
      </c>
      <c r="R874" s="19">
        <f t="shared" si="53"/>
        <v>42768.425370370373</v>
      </c>
      <c r="S874" s="17">
        <f t="shared" si="54"/>
        <v>42798.425370370373</v>
      </c>
      <c r="T874">
        <f t="shared" si="55"/>
        <v>2017</v>
      </c>
    </row>
    <row r="875" spans="1:20" ht="48" x14ac:dyDescent="0.2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4" t="s">
        <v>8320</v>
      </c>
      <c r="P875" s="12" t="s">
        <v>8342</v>
      </c>
      <c r="Q875" s="11">
        <f t="shared" si="52"/>
        <v>117.92</v>
      </c>
      <c r="R875" s="19">
        <f t="shared" si="53"/>
        <v>40505.131168981483</v>
      </c>
      <c r="S875" s="17">
        <f t="shared" si="54"/>
        <v>40535.131168981483</v>
      </c>
      <c r="T875">
        <f t="shared" si="55"/>
        <v>2010</v>
      </c>
    </row>
    <row r="876" spans="1:20" ht="48" x14ac:dyDescent="0.2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4" t="s">
        <v>8320</v>
      </c>
      <c r="P876" s="12" t="s">
        <v>8336</v>
      </c>
      <c r="Q876" s="11">
        <f t="shared" si="52"/>
        <v>94.51</v>
      </c>
      <c r="R876" s="19">
        <f t="shared" si="53"/>
        <v>41905.812581018516</v>
      </c>
      <c r="S876" s="17">
        <f t="shared" si="54"/>
        <v>41950.854247685187</v>
      </c>
      <c r="T876">
        <f t="shared" si="55"/>
        <v>2014</v>
      </c>
    </row>
    <row r="877" spans="1:20" ht="48" x14ac:dyDescent="0.2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4" t="s">
        <v>8326</v>
      </c>
      <c r="P877" s="12" t="s">
        <v>8330</v>
      </c>
      <c r="Q877" s="11">
        <f t="shared" si="52"/>
        <v>246.29</v>
      </c>
      <c r="R877" s="19">
        <f t="shared" si="53"/>
        <v>41561.683553240742</v>
      </c>
      <c r="S877" s="17">
        <f t="shared" si="54"/>
        <v>41591.725219907406</v>
      </c>
      <c r="T877">
        <f t="shared" si="55"/>
        <v>2013</v>
      </c>
    </row>
    <row r="878" spans="1:20" ht="32" x14ac:dyDescent="0.2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4" t="s">
        <v>8326</v>
      </c>
      <c r="P878" s="12" t="s">
        <v>8340</v>
      </c>
      <c r="Q878" s="11">
        <f t="shared" si="52"/>
        <v>177.21</v>
      </c>
      <c r="R878" s="19">
        <f t="shared" si="53"/>
        <v>41961.807372685187</v>
      </c>
      <c r="S878" s="17">
        <f t="shared" si="54"/>
        <v>41994.1875</v>
      </c>
      <c r="T878">
        <f t="shared" si="55"/>
        <v>2014</v>
      </c>
    </row>
    <row r="879" spans="1:20" ht="48" x14ac:dyDescent="0.2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4" t="s">
        <v>8322</v>
      </c>
      <c r="P879" s="12" t="s">
        <v>8325</v>
      </c>
      <c r="Q879" s="11">
        <f t="shared" si="52"/>
        <v>65.099999999999994</v>
      </c>
      <c r="R879" s="19">
        <f t="shared" si="53"/>
        <v>42466.608310185184</v>
      </c>
      <c r="S879" s="17">
        <f t="shared" si="54"/>
        <v>42496.608310185184</v>
      </c>
      <c r="T879">
        <f t="shared" si="55"/>
        <v>2016</v>
      </c>
    </row>
    <row r="880" spans="1:20" ht="32" x14ac:dyDescent="0.2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4" t="s">
        <v>8322</v>
      </c>
      <c r="P880" s="12" t="s">
        <v>8323</v>
      </c>
      <c r="Q880" s="11">
        <f t="shared" si="52"/>
        <v>73.03</v>
      </c>
      <c r="R880" s="19">
        <f t="shared" si="53"/>
        <v>41239.83625</v>
      </c>
      <c r="S880" s="17">
        <f t="shared" si="54"/>
        <v>41269.83625</v>
      </c>
      <c r="T880">
        <f t="shared" si="55"/>
        <v>2012</v>
      </c>
    </row>
    <row r="881" spans="1:20" ht="48" x14ac:dyDescent="0.2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4" t="s">
        <v>8307</v>
      </c>
      <c r="P881" s="12" t="s">
        <v>8314</v>
      </c>
      <c r="Q881" s="11">
        <f t="shared" si="52"/>
        <v>270.57</v>
      </c>
      <c r="R881" s="19">
        <f t="shared" si="53"/>
        <v>41143.81821759259</v>
      </c>
      <c r="S881" s="17">
        <f t="shared" si="54"/>
        <v>41173.81821759259</v>
      </c>
      <c r="T881">
        <f t="shared" si="55"/>
        <v>2012</v>
      </c>
    </row>
    <row r="882" spans="1:20" ht="48" x14ac:dyDescent="0.2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4" t="s">
        <v>8310</v>
      </c>
      <c r="P882" s="12" t="s">
        <v>8332</v>
      </c>
      <c r="Q882" s="11">
        <f t="shared" si="52"/>
        <v>28.63</v>
      </c>
      <c r="R882" s="19">
        <f t="shared" si="53"/>
        <v>41781.717268518521</v>
      </c>
      <c r="S882" s="17">
        <f t="shared" si="54"/>
        <v>41811.717268518521</v>
      </c>
      <c r="T882">
        <f t="shared" si="55"/>
        <v>2014</v>
      </c>
    </row>
    <row r="883" spans="1:20" ht="48" x14ac:dyDescent="0.2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4" t="s">
        <v>8322</v>
      </c>
      <c r="P883" s="12" t="s">
        <v>8323</v>
      </c>
      <c r="Q883" s="11">
        <f t="shared" si="52"/>
        <v>52.1</v>
      </c>
      <c r="R883" s="19">
        <f t="shared" si="53"/>
        <v>41761.509409722225</v>
      </c>
      <c r="S883" s="17">
        <f t="shared" si="54"/>
        <v>41789.666666666664</v>
      </c>
      <c r="T883">
        <f t="shared" si="55"/>
        <v>2014</v>
      </c>
    </row>
    <row r="884" spans="1:20" ht="64" x14ac:dyDescent="0.2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4" t="s">
        <v>8322</v>
      </c>
      <c r="P884" s="12" t="s">
        <v>8325</v>
      </c>
      <c r="Q884" s="11">
        <f t="shared" si="52"/>
        <v>251.33</v>
      </c>
      <c r="R884" s="19">
        <f t="shared" si="53"/>
        <v>42796.538275462968</v>
      </c>
      <c r="S884" s="17">
        <f t="shared" si="54"/>
        <v>42813.25</v>
      </c>
      <c r="T884">
        <f t="shared" si="55"/>
        <v>2017</v>
      </c>
    </row>
    <row r="885" spans="1:20" ht="48" x14ac:dyDescent="0.2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4" t="s">
        <v>8320</v>
      </c>
      <c r="P885" s="12" t="s">
        <v>8338</v>
      </c>
      <c r="Q885" s="11">
        <f t="shared" si="52"/>
        <v>51.22</v>
      </c>
      <c r="R885" s="19">
        <f t="shared" si="53"/>
        <v>41243.197592592594</v>
      </c>
      <c r="S885" s="17">
        <f t="shared" si="54"/>
        <v>41303.197592592594</v>
      </c>
      <c r="T885">
        <f t="shared" si="55"/>
        <v>2012</v>
      </c>
    </row>
    <row r="886" spans="1:20" ht="32" x14ac:dyDescent="0.2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4" t="s">
        <v>8320</v>
      </c>
      <c r="P886" s="12" t="s">
        <v>8342</v>
      </c>
      <c r="Q886" s="11">
        <f t="shared" si="52"/>
        <v>132.05000000000001</v>
      </c>
      <c r="R886" s="19">
        <f t="shared" si="53"/>
        <v>41835.821226851855</v>
      </c>
      <c r="S886" s="17">
        <f t="shared" si="54"/>
        <v>41862.249305555553</v>
      </c>
      <c r="T886">
        <f t="shared" si="55"/>
        <v>2014</v>
      </c>
    </row>
    <row r="887" spans="1:20" ht="64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4" t="s">
        <v>8326</v>
      </c>
      <c r="P887" s="12" t="s">
        <v>8337</v>
      </c>
      <c r="Q887" s="11">
        <f t="shared" si="52"/>
        <v>156.77000000000001</v>
      </c>
      <c r="R887" s="19">
        <f t="shared" si="53"/>
        <v>41226.928842592592</v>
      </c>
      <c r="S887" s="17">
        <f t="shared" si="54"/>
        <v>41256.928842592592</v>
      </c>
      <c r="T887">
        <f t="shared" si="55"/>
        <v>2012</v>
      </c>
    </row>
    <row r="888" spans="1:20" ht="48" x14ac:dyDescent="0.2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4" t="s">
        <v>8326</v>
      </c>
      <c r="P888" s="12" t="s">
        <v>8330</v>
      </c>
      <c r="Q888" s="11">
        <f t="shared" si="52"/>
        <v>81.739999999999995</v>
      </c>
      <c r="R888" s="19">
        <f t="shared" si="53"/>
        <v>42049.733240740738</v>
      </c>
      <c r="S888" s="17">
        <f t="shared" si="54"/>
        <v>42079.691574074073</v>
      </c>
      <c r="T888">
        <f t="shared" si="55"/>
        <v>2015</v>
      </c>
    </row>
    <row r="889" spans="1:20" ht="48" x14ac:dyDescent="0.2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4" t="s">
        <v>8315</v>
      </c>
      <c r="P889" s="12" t="s">
        <v>8316</v>
      </c>
      <c r="Q889" s="11">
        <f t="shared" si="52"/>
        <v>58.63</v>
      </c>
      <c r="R889" s="19">
        <f t="shared" si="53"/>
        <v>42688.875902777778</v>
      </c>
      <c r="S889" s="17">
        <f t="shared" si="54"/>
        <v>42718.875902777778</v>
      </c>
      <c r="T889">
        <f t="shared" si="55"/>
        <v>2016</v>
      </c>
    </row>
    <row r="890" spans="1:20" ht="64" x14ac:dyDescent="0.2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4" t="s">
        <v>8322</v>
      </c>
      <c r="P890" s="12" t="s">
        <v>8325</v>
      </c>
      <c r="Q890" s="11">
        <f t="shared" si="52"/>
        <v>500</v>
      </c>
      <c r="R890" s="19">
        <f t="shared" si="53"/>
        <v>42726.920081018514</v>
      </c>
      <c r="S890" s="17">
        <f t="shared" si="54"/>
        <v>42786.75</v>
      </c>
      <c r="T890">
        <f t="shared" si="55"/>
        <v>2016</v>
      </c>
    </row>
    <row r="891" spans="1:20" ht="48" x14ac:dyDescent="0.2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4" t="s">
        <v>8326</v>
      </c>
      <c r="P891" s="12" t="s">
        <v>8330</v>
      </c>
      <c r="Q891" s="11">
        <f t="shared" si="52"/>
        <v>107.07</v>
      </c>
      <c r="R891" s="19">
        <f t="shared" si="53"/>
        <v>42101.758587962962</v>
      </c>
      <c r="S891" s="17">
        <f t="shared" si="54"/>
        <v>42131.758587962962</v>
      </c>
      <c r="T891">
        <f t="shared" si="55"/>
        <v>2015</v>
      </c>
    </row>
    <row r="892" spans="1:20" ht="32" x14ac:dyDescent="0.2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4" t="s">
        <v>8307</v>
      </c>
      <c r="P892" s="12" t="s">
        <v>8308</v>
      </c>
      <c r="Q892" s="11">
        <f t="shared" si="52"/>
        <v>27.47</v>
      </c>
      <c r="R892" s="19">
        <f t="shared" si="53"/>
        <v>41578.927118055559</v>
      </c>
      <c r="S892" s="17">
        <f t="shared" si="54"/>
        <v>41593.968784722223</v>
      </c>
      <c r="T892">
        <f t="shared" si="55"/>
        <v>2013</v>
      </c>
    </row>
    <row r="893" spans="1:20" ht="48" x14ac:dyDescent="0.2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4" t="s">
        <v>8312</v>
      </c>
      <c r="P893" s="12" t="s">
        <v>8313</v>
      </c>
      <c r="Q893" s="11">
        <f t="shared" si="52"/>
        <v>72.17</v>
      </c>
      <c r="R893" s="19">
        <f t="shared" si="53"/>
        <v>41834.980462962965</v>
      </c>
      <c r="S893" s="17">
        <f t="shared" si="54"/>
        <v>41864.980462962965</v>
      </c>
      <c r="T893">
        <f t="shared" si="55"/>
        <v>2014</v>
      </c>
    </row>
    <row r="894" spans="1:20" ht="48" x14ac:dyDescent="0.2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4" t="s">
        <v>8320</v>
      </c>
      <c r="P894" s="12" t="s">
        <v>8342</v>
      </c>
      <c r="Q894" s="11">
        <f t="shared" si="52"/>
        <v>322.39</v>
      </c>
      <c r="R894" s="19">
        <f t="shared" si="53"/>
        <v>41409.814317129632</v>
      </c>
      <c r="S894" s="17">
        <f t="shared" si="54"/>
        <v>41431.814317129632</v>
      </c>
      <c r="T894">
        <f t="shared" si="55"/>
        <v>2013</v>
      </c>
    </row>
    <row r="895" spans="1:20" ht="48" x14ac:dyDescent="0.2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4" t="s">
        <v>8326</v>
      </c>
      <c r="P895" s="12" t="s">
        <v>8327</v>
      </c>
      <c r="Q895" s="11">
        <f t="shared" si="52"/>
        <v>89.3</v>
      </c>
      <c r="R895" s="19">
        <f t="shared" si="53"/>
        <v>41075.835497685184</v>
      </c>
      <c r="S895" s="17">
        <f t="shared" si="54"/>
        <v>41105.835497685184</v>
      </c>
      <c r="T895">
        <f t="shared" si="55"/>
        <v>2012</v>
      </c>
    </row>
    <row r="896" spans="1:20" ht="48" x14ac:dyDescent="0.2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4" t="s">
        <v>8307</v>
      </c>
      <c r="P896" s="12" t="s">
        <v>8308</v>
      </c>
      <c r="Q896" s="11">
        <f t="shared" si="52"/>
        <v>493.13</v>
      </c>
      <c r="R896" s="19">
        <f t="shared" si="53"/>
        <v>42620.143564814818</v>
      </c>
      <c r="S896" s="17">
        <f t="shared" si="54"/>
        <v>42680.143564814818</v>
      </c>
      <c r="T896">
        <f t="shared" si="55"/>
        <v>2016</v>
      </c>
    </row>
    <row r="897" spans="1:20" ht="48" x14ac:dyDescent="0.2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4" t="s">
        <v>8310</v>
      </c>
      <c r="P897" s="12" t="s">
        <v>8332</v>
      </c>
      <c r="Q897" s="11">
        <f t="shared" si="52"/>
        <v>51.63</v>
      </c>
      <c r="R897" s="19">
        <f t="shared" si="53"/>
        <v>40694.638460648144</v>
      </c>
      <c r="S897" s="17">
        <f t="shared" si="54"/>
        <v>40724.638460648144</v>
      </c>
      <c r="T897">
        <f t="shared" si="55"/>
        <v>2011</v>
      </c>
    </row>
    <row r="898" spans="1:20" ht="32" x14ac:dyDescent="0.2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4" t="s">
        <v>8322</v>
      </c>
      <c r="P898" s="12" t="s">
        <v>8325</v>
      </c>
      <c r="Q898" s="11">
        <f t="shared" si="52"/>
        <v>98.2</v>
      </c>
      <c r="R898" s="19">
        <f t="shared" si="53"/>
        <v>41982.887280092589</v>
      </c>
      <c r="S898" s="17">
        <f t="shared" si="54"/>
        <v>42012.887280092589</v>
      </c>
      <c r="T898">
        <f t="shared" si="55"/>
        <v>2014</v>
      </c>
    </row>
    <row r="899" spans="1:20" ht="48" x14ac:dyDescent="0.2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4" t="s">
        <v>8315</v>
      </c>
      <c r="P899" s="12" t="s">
        <v>8333</v>
      </c>
      <c r="Q899" s="11">
        <f t="shared" ref="Q899:Q962" si="56">IFERROR(ROUND(E899/L899,2),0)</f>
        <v>43.98</v>
      </c>
      <c r="R899" s="19">
        <f t="shared" ref="R899:R962" si="57">(((J899/60)/60)/24)+DATE(1970,1,1)</f>
        <v>42353.16679398148</v>
      </c>
      <c r="S899" s="17">
        <f t="shared" ref="S899:S962" si="58">(((I899/60)/60)/24)+DATE(1970,1,1)</f>
        <v>42383.16679398148</v>
      </c>
      <c r="T899">
        <f t="shared" ref="T899:T962" si="59">YEAR(R899)</f>
        <v>2015</v>
      </c>
    </row>
    <row r="900" spans="1:20" ht="32" x14ac:dyDescent="0.2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4" t="s">
        <v>8326</v>
      </c>
      <c r="P900" s="12" t="s">
        <v>8327</v>
      </c>
      <c r="Q900" s="11">
        <f t="shared" si="56"/>
        <v>68.599999999999994</v>
      </c>
      <c r="R900" s="19">
        <f t="shared" si="57"/>
        <v>41870.86546296296</v>
      </c>
      <c r="S900" s="17">
        <f t="shared" si="58"/>
        <v>41905.86546296296</v>
      </c>
      <c r="T900">
        <f t="shared" si="59"/>
        <v>2014</v>
      </c>
    </row>
    <row r="901" spans="1:20" ht="48" x14ac:dyDescent="0.2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4" t="s">
        <v>8307</v>
      </c>
      <c r="P901" s="12" t="s">
        <v>8308</v>
      </c>
      <c r="Q901" s="11">
        <f t="shared" si="56"/>
        <v>21.64</v>
      </c>
      <c r="R901" s="19">
        <f t="shared" si="57"/>
        <v>41316.120949074073</v>
      </c>
      <c r="S901" s="17">
        <f t="shared" si="58"/>
        <v>41346.833333333336</v>
      </c>
      <c r="T901">
        <f t="shared" si="59"/>
        <v>2013</v>
      </c>
    </row>
    <row r="902" spans="1:20" ht="48" x14ac:dyDescent="0.2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4" t="s">
        <v>8307</v>
      </c>
      <c r="P902" s="12" t="s">
        <v>8308</v>
      </c>
      <c r="Q902" s="11">
        <f t="shared" si="56"/>
        <v>7.19</v>
      </c>
      <c r="R902" s="19">
        <f t="shared" si="57"/>
        <v>42199.32707175926</v>
      </c>
      <c r="S902" s="17">
        <f t="shared" si="58"/>
        <v>42231.32707175926</v>
      </c>
      <c r="T902">
        <f t="shared" si="59"/>
        <v>2015</v>
      </c>
    </row>
    <row r="903" spans="1:20" ht="48" x14ac:dyDescent="0.2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4" t="s">
        <v>8326</v>
      </c>
      <c r="P903" s="12" t="s">
        <v>8330</v>
      </c>
      <c r="Q903" s="11">
        <f t="shared" si="56"/>
        <v>65.209999999999994</v>
      </c>
      <c r="R903" s="19">
        <f t="shared" si="57"/>
        <v>41264.72314814815</v>
      </c>
      <c r="S903" s="17">
        <f t="shared" si="58"/>
        <v>41294.72314814815</v>
      </c>
      <c r="T903">
        <f t="shared" si="59"/>
        <v>2012</v>
      </c>
    </row>
    <row r="904" spans="1:20" ht="48" x14ac:dyDescent="0.2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4" t="s">
        <v>8322</v>
      </c>
      <c r="P904" s="12" t="s">
        <v>8323</v>
      </c>
      <c r="Q904" s="11">
        <f t="shared" si="56"/>
        <v>50.53</v>
      </c>
      <c r="R904" s="19">
        <f t="shared" si="57"/>
        <v>41432.062037037038</v>
      </c>
      <c r="S904" s="17">
        <f t="shared" si="58"/>
        <v>41468.75</v>
      </c>
      <c r="T904">
        <f t="shared" si="59"/>
        <v>2013</v>
      </c>
    </row>
    <row r="905" spans="1:20" ht="48" x14ac:dyDescent="0.2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4" t="s">
        <v>8322</v>
      </c>
      <c r="P905" s="12" t="s">
        <v>8325</v>
      </c>
      <c r="Q905" s="11">
        <f t="shared" si="56"/>
        <v>126.67</v>
      </c>
      <c r="R905" s="19">
        <f t="shared" si="57"/>
        <v>41789.726979166669</v>
      </c>
      <c r="S905" s="17">
        <f t="shared" si="58"/>
        <v>41799.726979166669</v>
      </c>
      <c r="T905">
        <f t="shared" si="59"/>
        <v>2014</v>
      </c>
    </row>
    <row r="906" spans="1:20" ht="48" x14ac:dyDescent="0.2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4" t="s">
        <v>8310</v>
      </c>
      <c r="P906" s="12" t="s">
        <v>8332</v>
      </c>
      <c r="Q906" s="11">
        <f t="shared" si="56"/>
        <v>48.45</v>
      </c>
      <c r="R906" s="19">
        <f t="shared" si="57"/>
        <v>41422.075821759259</v>
      </c>
      <c r="S906" s="17">
        <f t="shared" si="58"/>
        <v>41452.075821759259</v>
      </c>
      <c r="T906">
        <f t="shared" si="59"/>
        <v>2013</v>
      </c>
    </row>
    <row r="907" spans="1:20" ht="48" x14ac:dyDescent="0.2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4" t="s">
        <v>8326</v>
      </c>
      <c r="P907" s="12" t="s">
        <v>8330</v>
      </c>
      <c r="Q907" s="11">
        <f t="shared" si="56"/>
        <v>96.08</v>
      </c>
      <c r="R907" s="19">
        <f t="shared" si="57"/>
        <v>41422.822824074072</v>
      </c>
      <c r="S907" s="17">
        <f t="shared" si="58"/>
        <v>41456.165972222225</v>
      </c>
      <c r="T907">
        <f t="shared" si="59"/>
        <v>2013</v>
      </c>
    </row>
    <row r="908" spans="1:20" ht="48" x14ac:dyDescent="0.2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4" t="s">
        <v>8312</v>
      </c>
      <c r="P908" s="12" t="s">
        <v>8313</v>
      </c>
      <c r="Q908" s="11">
        <f t="shared" si="56"/>
        <v>156.16999999999999</v>
      </c>
      <c r="R908" s="19">
        <f t="shared" si="57"/>
        <v>41981.782060185185</v>
      </c>
      <c r="S908" s="17">
        <f t="shared" si="58"/>
        <v>42026.782060185185</v>
      </c>
      <c r="T908">
        <f t="shared" si="59"/>
        <v>2014</v>
      </c>
    </row>
    <row r="909" spans="1:20" ht="48" x14ac:dyDescent="0.2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4" t="s">
        <v>8322</v>
      </c>
      <c r="P909" s="12" t="s">
        <v>8323</v>
      </c>
      <c r="Q909" s="11">
        <f t="shared" si="56"/>
        <v>61.31</v>
      </c>
      <c r="R909" s="19">
        <f t="shared" si="57"/>
        <v>42097.732418981483</v>
      </c>
      <c r="S909" s="17">
        <f t="shared" si="58"/>
        <v>42115.249305555553</v>
      </c>
      <c r="T909">
        <f t="shared" si="59"/>
        <v>2015</v>
      </c>
    </row>
    <row r="910" spans="1:20" ht="16" x14ac:dyDescent="0.2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4" t="s">
        <v>8322</v>
      </c>
      <c r="P910" s="12" t="s">
        <v>8325</v>
      </c>
      <c r="Q910" s="11">
        <f t="shared" si="56"/>
        <v>193.62</v>
      </c>
      <c r="R910" s="19">
        <f t="shared" si="57"/>
        <v>42323.70930555556</v>
      </c>
      <c r="S910" s="17">
        <f t="shared" si="58"/>
        <v>42355.207638888889</v>
      </c>
      <c r="T910">
        <f t="shared" si="59"/>
        <v>2015</v>
      </c>
    </row>
    <row r="911" spans="1:20" ht="48" x14ac:dyDescent="0.2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4" t="s">
        <v>8320</v>
      </c>
      <c r="P911" s="12" t="s">
        <v>8321</v>
      </c>
      <c r="Q911" s="11">
        <f t="shared" si="56"/>
        <v>42.87</v>
      </c>
      <c r="R911" s="19">
        <f t="shared" si="57"/>
        <v>40893.551724537036</v>
      </c>
      <c r="S911" s="17">
        <f t="shared" si="58"/>
        <v>40923.551724537036</v>
      </c>
      <c r="T911">
        <f t="shared" si="59"/>
        <v>2011</v>
      </c>
    </row>
    <row r="912" spans="1:20" ht="48" x14ac:dyDescent="0.2">
      <c r="A912">
        <v>2784</v>
      </c>
      <c r="B912" s="9" t="s">
        <v>2784</v>
      </c>
      <c r="C912" s="3" t="s">
        <v>6894</v>
      </c>
      <c r="D912" s="5">
        <v>6000</v>
      </c>
      <c r="E912" s="7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4" t="s">
        <v>8322</v>
      </c>
      <c r="P912" s="12" t="s">
        <v>8325</v>
      </c>
      <c r="Q912" s="11">
        <f t="shared" si="56"/>
        <v>66.11</v>
      </c>
      <c r="R912" s="19">
        <f t="shared" si="57"/>
        <v>41920.787534722222</v>
      </c>
      <c r="S912" s="17">
        <f t="shared" si="58"/>
        <v>41941.787534722222</v>
      </c>
      <c r="T912">
        <f t="shared" si="59"/>
        <v>2014</v>
      </c>
    </row>
    <row r="913" spans="1:20" ht="48" x14ac:dyDescent="0.2">
      <c r="A913">
        <v>786</v>
      </c>
      <c r="B913" s="9" t="s">
        <v>787</v>
      </c>
      <c r="C913" s="3" t="s">
        <v>4896</v>
      </c>
      <c r="D913" s="5">
        <v>5000</v>
      </c>
      <c r="E913" s="7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4" t="s">
        <v>8326</v>
      </c>
      <c r="P913" s="12" t="s">
        <v>8330</v>
      </c>
      <c r="Q913" s="11">
        <f t="shared" si="56"/>
        <v>162.27000000000001</v>
      </c>
      <c r="R913" s="19">
        <f t="shared" si="57"/>
        <v>40983.055949074071</v>
      </c>
      <c r="S913" s="17">
        <f t="shared" si="58"/>
        <v>41040.657638888886</v>
      </c>
      <c r="T913">
        <f t="shared" si="59"/>
        <v>2012</v>
      </c>
    </row>
    <row r="914" spans="1:20" ht="64" x14ac:dyDescent="0.2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4" t="s">
        <v>8322</v>
      </c>
      <c r="P914" s="12" t="s">
        <v>8325</v>
      </c>
      <c r="Q914" s="11">
        <f t="shared" si="56"/>
        <v>46.77</v>
      </c>
      <c r="R914" s="19">
        <f t="shared" si="57"/>
        <v>40883.949317129627</v>
      </c>
      <c r="S914" s="17">
        <f t="shared" si="58"/>
        <v>40939.708333333336</v>
      </c>
      <c r="T914">
        <f t="shared" si="59"/>
        <v>2011</v>
      </c>
    </row>
    <row r="915" spans="1:20" ht="48" x14ac:dyDescent="0.2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4" t="s">
        <v>8326</v>
      </c>
      <c r="P915" s="12" t="s">
        <v>8327</v>
      </c>
      <c r="Q915" s="11">
        <f t="shared" si="56"/>
        <v>68.48</v>
      </c>
      <c r="R915" s="19">
        <f t="shared" si="57"/>
        <v>40850.111064814817</v>
      </c>
      <c r="S915" s="17">
        <f t="shared" si="58"/>
        <v>40890.152731481481</v>
      </c>
      <c r="T915">
        <f t="shared" si="59"/>
        <v>2011</v>
      </c>
    </row>
    <row r="916" spans="1:20" ht="32" x14ac:dyDescent="0.2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4" t="s">
        <v>8320</v>
      </c>
      <c r="P916" s="12" t="s">
        <v>8342</v>
      </c>
      <c r="Q916" s="11">
        <f t="shared" si="56"/>
        <v>90.38</v>
      </c>
      <c r="R916" s="19">
        <f t="shared" si="57"/>
        <v>40753.758425925924</v>
      </c>
      <c r="S916" s="17">
        <f t="shared" si="58"/>
        <v>40761.625</v>
      </c>
      <c r="T916">
        <f t="shared" si="59"/>
        <v>2011</v>
      </c>
    </row>
    <row r="917" spans="1:20" ht="48" x14ac:dyDescent="0.2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4" t="s">
        <v>8322</v>
      </c>
      <c r="P917" s="12" t="s">
        <v>8323</v>
      </c>
      <c r="Q917" s="11">
        <f t="shared" si="56"/>
        <v>234.67</v>
      </c>
      <c r="R917" s="19">
        <f t="shared" si="57"/>
        <v>42170.846446759257</v>
      </c>
      <c r="S917" s="17">
        <f t="shared" si="58"/>
        <v>42230.846446759257</v>
      </c>
      <c r="T917">
        <f t="shared" si="59"/>
        <v>2015</v>
      </c>
    </row>
    <row r="918" spans="1:20" ht="48" x14ac:dyDescent="0.2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4" t="s">
        <v>8326</v>
      </c>
      <c r="P918" s="12" t="s">
        <v>8330</v>
      </c>
      <c r="Q918" s="11">
        <f t="shared" si="56"/>
        <v>107.98</v>
      </c>
      <c r="R918" s="19">
        <f t="shared" si="57"/>
        <v>41950.29483796296</v>
      </c>
      <c r="S918" s="17">
        <f t="shared" si="58"/>
        <v>41990.332638888889</v>
      </c>
      <c r="T918">
        <f t="shared" si="59"/>
        <v>2014</v>
      </c>
    </row>
    <row r="919" spans="1:20" ht="48" x14ac:dyDescent="0.2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4" t="s">
        <v>8322</v>
      </c>
      <c r="P919" s="12" t="s">
        <v>8325</v>
      </c>
      <c r="Q919" s="11">
        <f t="shared" si="56"/>
        <v>81.569999999999993</v>
      </c>
      <c r="R919" s="19">
        <f t="shared" si="57"/>
        <v>42167.023206018523</v>
      </c>
      <c r="S919" s="17">
        <f t="shared" si="58"/>
        <v>42196.165972222225</v>
      </c>
      <c r="T919">
        <f t="shared" si="59"/>
        <v>2015</v>
      </c>
    </row>
    <row r="920" spans="1:20" ht="48" x14ac:dyDescent="0.2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4" t="s">
        <v>8307</v>
      </c>
      <c r="P920" s="12" t="s">
        <v>8308</v>
      </c>
      <c r="Q920" s="11">
        <f t="shared" si="56"/>
        <v>36.33</v>
      </c>
      <c r="R920" s="19">
        <f t="shared" si="57"/>
        <v>42661.176817129628</v>
      </c>
      <c r="S920" s="17">
        <f t="shared" si="58"/>
        <v>42715.207638888889</v>
      </c>
      <c r="T920">
        <f t="shared" si="59"/>
        <v>2016</v>
      </c>
    </row>
    <row r="921" spans="1:20" ht="48" x14ac:dyDescent="0.2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4" t="s">
        <v>8310</v>
      </c>
      <c r="P921" s="12" t="s">
        <v>8332</v>
      </c>
      <c r="Q921" s="11">
        <f t="shared" si="56"/>
        <v>127.33</v>
      </c>
      <c r="R921" s="19">
        <f t="shared" si="57"/>
        <v>41988.548831018517</v>
      </c>
      <c r="S921" s="17">
        <f t="shared" si="58"/>
        <v>42019.454166666663</v>
      </c>
      <c r="T921">
        <f t="shared" si="59"/>
        <v>2014</v>
      </c>
    </row>
    <row r="922" spans="1:20" ht="48" x14ac:dyDescent="0.2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4" t="s">
        <v>8326</v>
      </c>
      <c r="P922" s="12" t="s">
        <v>8328</v>
      </c>
      <c r="Q922" s="11">
        <f t="shared" si="56"/>
        <v>57.38</v>
      </c>
      <c r="R922" s="19">
        <f t="shared" si="57"/>
        <v>42426.407592592594</v>
      </c>
      <c r="S922" s="17">
        <f t="shared" si="58"/>
        <v>42460.365925925929</v>
      </c>
      <c r="T922">
        <f t="shared" si="59"/>
        <v>2016</v>
      </c>
    </row>
    <row r="923" spans="1:20" ht="32" x14ac:dyDescent="0.2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4" t="s">
        <v>8320</v>
      </c>
      <c r="P923" s="12" t="s">
        <v>8338</v>
      </c>
      <c r="Q923" s="11">
        <f t="shared" si="56"/>
        <v>102.38</v>
      </c>
      <c r="R923" s="19">
        <f t="shared" si="57"/>
        <v>42552.653993055559</v>
      </c>
      <c r="S923" s="17">
        <f t="shared" si="58"/>
        <v>42597.291666666672</v>
      </c>
      <c r="T923">
        <f t="shared" si="59"/>
        <v>2016</v>
      </c>
    </row>
    <row r="924" spans="1:20" ht="48" x14ac:dyDescent="0.2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4" t="s">
        <v>8307</v>
      </c>
      <c r="P924" s="12" t="s">
        <v>8309</v>
      </c>
      <c r="Q924" s="11">
        <f t="shared" si="56"/>
        <v>153.88999999999999</v>
      </c>
      <c r="R924" s="19">
        <f t="shared" si="57"/>
        <v>41856.865717592591</v>
      </c>
      <c r="S924" s="17">
        <f t="shared" si="58"/>
        <v>41886.290972222225</v>
      </c>
      <c r="T924">
        <f t="shared" si="59"/>
        <v>2014</v>
      </c>
    </row>
    <row r="925" spans="1:20" ht="48" x14ac:dyDescent="0.2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4" t="s">
        <v>8320</v>
      </c>
      <c r="P925" s="12" t="s">
        <v>8342</v>
      </c>
      <c r="Q925" s="11">
        <f t="shared" si="56"/>
        <v>123.29</v>
      </c>
      <c r="R925" s="19">
        <f t="shared" si="57"/>
        <v>41402.752222222225</v>
      </c>
      <c r="S925" s="17">
        <f t="shared" si="58"/>
        <v>41427.752222222225</v>
      </c>
      <c r="T925">
        <f t="shared" si="59"/>
        <v>2013</v>
      </c>
    </row>
    <row r="926" spans="1:20" ht="48" x14ac:dyDescent="0.2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4" t="s">
        <v>8326</v>
      </c>
      <c r="P926" s="12" t="s">
        <v>8328</v>
      </c>
      <c r="Q926" s="11">
        <f t="shared" si="56"/>
        <v>55.8</v>
      </c>
      <c r="R926" s="19">
        <f t="shared" si="57"/>
        <v>41548.747418981482</v>
      </c>
      <c r="S926" s="17">
        <f t="shared" si="58"/>
        <v>41582.041666666664</v>
      </c>
      <c r="T926">
        <f t="shared" si="59"/>
        <v>2013</v>
      </c>
    </row>
    <row r="927" spans="1:20" ht="48" x14ac:dyDescent="0.2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4" t="s">
        <v>8326</v>
      </c>
      <c r="P927" s="12" t="s">
        <v>8330</v>
      </c>
      <c r="Q927" s="11">
        <f t="shared" si="56"/>
        <v>62.87</v>
      </c>
      <c r="R927" s="19">
        <f t="shared" si="57"/>
        <v>42720.066192129627</v>
      </c>
      <c r="S927" s="17">
        <f t="shared" si="58"/>
        <v>42750.066192129627</v>
      </c>
      <c r="T927">
        <f t="shared" si="59"/>
        <v>2016</v>
      </c>
    </row>
    <row r="928" spans="1:20" ht="32" x14ac:dyDescent="0.2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4" t="s">
        <v>8326</v>
      </c>
      <c r="P928" s="12" t="s">
        <v>8328</v>
      </c>
      <c r="Q928" s="11">
        <f t="shared" si="56"/>
        <v>43.03</v>
      </c>
      <c r="R928" s="19">
        <f t="shared" si="57"/>
        <v>42611.483206018514</v>
      </c>
      <c r="S928" s="17">
        <f t="shared" si="58"/>
        <v>42625.483206018514</v>
      </c>
      <c r="T928">
        <f t="shared" si="59"/>
        <v>2016</v>
      </c>
    </row>
    <row r="929" spans="1:20" ht="48" x14ac:dyDescent="0.2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4" t="s">
        <v>8322</v>
      </c>
      <c r="P929" s="12" t="s">
        <v>8334</v>
      </c>
      <c r="Q929" s="11">
        <f t="shared" si="56"/>
        <v>356.84</v>
      </c>
      <c r="R929" s="19">
        <f t="shared" si="57"/>
        <v>42118.346435185187</v>
      </c>
      <c r="S929" s="17">
        <f t="shared" si="58"/>
        <v>42148.346435185187</v>
      </c>
      <c r="T929">
        <f t="shared" si="59"/>
        <v>2015</v>
      </c>
    </row>
    <row r="930" spans="1:20" ht="48" x14ac:dyDescent="0.2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4" t="s">
        <v>8312</v>
      </c>
      <c r="P930" s="12" t="s">
        <v>8313</v>
      </c>
      <c r="Q930" s="11">
        <f t="shared" si="56"/>
        <v>48.25</v>
      </c>
      <c r="R930" s="19">
        <f t="shared" si="57"/>
        <v>42689.56931712963</v>
      </c>
      <c r="S930" s="17">
        <f t="shared" si="58"/>
        <v>42719.56931712963</v>
      </c>
      <c r="T930">
        <f t="shared" si="59"/>
        <v>2016</v>
      </c>
    </row>
    <row r="931" spans="1:20" ht="48" x14ac:dyDescent="0.2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4" t="s">
        <v>8326</v>
      </c>
      <c r="P931" s="12" t="s">
        <v>8330</v>
      </c>
      <c r="Q931" s="11">
        <f t="shared" si="56"/>
        <v>60.18</v>
      </c>
      <c r="R931" s="19">
        <f t="shared" si="57"/>
        <v>42634.614780092597</v>
      </c>
      <c r="S931" s="17">
        <f t="shared" si="58"/>
        <v>42660.676388888889</v>
      </c>
      <c r="T931">
        <f t="shared" si="59"/>
        <v>2016</v>
      </c>
    </row>
    <row r="932" spans="1:20" ht="64" x14ac:dyDescent="0.2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4" t="s">
        <v>8320</v>
      </c>
      <c r="P932" s="12" t="s">
        <v>8321</v>
      </c>
      <c r="Q932" s="11">
        <f t="shared" si="56"/>
        <v>108.15</v>
      </c>
      <c r="R932" s="19">
        <f t="shared" si="57"/>
        <v>40430.604328703703</v>
      </c>
      <c r="S932" s="17">
        <f t="shared" si="58"/>
        <v>40467.152083333334</v>
      </c>
      <c r="T932">
        <f t="shared" si="59"/>
        <v>2010</v>
      </c>
    </row>
    <row r="933" spans="1:20" ht="48" x14ac:dyDescent="0.2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4" t="s">
        <v>8326</v>
      </c>
      <c r="P933" s="12" t="s">
        <v>8337</v>
      </c>
      <c r="Q933" s="11">
        <f t="shared" si="56"/>
        <v>159.52000000000001</v>
      </c>
      <c r="R933" s="19">
        <f t="shared" si="57"/>
        <v>42416.407129629632</v>
      </c>
      <c r="S933" s="17">
        <f t="shared" si="58"/>
        <v>42476.249305555553</v>
      </c>
      <c r="T933">
        <f t="shared" si="59"/>
        <v>2016</v>
      </c>
    </row>
    <row r="934" spans="1:20" ht="16" x14ac:dyDescent="0.2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4" t="s">
        <v>8320</v>
      </c>
      <c r="P934" s="12" t="s">
        <v>8338</v>
      </c>
      <c r="Q934" s="11">
        <f t="shared" si="56"/>
        <v>393.59</v>
      </c>
      <c r="R934" s="19">
        <f t="shared" si="57"/>
        <v>42024.888692129629</v>
      </c>
      <c r="S934" s="17">
        <f t="shared" si="58"/>
        <v>42054.888692129629</v>
      </c>
      <c r="T934">
        <f t="shared" si="59"/>
        <v>2015</v>
      </c>
    </row>
    <row r="935" spans="1:20" ht="48" x14ac:dyDescent="0.2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4" t="s">
        <v>8322</v>
      </c>
      <c r="P935" s="12" t="s">
        <v>8323</v>
      </c>
      <c r="Q935" s="11">
        <f t="shared" si="56"/>
        <v>99.76</v>
      </c>
      <c r="R935" s="19">
        <f t="shared" si="57"/>
        <v>42248.535787037035</v>
      </c>
      <c r="S935" s="17">
        <f t="shared" si="58"/>
        <v>42277.75</v>
      </c>
      <c r="T935">
        <f t="shared" si="59"/>
        <v>2015</v>
      </c>
    </row>
    <row r="936" spans="1:20" ht="32" x14ac:dyDescent="0.2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4" t="s">
        <v>8326</v>
      </c>
      <c r="P936" s="12" t="s">
        <v>8327</v>
      </c>
      <c r="Q936" s="11">
        <f t="shared" si="56"/>
        <v>31.66</v>
      </c>
      <c r="R936" s="19">
        <f t="shared" si="57"/>
        <v>41416.146944444445</v>
      </c>
      <c r="S936" s="17">
        <f t="shared" si="58"/>
        <v>41446.146944444445</v>
      </c>
      <c r="T936">
        <f t="shared" si="59"/>
        <v>2013</v>
      </c>
    </row>
    <row r="937" spans="1:20" ht="48" x14ac:dyDescent="0.2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4" t="s">
        <v>8307</v>
      </c>
      <c r="P937" s="12" t="s">
        <v>8309</v>
      </c>
      <c r="Q937" s="11">
        <f t="shared" si="56"/>
        <v>69.41</v>
      </c>
      <c r="R937" s="19">
        <f t="shared" si="57"/>
        <v>42444.583912037036</v>
      </c>
      <c r="S937" s="17">
        <f t="shared" si="58"/>
        <v>42478.583333333328</v>
      </c>
      <c r="T937">
        <f t="shared" si="59"/>
        <v>2016</v>
      </c>
    </row>
    <row r="938" spans="1:20" ht="48" x14ac:dyDescent="0.2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4" t="s">
        <v>8322</v>
      </c>
      <c r="P938" s="12" t="s">
        <v>8334</v>
      </c>
      <c r="Q938" s="11">
        <f t="shared" si="56"/>
        <v>93.77</v>
      </c>
      <c r="R938" s="19">
        <f t="shared" si="57"/>
        <v>42487.037905092591</v>
      </c>
      <c r="S938" s="17">
        <f t="shared" si="58"/>
        <v>42517.037905092591</v>
      </c>
      <c r="T938">
        <f t="shared" si="59"/>
        <v>2016</v>
      </c>
    </row>
    <row r="939" spans="1:20" ht="48" x14ac:dyDescent="0.2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4" t="s">
        <v>8320</v>
      </c>
      <c r="P939" s="12" t="s">
        <v>8321</v>
      </c>
      <c r="Q939" s="11">
        <f t="shared" si="56"/>
        <v>114.59</v>
      </c>
      <c r="R939" s="19">
        <f t="shared" si="57"/>
        <v>42697.32136574074</v>
      </c>
      <c r="S939" s="17">
        <f t="shared" si="58"/>
        <v>42725.332638888889</v>
      </c>
      <c r="T939">
        <f t="shared" si="59"/>
        <v>2016</v>
      </c>
    </row>
    <row r="940" spans="1:20" ht="48" x14ac:dyDescent="0.2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4" t="s">
        <v>8312</v>
      </c>
      <c r="P940" s="12" t="s">
        <v>8313</v>
      </c>
      <c r="Q940" s="11">
        <f t="shared" si="56"/>
        <v>61.53</v>
      </c>
      <c r="R940" s="19">
        <f t="shared" si="57"/>
        <v>42731.755787037036</v>
      </c>
      <c r="S940" s="17">
        <f t="shared" si="58"/>
        <v>42766.755787037036</v>
      </c>
      <c r="T940">
        <f t="shared" si="59"/>
        <v>2016</v>
      </c>
    </row>
    <row r="941" spans="1:20" ht="48" x14ac:dyDescent="0.2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4" t="s">
        <v>8322</v>
      </c>
      <c r="P941" s="12" t="s">
        <v>8323</v>
      </c>
      <c r="Q941" s="11">
        <f t="shared" si="56"/>
        <v>58.18</v>
      </c>
      <c r="R941" s="19">
        <f t="shared" si="57"/>
        <v>41844.125115740739</v>
      </c>
      <c r="S941" s="17">
        <f t="shared" si="58"/>
        <v>41879.125115740739</v>
      </c>
      <c r="T941">
        <f t="shared" si="59"/>
        <v>2014</v>
      </c>
    </row>
    <row r="942" spans="1:20" ht="48" x14ac:dyDescent="0.2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4" t="s">
        <v>8320</v>
      </c>
      <c r="P942" s="12" t="s">
        <v>8321</v>
      </c>
      <c r="Q942" s="11">
        <f t="shared" si="56"/>
        <v>83.95</v>
      </c>
      <c r="R942" s="19">
        <f t="shared" si="57"/>
        <v>39950.163344907407</v>
      </c>
      <c r="S942" s="17">
        <f t="shared" si="58"/>
        <v>40035.80972222222</v>
      </c>
      <c r="T942">
        <f t="shared" si="59"/>
        <v>2009</v>
      </c>
    </row>
    <row r="943" spans="1:20" ht="48" x14ac:dyDescent="0.2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4" t="s">
        <v>8322</v>
      </c>
      <c r="P943" s="12" t="s">
        <v>8325</v>
      </c>
      <c r="Q943" s="11">
        <f t="shared" si="56"/>
        <v>105.21</v>
      </c>
      <c r="R943" s="19">
        <f t="shared" si="57"/>
        <v>42431.102534722217</v>
      </c>
      <c r="S943" s="17">
        <f t="shared" si="58"/>
        <v>42461.06086805556</v>
      </c>
      <c r="T943">
        <f t="shared" si="59"/>
        <v>2016</v>
      </c>
    </row>
    <row r="944" spans="1:20" ht="48" x14ac:dyDescent="0.2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4" t="s">
        <v>8307</v>
      </c>
      <c r="P944" s="12" t="s">
        <v>8309</v>
      </c>
      <c r="Q944" s="11">
        <f t="shared" si="56"/>
        <v>161.22</v>
      </c>
      <c r="R944" s="19">
        <f t="shared" si="57"/>
        <v>41773.294560185182</v>
      </c>
      <c r="S944" s="17">
        <f t="shared" si="58"/>
        <v>41813.294560185182</v>
      </c>
      <c r="T944">
        <f t="shared" si="59"/>
        <v>2014</v>
      </c>
    </row>
    <row r="945" spans="1:20" ht="48" x14ac:dyDescent="0.2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4" t="s">
        <v>8326</v>
      </c>
      <c r="P945" s="12" t="s">
        <v>8340</v>
      </c>
      <c r="Q945" s="11">
        <f t="shared" si="56"/>
        <v>49.19</v>
      </c>
      <c r="R945" s="19">
        <f t="shared" si="57"/>
        <v>40973.773182870369</v>
      </c>
      <c r="S945" s="17">
        <f t="shared" si="58"/>
        <v>41003.731516203705</v>
      </c>
      <c r="T945">
        <f t="shared" si="59"/>
        <v>2012</v>
      </c>
    </row>
    <row r="946" spans="1:20" ht="48" x14ac:dyDescent="0.2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4" t="s">
        <v>8307</v>
      </c>
      <c r="P946" s="12" t="s">
        <v>8309</v>
      </c>
      <c r="Q946" s="11">
        <f t="shared" si="56"/>
        <v>65</v>
      </c>
      <c r="R946" s="19">
        <f t="shared" si="57"/>
        <v>42510.604699074072</v>
      </c>
      <c r="S946" s="17">
        <f t="shared" si="58"/>
        <v>42540.604699074072</v>
      </c>
      <c r="T946">
        <f t="shared" si="59"/>
        <v>2016</v>
      </c>
    </row>
    <row r="947" spans="1:20" ht="48" x14ac:dyDescent="0.2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4" t="s">
        <v>8326</v>
      </c>
      <c r="P947" s="12" t="s">
        <v>8340</v>
      </c>
      <c r="Q947" s="11">
        <f t="shared" si="56"/>
        <v>43.7</v>
      </c>
      <c r="R947" s="19">
        <f t="shared" si="57"/>
        <v>42228.634328703702</v>
      </c>
      <c r="S947" s="17">
        <f t="shared" si="58"/>
        <v>42285.165972222225</v>
      </c>
      <c r="T947">
        <f t="shared" si="59"/>
        <v>2015</v>
      </c>
    </row>
    <row r="948" spans="1:20" ht="64" x14ac:dyDescent="0.2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4" t="s">
        <v>8320</v>
      </c>
      <c r="P948" s="12" t="s">
        <v>8338</v>
      </c>
      <c r="Q948" s="11">
        <f t="shared" si="56"/>
        <v>38.479999999999997</v>
      </c>
      <c r="R948" s="19">
        <f t="shared" si="57"/>
        <v>41703.721979166665</v>
      </c>
      <c r="S948" s="17">
        <f t="shared" si="58"/>
        <v>41748.680312500001</v>
      </c>
      <c r="T948">
        <f t="shared" si="59"/>
        <v>2014</v>
      </c>
    </row>
    <row r="949" spans="1:20" ht="48" x14ac:dyDescent="0.2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4" t="s">
        <v>8322</v>
      </c>
      <c r="P949" s="12" t="s">
        <v>8323</v>
      </c>
      <c r="Q949" s="11">
        <f t="shared" si="56"/>
        <v>94.64</v>
      </c>
      <c r="R949" s="19">
        <f t="shared" si="57"/>
        <v>42418.031180555554</v>
      </c>
      <c r="S949" s="17">
        <f t="shared" si="58"/>
        <v>42477.989513888882</v>
      </c>
      <c r="T949">
        <f t="shared" si="59"/>
        <v>2016</v>
      </c>
    </row>
    <row r="950" spans="1:20" ht="48" x14ac:dyDescent="0.2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4" t="s">
        <v>8312</v>
      </c>
      <c r="P950" s="12" t="s">
        <v>8313</v>
      </c>
      <c r="Q950" s="11">
        <f t="shared" si="56"/>
        <v>93.07</v>
      </c>
      <c r="R950" s="19">
        <f t="shared" si="57"/>
        <v>42026.605057870373</v>
      </c>
      <c r="S950" s="17">
        <f t="shared" si="58"/>
        <v>42071.563391203701</v>
      </c>
      <c r="T950">
        <f t="shared" si="59"/>
        <v>2015</v>
      </c>
    </row>
    <row r="951" spans="1:20" ht="48" x14ac:dyDescent="0.2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4" t="s">
        <v>8307</v>
      </c>
      <c r="P951" s="12" t="s">
        <v>8309</v>
      </c>
      <c r="Q951" s="11">
        <f t="shared" si="56"/>
        <v>89.19</v>
      </c>
      <c r="R951" s="19">
        <f t="shared" si="57"/>
        <v>42194.833784722221</v>
      </c>
      <c r="S951" s="17">
        <f t="shared" si="58"/>
        <v>42236.833784722221</v>
      </c>
      <c r="T951">
        <f t="shared" si="59"/>
        <v>2015</v>
      </c>
    </row>
    <row r="952" spans="1:20" ht="48" x14ac:dyDescent="0.2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4" t="s">
        <v>8326</v>
      </c>
      <c r="P952" s="12" t="s">
        <v>8327</v>
      </c>
      <c r="Q952" s="11">
        <f t="shared" si="56"/>
        <v>35.549999999999997</v>
      </c>
      <c r="R952" s="19">
        <f t="shared" si="57"/>
        <v>41680.583402777782</v>
      </c>
      <c r="S952" s="17">
        <f t="shared" si="58"/>
        <v>41702.875</v>
      </c>
      <c r="T952">
        <f t="shared" si="59"/>
        <v>2014</v>
      </c>
    </row>
    <row r="953" spans="1:20" ht="32" x14ac:dyDescent="0.2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4" t="s">
        <v>8322</v>
      </c>
      <c r="P953" s="12" t="s">
        <v>8325</v>
      </c>
      <c r="Q953" s="11">
        <f t="shared" si="56"/>
        <v>209.84</v>
      </c>
      <c r="R953" s="19">
        <f t="shared" si="57"/>
        <v>42253.928530092591</v>
      </c>
      <c r="S953" s="17">
        <f t="shared" si="58"/>
        <v>42283.928530092591</v>
      </c>
      <c r="T953">
        <f t="shared" si="59"/>
        <v>2015</v>
      </c>
    </row>
    <row r="954" spans="1:20" ht="48" x14ac:dyDescent="0.2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4" t="s">
        <v>8326</v>
      </c>
      <c r="P954" s="12" t="s">
        <v>8328</v>
      </c>
      <c r="Q954" s="11">
        <f t="shared" si="56"/>
        <v>39.159999999999997</v>
      </c>
      <c r="R954" s="19">
        <f t="shared" si="57"/>
        <v>42555.166712962964</v>
      </c>
      <c r="S954" s="17">
        <f t="shared" si="58"/>
        <v>42587.165972222225</v>
      </c>
      <c r="T954">
        <f t="shared" si="59"/>
        <v>2016</v>
      </c>
    </row>
    <row r="955" spans="1:20" ht="48" x14ac:dyDescent="0.2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4" t="s">
        <v>8326</v>
      </c>
      <c r="P955" s="12" t="s">
        <v>8340</v>
      </c>
      <c r="Q955" s="11">
        <f t="shared" si="56"/>
        <v>135.41999999999999</v>
      </c>
      <c r="R955" s="19">
        <f t="shared" si="57"/>
        <v>42081.864641203705</v>
      </c>
      <c r="S955" s="17">
        <f t="shared" si="58"/>
        <v>42114.201388888891</v>
      </c>
      <c r="T955">
        <f t="shared" si="59"/>
        <v>2015</v>
      </c>
    </row>
    <row r="956" spans="1:20" ht="48" x14ac:dyDescent="0.2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4" t="s">
        <v>8320</v>
      </c>
      <c r="P956" s="12" t="s">
        <v>8321</v>
      </c>
      <c r="Q956" s="11">
        <f t="shared" si="56"/>
        <v>72.87</v>
      </c>
      <c r="R956" s="19">
        <f t="shared" si="57"/>
        <v>42093.760046296295</v>
      </c>
      <c r="S956" s="17">
        <f t="shared" si="58"/>
        <v>42123.760046296295</v>
      </c>
      <c r="T956">
        <f t="shared" si="59"/>
        <v>2015</v>
      </c>
    </row>
    <row r="957" spans="1:20" ht="48" x14ac:dyDescent="0.2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4" t="s">
        <v>8326</v>
      </c>
      <c r="P957" s="12" t="s">
        <v>8330</v>
      </c>
      <c r="Q957" s="11">
        <f t="shared" si="56"/>
        <v>88.19</v>
      </c>
      <c r="R957" s="19">
        <f t="shared" si="57"/>
        <v>42018.99863425926</v>
      </c>
      <c r="S957" s="17">
        <f t="shared" si="58"/>
        <v>42048.99863425926</v>
      </c>
      <c r="T957">
        <f t="shared" si="59"/>
        <v>2015</v>
      </c>
    </row>
    <row r="958" spans="1:20" ht="48" x14ac:dyDescent="0.2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4" t="s">
        <v>8326</v>
      </c>
      <c r="P958" s="12" t="s">
        <v>8327</v>
      </c>
      <c r="Q958" s="11">
        <f t="shared" si="56"/>
        <v>59.82</v>
      </c>
      <c r="R958" s="19">
        <f t="shared" si="57"/>
        <v>41307.987696759257</v>
      </c>
      <c r="S958" s="17">
        <f t="shared" si="58"/>
        <v>41342.987696759257</v>
      </c>
      <c r="T958">
        <f t="shared" si="59"/>
        <v>2013</v>
      </c>
    </row>
    <row r="959" spans="1:20" ht="48" x14ac:dyDescent="0.2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4" t="s">
        <v>8320</v>
      </c>
      <c r="P959" s="12" t="s">
        <v>8342</v>
      </c>
      <c r="Q959" s="11">
        <f t="shared" si="56"/>
        <v>375.76</v>
      </c>
      <c r="R959" s="19">
        <f t="shared" si="57"/>
        <v>42291.556076388893</v>
      </c>
      <c r="S959" s="17">
        <f t="shared" si="58"/>
        <v>42365.59774305555</v>
      </c>
      <c r="T959">
        <f t="shared" si="59"/>
        <v>2015</v>
      </c>
    </row>
    <row r="960" spans="1:20" ht="32" x14ac:dyDescent="0.2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4" t="s">
        <v>8307</v>
      </c>
      <c r="P960" s="12" t="s">
        <v>8314</v>
      </c>
      <c r="Q960" s="11">
        <f t="shared" si="56"/>
        <v>63.87</v>
      </c>
      <c r="R960" s="19">
        <f t="shared" si="57"/>
        <v>42108.538449074069</v>
      </c>
      <c r="S960" s="17">
        <f t="shared" si="58"/>
        <v>42138.538449074069</v>
      </c>
      <c r="T960">
        <f t="shared" si="59"/>
        <v>2015</v>
      </c>
    </row>
    <row r="961" spans="1:20" ht="32" x14ac:dyDescent="0.2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4" t="s">
        <v>8315</v>
      </c>
      <c r="P961" s="12" t="s">
        <v>8333</v>
      </c>
      <c r="Q961" s="11">
        <f t="shared" si="56"/>
        <v>43.42</v>
      </c>
      <c r="R961" s="19">
        <f t="shared" si="57"/>
        <v>41723.799386574072</v>
      </c>
      <c r="S961" s="17">
        <f t="shared" si="58"/>
        <v>41753.799386574072</v>
      </c>
      <c r="T961">
        <f t="shared" si="59"/>
        <v>2014</v>
      </c>
    </row>
    <row r="962" spans="1:20" ht="48" x14ac:dyDescent="0.2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4" t="s">
        <v>8310</v>
      </c>
      <c r="P962" s="12" t="s">
        <v>8348</v>
      </c>
      <c r="Q962" s="11">
        <f t="shared" si="56"/>
        <v>108.05</v>
      </c>
      <c r="R962" s="19">
        <f t="shared" si="57"/>
        <v>42549.916712962964</v>
      </c>
      <c r="S962" s="17">
        <f t="shared" si="58"/>
        <v>42578.916666666672</v>
      </c>
      <c r="T962">
        <f t="shared" si="59"/>
        <v>2016</v>
      </c>
    </row>
    <row r="963" spans="1:20" ht="32" x14ac:dyDescent="0.2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4" t="s">
        <v>8326</v>
      </c>
      <c r="P963" s="12" t="s">
        <v>8330</v>
      </c>
      <c r="Q963" s="11">
        <f t="shared" ref="Q963:Q1026" si="60">IFERROR(ROUND(E963/L963,2),0)</f>
        <v>108.02</v>
      </c>
      <c r="R963" s="19">
        <f t="shared" ref="R963:R1026" si="61">(((J963/60)/60)/24)+DATE(1970,1,1)</f>
        <v>40585.796817129631</v>
      </c>
      <c r="S963" s="17">
        <f t="shared" ref="S963:S1026" si="62">(((I963/60)/60)/24)+DATE(1970,1,1)</f>
        <v>40614.166666666664</v>
      </c>
      <c r="T963">
        <f t="shared" ref="T963:T1026" si="63">YEAR(R963)</f>
        <v>2011</v>
      </c>
    </row>
    <row r="964" spans="1:20" ht="48" x14ac:dyDescent="0.2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4" t="s">
        <v>8312</v>
      </c>
      <c r="P964" s="12" t="s">
        <v>8313</v>
      </c>
      <c r="Q964" s="11">
        <f t="shared" si="60"/>
        <v>138.26</v>
      </c>
      <c r="R964" s="19">
        <f t="shared" si="61"/>
        <v>42761.846122685187</v>
      </c>
      <c r="S964" s="17">
        <f t="shared" si="62"/>
        <v>42791.846122685187</v>
      </c>
      <c r="T964">
        <f t="shared" si="63"/>
        <v>2017</v>
      </c>
    </row>
    <row r="965" spans="1:20" ht="48" x14ac:dyDescent="0.2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4" t="s">
        <v>8322</v>
      </c>
      <c r="P965" s="12" t="s">
        <v>8325</v>
      </c>
      <c r="Q965" s="11">
        <f t="shared" si="60"/>
        <v>69.89</v>
      </c>
      <c r="R965" s="19">
        <f t="shared" si="61"/>
        <v>41808.669571759259</v>
      </c>
      <c r="S965" s="17">
        <f t="shared" si="62"/>
        <v>41838.669571759259</v>
      </c>
      <c r="T965">
        <f t="shared" si="63"/>
        <v>2014</v>
      </c>
    </row>
    <row r="966" spans="1:20" ht="48" x14ac:dyDescent="0.2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4" t="s">
        <v>8320</v>
      </c>
      <c r="P966" s="12" t="s">
        <v>8321</v>
      </c>
      <c r="Q966" s="11">
        <f t="shared" si="60"/>
        <v>88.85</v>
      </c>
      <c r="R966" s="19">
        <f t="shared" si="61"/>
        <v>42549.076157407413</v>
      </c>
      <c r="S966" s="17">
        <f t="shared" si="62"/>
        <v>42579.076157407413</v>
      </c>
      <c r="T966">
        <f t="shared" si="63"/>
        <v>2016</v>
      </c>
    </row>
    <row r="967" spans="1:20" ht="48" x14ac:dyDescent="0.2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4" t="s">
        <v>8322</v>
      </c>
      <c r="P967" s="12" t="s">
        <v>8325</v>
      </c>
      <c r="Q967" s="11">
        <f t="shared" si="60"/>
        <v>105.03</v>
      </c>
      <c r="R967" s="19">
        <f t="shared" si="61"/>
        <v>42618.827013888891</v>
      </c>
      <c r="S967" s="17">
        <f t="shared" si="62"/>
        <v>42648.827013888891</v>
      </c>
      <c r="T967">
        <f t="shared" si="63"/>
        <v>2016</v>
      </c>
    </row>
    <row r="968" spans="1:20" ht="48" x14ac:dyDescent="0.2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4" t="s">
        <v>8326</v>
      </c>
      <c r="P968" s="12" t="s">
        <v>8330</v>
      </c>
      <c r="Q968" s="11">
        <f t="shared" si="60"/>
        <v>88.75</v>
      </c>
      <c r="R968" s="19">
        <f t="shared" si="61"/>
        <v>42096.633206018523</v>
      </c>
      <c r="S968" s="17">
        <f t="shared" si="62"/>
        <v>42126.633206018523</v>
      </c>
      <c r="T968">
        <f t="shared" si="63"/>
        <v>2015</v>
      </c>
    </row>
    <row r="969" spans="1:20" ht="48" x14ac:dyDescent="0.2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4" t="s">
        <v>8310</v>
      </c>
      <c r="P969" s="12" t="s">
        <v>8332</v>
      </c>
      <c r="Q969" s="11">
        <f t="shared" si="60"/>
        <v>88.73</v>
      </c>
      <c r="R969" s="19">
        <f t="shared" si="61"/>
        <v>40879.795682870368</v>
      </c>
      <c r="S969" s="17">
        <f t="shared" si="62"/>
        <v>40930.25</v>
      </c>
      <c r="T969">
        <f t="shared" si="63"/>
        <v>2011</v>
      </c>
    </row>
    <row r="970" spans="1:20" ht="16" x14ac:dyDescent="0.2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4" t="s">
        <v>8322</v>
      </c>
      <c r="P970" s="12" t="s">
        <v>8325</v>
      </c>
      <c r="Q970" s="11">
        <f t="shared" si="60"/>
        <v>67.739999999999995</v>
      </c>
      <c r="R970" s="19">
        <f t="shared" si="61"/>
        <v>42154.873124999998</v>
      </c>
      <c r="S970" s="17">
        <f t="shared" si="62"/>
        <v>42184.873124999998</v>
      </c>
      <c r="T970">
        <f t="shared" si="63"/>
        <v>2015</v>
      </c>
    </row>
    <row r="971" spans="1:20" ht="48" x14ac:dyDescent="0.2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4" t="s">
        <v>8322</v>
      </c>
      <c r="P971" s="12" t="s">
        <v>8323</v>
      </c>
      <c r="Q971" s="11">
        <f t="shared" si="60"/>
        <v>69.53</v>
      </c>
      <c r="R971" s="19">
        <f t="shared" si="61"/>
        <v>42555.340486111112</v>
      </c>
      <c r="S971" s="17">
        <f t="shared" si="62"/>
        <v>42605.340486111112</v>
      </c>
      <c r="T971">
        <f t="shared" si="63"/>
        <v>2016</v>
      </c>
    </row>
    <row r="972" spans="1:20" ht="32" x14ac:dyDescent="0.2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4" t="s">
        <v>8326</v>
      </c>
      <c r="P972" s="12" t="s">
        <v>8340</v>
      </c>
      <c r="Q972" s="11">
        <f t="shared" si="60"/>
        <v>82.33</v>
      </c>
      <c r="R972" s="19">
        <f t="shared" si="61"/>
        <v>40948.080729166664</v>
      </c>
      <c r="S972" s="17">
        <f t="shared" si="62"/>
        <v>40993.0390625</v>
      </c>
      <c r="T972">
        <f t="shared" si="63"/>
        <v>2012</v>
      </c>
    </row>
    <row r="973" spans="1:20" ht="48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4" t="s">
        <v>8320</v>
      </c>
      <c r="P973" s="12" t="s">
        <v>8321</v>
      </c>
      <c r="Q973" s="11">
        <f t="shared" si="60"/>
        <v>55.22</v>
      </c>
      <c r="R973" s="19">
        <f t="shared" si="61"/>
        <v>40969.912372685183</v>
      </c>
      <c r="S973" s="17">
        <f t="shared" si="62"/>
        <v>41004.290972222225</v>
      </c>
      <c r="T973">
        <f t="shared" si="63"/>
        <v>2012</v>
      </c>
    </row>
    <row r="974" spans="1:20" ht="32" x14ac:dyDescent="0.2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4" t="s">
        <v>8326</v>
      </c>
      <c r="P974" s="12" t="s">
        <v>8337</v>
      </c>
      <c r="Q974" s="11">
        <f t="shared" si="60"/>
        <v>168.51</v>
      </c>
      <c r="R974" s="19">
        <f t="shared" si="61"/>
        <v>41146.824212962965</v>
      </c>
      <c r="S974" s="17">
        <f t="shared" si="62"/>
        <v>41176.824212962965</v>
      </c>
      <c r="T974">
        <f t="shared" si="63"/>
        <v>2012</v>
      </c>
    </row>
    <row r="975" spans="1:20" ht="32" x14ac:dyDescent="0.2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4" t="s">
        <v>8326</v>
      </c>
      <c r="P975" s="12" t="s">
        <v>8330</v>
      </c>
      <c r="Q975" s="11">
        <f t="shared" si="60"/>
        <v>75.849999999999994</v>
      </c>
      <c r="R975" s="19">
        <f t="shared" si="61"/>
        <v>41645.867280092592</v>
      </c>
      <c r="S975" s="17">
        <f t="shared" si="62"/>
        <v>41690.867280092592</v>
      </c>
      <c r="T975">
        <f t="shared" si="63"/>
        <v>2014</v>
      </c>
    </row>
    <row r="976" spans="1:20" ht="48" x14ac:dyDescent="0.2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4" t="s">
        <v>8310</v>
      </c>
      <c r="P976" s="12" t="s">
        <v>8332</v>
      </c>
      <c r="Q976" s="11">
        <f t="shared" si="60"/>
        <v>71.44</v>
      </c>
      <c r="R976" s="19">
        <f t="shared" si="61"/>
        <v>41430.038888888892</v>
      </c>
      <c r="S976" s="17">
        <f t="shared" si="62"/>
        <v>41460.038888888892</v>
      </c>
      <c r="T976">
        <f t="shared" si="63"/>
        <v>2013</v>
      </c>
    </row>
    <row r="977" spans="1:20" ht="48" x14ac:dyDescent="0.2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4" t="s">
        <v>8322</v>
      </c>
      <c r="P977" s="12" t="s">
        <v>8325</v>
      </c>
      <c r="Q977" s="11">
        <f t="shared" si="60"/>
        <v>81.78</v>
      </c>
      <c r="R977" s="19">
        <f t="shared" si="61"/>
        <v>42018.676898148144</v>
      </c>
      <c r="S977" s="17">
        <f t="shared" si="62"/>
        <v>42040.290972222225</v>
      </c>
      <c r="T977">
        <f t="shared" si="63"/>
        <v>2015</v>
      </c>
    </row>
    <row r="978" spans="1:20" ht="48" x14ac:dyDescent="0.2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4" t="s">
        <v>8312</v>
      </c>
      <c r="P978" s="12" t="s">
        <v>8313</v>
      </c>
      <c r="Q978" s="11">
        <f t="shared" si="60"/>
        <v>221.79</v>
      </c>
      <c r="R978" s="19">
        <f t="shared" si="61"/>
        <v>42756.501041666663</v>
      </c>
      <c r="S978" s="17">
        <f t="shared" si="62"/>
        <v>42786.501041666663</v>
      </c>
      <c r="T978">
        <f t="shared" si="63"/>
        <v>2017</v>
      </c>
    </row>
    <row r="979" spans="1:20" ht="48" x14ac:dyDescent="0.2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4" t="s">
        <v>8322</v>
      </c>
      <c r="P979" s="12" t="s">
        <v>8325</v>
      </c>
      <c r="Q979" s="11">
        <f t="shared" si="60"/>
        <v>59.7</v>
      </c>
      <c r="R979" s="19">
        <f t="shared" si="61"/>
        <v>42278.089039351849</v>
      </c>
      <c r="S979" s="17">
        <f t="shared" si="62"/>
        <v>42302.999305555553</v>
      </c>
      <c r="T979">
        <f t="shared" si="63"/>
        <v>2015</v>
      </c>
    </row>
    <row r="980" spans="1:20" ht="48" x14ac:dyDescent="0.2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4" t="s">
        <v>8326</v>
      </c>
      <c r="P980" s="12" t="s">
        <v>8335</v>
      </c>
      <c r="Q980" s="11">
        <f t="shared" si="60"/>
        <v>46.67</v>
      </c>
      <c r="R980" s="19">
        <f t="shared" si="61"/>
        <v>42452.827743055561</v>
      </c>
      <c r="S980" s="17">
        <f t="shared" si="62"/>
        <v>42485.207638888889</v>
      </c>
      <c r="T980">
        <f t="shared" si="63"/>
        <v>2016</v>
      </c>
    </row>
    <row r="981" spans="1:20" ht="48" x14ac:dyDescent="0.2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4" t="s">
        <v>8326</v>
      </c>
      <c r="P981" s="12" t="s">
        <v>8327</v>
      </c>
      <c r="Q981" s="11">
        <f t="shared" si="60"/>
        <v>80.27</v>
      </c>
      <c r="R981" s="19">
        <f t="shared" si="61"/>
        <v>40865.867141203707</v>
      </c>
      <c r="S981" s="17">
        <f t="shared" si="62"/>
        <v>40902.208333333336</v>
      </c>
      <c r="T981">
        <f t="shared" si="63"/>
        <v>2011</v>
      </c>
    </row>
    <row r="982" spans="1:20" ht="48" x14ac:dyDescent="0.2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4" t="s">
        <v>8322</v>
      </c>
      <c r="P982" s="12" t="s">
        <v>8325</v>
      </c>
      <c r="Q982" s="11">
        <f t="shared" si="60"/>
        <v>136.78</v>
      </c>
      <c r="R982" s="19">
        <f t="shared" si="61"/>
        <v>41926.942685185182</v>
      </c>
      <c r="S982" s="17">
        <f t="shared" si="62"/>
        <v>41956.984351851846</v>
      </c>
      <c r="T982">
        <f t="shared" si="63"/>
        <v>2014</v>
      </c>
    </row>
    <row r="983" spans="1:20" ht="48" x14ac:dyDescent="0.2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4" t="s">
        <v>8312</v>
      </c>
      <c r="P983" s="12" t="s">
        <v>8313</v>
      </c>
      <c r="Q983" s="11">
        <f t="shared" si="60"/>
        <v>55.37</v>
      </c>
      <c r="R983" s="19">
        <f t="shared" si="61"/>
        <v>42536.60701388889</v>
      </c>
      <c r="S983" s="17">
        <f t="shared" si="62"/>
        <v>42566.60701388889</v>
      </c>
      <c r="T983">
        <f t="shared" si="63"/>
        <v>2016</v>
      </c>
    </row>
    <row r="984" spans="1:20" ht="48" x14ac:dyDescent="0.2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4" t="s">
        <v>8322</v>
      </c>
      <c r="P984" s="12" t="s">
        <v>8325</v>
      </c>
      <c r="Q984" s="11">
        <f t="shared" si="60"/>
        <v>65.34</v>
      </c>
      <c r="R984" s="19">
        <f t="shared" si="61"/>
        <v>42614.268796296295</v>
      </c>
      <c r="S984" s="17">
        <f t="shared" si="62"/>
        <v>42645.375</v>
      </c>
      <c r="T984">
        <f t="shared" si="63"/>
        <v>2016</v>
      </c>
    </row>
    <row r="985" spans="1:20" ht="48" x14ac:dyDescent="0.2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4" t="s">
        <v>8307</v>
      </c>
      <c r="P985" s="12" t="s">
        <v>8309</v>
      </c>
      <c r="Q985" s="11">
        <f t="shared" si="60"/>
        <v>45.41</v>
      </c>
      <c r="R985" s="19">
        <f t="shared" si="61"/>
        <v>41985.043657407412</v>
      </c>
      <c r="S985" s="17">
        <f t="shared" si="62"/>
        <v>42015.043657407412</v>
      </c>
      <c r="T985">
        <f t="shared" si="63"/>
        <v>2014</v>
      </c>
    </row>
    <row r="986" spans="1:20" ht="48" x14ac:dyDescent="0.2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4" t="s">
        <v>8310</v>
      </c>
      <c r="P986" s="12" t="s">
        <v>8332</v>
      </c>
      <c r="Q986" s="11">
        <f t="shared" si="60"/>
        <v>56.67</v>
      </c>
      <c r="R986" s="19">
        <f t="shared" si="61"/>
        <v>41667.275312500002</v>
      </c>
      <c r="S986" s="17">
        <f t="shared" si="62"/>
        <v>41684.833333333336</v>
      </c>
      <c r="T986">
        <f t="shared" si="63"/>
        <v>2014</v>
      </c>
    </row>
    <row r="987" spans="1:20" ht="48" x14ac:dyDescent="0.2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4" t="s">
        <v>8307</v>
      </c>
      <c r="P987" s="12" t="s">
        <v>8309</v>
      </c>
      <c r="Q987" s="11">
        <f t="shared" si="60"/>
        <v>291.33</v>
      </c>
      <c r="R987" s="19">
        <f t="shared" si="61"/>
        <v>41813.662962962961</v>
      </c>
      <c r="S987" s="17">
        <f t="shared" si="62"/>
        <v>41843.662962962961</v>
      </c>
      <c r="T987">
        <f t="shared" si="63"/>
        <v>2014</v>
      </c>
    </row>
    <row r="988" spans="1:20" ht="48" x14ac:dyDescent="0.2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4" t="s">
        <v>8326</v>
      </c>
      <c r="P988" s="12" t="s">
        <v>8340</v>
      </c>
      <c r="Q988" s="11">
        <f t="shared" si="60"/>
        <v>165.16</v>
      </c>
      <c r="R988" s="19">
        <f t="shared" si="61"/>
        <v>42618.625428240746</v>
      </c>
      <c r="S988" s="17">
        <f t="shared" si="62"/>
        <v>42643.185416666667</v>
      </c>
      <c r="T988">
        <f t="shared" si="63"/>
        <v>2016</v>
      </c>
    </row>
    <row r="989" spans="1:20" ht="32" x14ac:dyDescent="0.2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4" t="s">
        <v>8326</v>
      </c>
      <c r="P989" s="12" t="s">
        <v>8330</v>
      </c>
      <c r="Q989" s="11">
        <f t="shared" si="60"/>
        <v>82.54</v>
      </c>
      <c r="R989" s="19">
        <f t="shared" si="61"/>
        <v>40751.814432870371</v>
      </c>
      <c r="S989" s="17">
        <f t="shared" si="62"/>
        <v>40811.814432870371</v>
      </c>
      <c r="T989">
        <f t="shared" si="63"/>
        <v>2011</v>
      </c>
    </row>
    <row r="990" spans="1:20" ht="16" x14ac:dyDescent="0.2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4" t="s">
        <v>8326</v>
      </c>
      <c r="P990" s="12" t="s">
        <v>8330</v>
      </c>
      <c r="Q990" s="11">
        <f t="shared" si="60"/>
        <v>148.78</v>
      </c>
      <c r="R990" s="19">
        <f t="shared" si="61"/>
        <v>41718.878182870372</v>
      </c>
      <c r="S990" s="17">
        <f t="shared" si="62"/>
        <v>41748.878182870372</v>
      </c>
      <c r="T990">
        <f t="shared" si="63"/>
        <v>2014</v>
      </c>
    </row>
    <row r="991" spans="1:20" ht="32" x14ac:dyDescent="0.2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4" t="s">
        <v>8322</v>
      </c>
      <c r="P991" s="12" t="s">
        <v>8325</v>
      </c>
      <c r="Q991" s="11">
        <f t="shared" si="60"/>
        <v>78.209999999999994</v>
      </c>
      <c r="R991" s="19">
        <f t="shared" si="61"/>
        <v>42062.296412037031</v>
      </c>
      <c r="S991" s="17">
        <f t="shared" si="62"/>
        <v>42095.207638888889</v>
      </c>
      <c r="T991">
        <f t="shared" si="63"/>
        <v>2015</v>
      </c>
    </row>
    <row r="992" spans="1:20" ht="48" x14ac:dyDescent="0.2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4" t="s">
        <v>8320</v>
      </c>
      <c r="P992" s="12" t="s">
        <v>8321</v>
      </c>
      <c r="Q992" s="11">
        <f t="shared" si="60"/>
        <v>160.16</v>
      </c>
      <c r="R992" s="19">
        <f t="shared" si="61"/>
        <v>41543.735995370371</v>
      </c>
      <c r="S992" s="17">
        <f t="shared" si="62"/>
        <v>41583.777662037035</v>
      </c>
      <c r="T992">
        <f t="shared" si="63"/>
        <v>2013</v>
      </c>
    </row>
    <row r="993" spans="1:20" ht="48" x14ac:dyDescent="0.2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4" t="s">
        <v>8326</v>
      </c>
      <c r="P993" s="12" t="s">
        <v>8330</v>
      </c>
      <c r="Q993" s="11">
        <f t="shared" si="60"/>
        <v>81.069999999999993</v>
      </c>
      <c r="R993" s="19">
        <f t="shared" si="61"/>
        <v>41123.022268518522</v>
      </c>
      <c r="S993" s="17">
        <f t="shared" si="62"/>
        <v>41169.170138888891</v>
      </c>
      <c r="T993">
        <f t="shared" si="63"/>
        <v>2012</v>
      </c>
    </row>
    <row r="994" spans="1:20" ht="32" x14ac:dyDescent="0.2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4" t="s">
        <v>8322</v>
      </c>
      <c r="P994" s="12" t="s">
        <v>8325</v>
      </c>
      <c r="Q994" s="11">
        <f t="shared" si="60"/>
        <v>129.36000000000001</v>
      </c>
      <c r="R994" s="19">
        <f t="shared" si="61"/>
        <v>42219.019733796296</v>
      </c>
      <c r="S994" s="17">
        <f t="shared" si="62"/>
        <v>42249.019733796296</v>
      </c>
      <c r="T994">
        <f t="shared" si="63"/>
        <v>2015</v>
      </c>
    </row>
    <row r="995" spans="1:20" ht="48" x14ac:dyDescent="0.2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4" t="s">
        <v>8326</v>
      </c>
      <c r="P995" s="12" t="s">
        <v>8327</v>
      </c>
      <c r="Q995" s="11">
        <f t="shared" si="60"/>
        <v>110.49</v>
      </c>
      <c r="R995" s="19">
        <f t="shared" si="61"/>
        <v>40763.707546296297</v>
      </c>
      <c r="S995" s="17">
        <f t="shared" si="62"/>
        <v>40823.707546296297</v>
      </c>
      <c r="T995">
        <f t="shared" si="63"/>
        <v>2011</v>
      </c>
    </row>
    <row r="996" spans="1:20" ht="48" x14ac:dyDescent="0.2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4" t="s">
        <v>8326</v>
      </c>
      <c r="P996" s="12" t="s">
        <v>8330</v>
      </c>
      <c r="Q996" s="11">
        <f t="shared" si="60"/>
        <v>55.7</v>
      </c>
      <c r="R996" s="19">
        <f t="shared" si="61"/>
        <v>41579.845509259263</v>
      </c>
      <c r="S996" s="17">
        <f t="shared" si="62"/>
        <v>41609.887175925927</v>
      </c>
      <c r="T996">
        <f t="shared" si="63"/>
        <v>2013</v>
      </c>
    </row>
    <row r="997" spans="1:20" ht="48" x14ac:dyDescent="0.2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4" t="s">
        <v>8318</v>
      </c>
      <c r="P997" s="12" t="s">
        <v>8344</v>
      </c>
      <c r="Q997" s="11">
        <f t="shared" si="60"/>
        <v>116.56</v>
      </c>
      <c r="R997" s="19">
        <f t="shared" si="61"/>
        <v>42187.940081018518</v>
      </c>
      <c r="S997" s="17">
        <f t="shared" si="62"/>
        <v>42218.916666666672</v>
      </c>
      <c r="T997">
        <f t="shared" si="63"/>
        <v>2015</v>
      </c>
    </row>
    <row r="998" spans="1:20" ht="48" x14ac:dyDescent="0.2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4" t="s">
        <v>8326</v>
      </c>
      <c r="P998" s="12" t="s">
        <v>8330</v>
      </c>
      <c r="Q998" s="11">
        <f t="shared" si="60"/>
        <v>163.78</v>
      </c>
      <c r="R998" s="19">
        <f t="shared" si="61"/>
        <v>41003.60665509259</v>
      </c>
      <c r="S998" s="17">
        <f t="shared" si="62"/>
        <v>41057.165972222225</v>
      </c>
      <c r="T998">
        <f t="shared" si="63"/>
        <v>2012</v>
      </c>
    </row>
    <row r="999" spans="1:20" ht="32" x14ac:dyDescent="0.2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4" t="s">
        <v>8320</v>
      </c>
      <c r="P999" s="12" t="s">
        <v>8331</v>
      </c>
      <c r="Q999" s="11">
        <f t="shared" si="60"/>
        <v>147.71</v>
      </c>
      <c r="R999" s="19">
        <f t="shared" si="61"/>
        <v>41808.02648148148</v>
      </c>
      <c r="S999" s="17">
        <f t="shared" si="62"/>
        <v>41833.582638888889</v>
      </c>
      <c r="T999">
        <f t="shared" si="63"/>
        <v>2014</v>
      </c>
    </row>
    <row r="1000" spans="1:20" ht="64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4" t="s">
        <v>8326</v>
      </c>
      <c r="P1000" s="12" t="s">
        <v>8327</v>
      </c>
      <c r="Q1000" s="11">
        <f t="shared" si="60"/>
        <v>37.130000000000003</v>
      </c>
      <c r="R1000" s="19">
        <f t="shared" si="61"/>
        <v>40050.643680555557</v>
      </c>
      <c r="S1000" s="17">
        <f t="shared" si="62"/>
        <v>40082.165972222225</v>
      </c>
      <c r="T1000">
        <f t="shared" si="63"/>
        <v>2009</v>
      </c>
    </row>
    <row r="1001" spans="1:20" ht="48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4" t="s">
        <v>8326</v>
      </c>
      <c r="P1001" s="12" t="s">
        <v>8327</v>
      </c>
      <c r="Q1001" s="11">
        <f t="shared" si="60"/>
        <v>53.47</v>
      </c>
      <c r="R1001" s="19">
        <f t="shared" si="61"/>
        <v>40502.815868055557</v>
      </c>
      <c r="S1001" s="17">
        <f t="shared" si="62"/>
        <v>40544.207638888889</v>
      </c>
      <c r="T1001">
        <f t="shared" si="63"/>
        <v>2010</v>
      </c>
    </row>
    <row r="1002" spans="1:20" ht="48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4" t="s">
        <v>8326</v>
      </c>
      <c r="P1002" s="12" t="s">
        <v>8330</v>
      </c>
      <c r="Q1002" s="11">
        <f t="shared" si="60"/>
        <v>137.31</v>
      </c>
      <c r="R1002" s="19">
        <f t="shared" si="61"/>
        <v>40747.012881944444</v>
      </c>
      <c r="S1002" s="17">
        <f t="shared" si="62"/>
        <v>40756.291666666664</v>
      </c>
      <c r="T1002">
        <f t="shared" si="63"/>
        <v>2011</v>
      </c>
    </row>
    <row r="1003" spans="1:20" ht="48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4" t="s">
        <v>8326</v>
      </c>
      <c r="P1003" s="12" t="s">
        <v>8330</v>
      </c>
      <c r="Q1003" s="11">
        <f t="shared" si="60"/>
        <v>40.549999999999997</v>
      </c>
      <c r="R1003" s="19">
        <f t="shared" si="61"/>
        <v>40833.200474537036</v>
      </c>
      <c r="S1003" s="17">
        <f t="shared" si="62"/>
        <v>40893.242141203707</v>
      </c>
      <c r="T1003">
        <f t="shared" si="63"/>
        <v>2011</v>
      </c>
    </row>
    <row r="1004" spans="1:20" ht="48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4" t="s">
        <v>8315</v>
      </c>
      <c r="P1004" s="12" t="s">
        <v>8316</v>
      </c>
      <c r="Q1004" s="11">
        <f t="shared" si="60"/>
        <v>68.63</v>
      </c>
      <c r="R1004" s="19">
        <f t="shared" si="61"/>
        <v>42467.788194444445</v>
      </c>
      <c r="S1004" s="17">
        <f t="shared" si="62"/>
        <v>42481.916666666672</v>
      </c>
      <c r="T1004">
        <f t="shared" si="63"/>
        <v>2016</v>
      </c>
    </row>
    <row r="1005" spans="1:20" ht="48" x14ac:dyDescent="0.2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4" t="s">
        <v>8322</v>
      </c>
      <c r="P1005" s="12" t="s">
        <v>8325</v>
      </c>
      <c r="Q1005" s="11">
        <f t="shared" si="60"/>
        <v>71.790000000000006</v>
      </c>
      <c r="R1005" s="19">
        <f t="shared" si="61"/>
        <v>42238.13282407407</v>
      </c>
      <c r="S1005" s="17">
        <f t="shared" si="62"/>
        <v>42268.13282407407</v>
      </c>
      <c r="T1005">
        <f t="shared" si="63"/>
        <v>2015</v>
      </c>
    </row>
    <row r="1006" spans="1:20" ht="48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4" t="s">
        <v>8312</v>
      </c>
      <c r="P1006" s="12" t="s">
        <v>8313</v>
      </c>
      <c r="Q1006" s="11">
        <f t="shared" si="60"/>
        <v>58.53</v>
      </c>
      <c r="R1006" s="19">
        <f t="shared" si="61"/>
        <v>42089.477500000001</v>
      </c>
      <c r="S1006" s="17">
        <f t="shared" si="62"/>
        <v>42110.477500000001</v>
      </c>
      <c r="T1006">
        <f t="shared" si="63"/>
        <v>2015</v>
      </c>
    </row>
    <row r="1007" spans="1:20" ht="96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4" t="s">
        <v>8322</v>
      </c>
      <c r="P1007" s="12" t="s">
        <v>8334</v>
      </c>
      <c r="Q1007" s="11">
        <f t="shared" si="60"/>
        <v>215.25</v>
      </c>
      <c r="R1007" s="19">
        <f t="shared" si="61"/>
        <v>42016.981574074074</v>
      </c>
      <c r="S1007" s="17">
        <f t="shared" si="62"/>
        <v>42045.332638888889</v>
      </c>
      <c r="T1007">
        <f t="shared" si="63"/>
        <v>2015</v>
      </c>
    </row>
    <row r="1008" spans="1:20" ht="48" x14ac:dyDescent="0.2">
      <c r="A1008">
        <v>1743</v>
      </c>
      <c r="B1008" s="9" t="s">
        <v>1744</v>
      </c>
      <c r="C1008" s="3" t="s">
        <v>5853</v>
      </c>
      <c r="D1008" s="5">
        <v>6000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4" t="s">
        <v>8312</v>
      </c>
      <c r="P1008" s="12" t="s">
        <v>8313</v>
      </c>
      <c r="Q1008" s="11">
        <f t="shared" si="60"/>
        <v>89.93</v>
      </c>
      <c r="R1008" s="19">
        <f t="shared" si="61"/>
        <v>42586.925636574073</v>
      </c>
      <c r="S1008" s="17">
        <f t="shared" si="62"/>
        <v>42609.165972222225</v>
      </c>
      <c r="T1008">
        <f t="shared" si="63"/>
        <v>2016</v>
      </c>
    </row>
    <row r="1009" spans="1:20" ht="48" x14ac:dyDescent="0.2">
      <c r="A1009">
        <v>11</v>
      </c>
      <c r="B1009" s="9" t="s">
        <v>13</v>
      </c>
      <c r="C1009" s="3" t="s">
        <v>4122</v>
      </c>
      <c r="D1009" s="5">
        <v>5000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4" t="s">
        <v>8320</v>
      </c>
      <c r="P1009" s="12" t="s">
        <v>8331</v>
      </c>
      <c r="Q1009" s="11">
        <f t="shared" si="60"/>
        <v>80.33</v>
      </c>
      <c r="R1009" s="19">
        <f t="shared" si="61"/>
        <v>42572.778495370367</v>
      </c>
      <c r="S1009" s="17">
        <f t="shared" si="62"/>
        <v>42604.125</v>
      </c>
      <c r="T1009">
        <f t="shared" si="63"/>
        <v>2016</v>
      </c>
    </row>
    <row r="1010" spans="1:20" ht="48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4" t="s">
        <v>8326</v>
      </c>
      <c r="P1010" s="12" t="s">
        <v>8327</v>
      </c>
      <c r="Q1010" s="11">
        <f t="shared" si="60"/>
        <v>188.13</v>
      </c>
      <c r="R1010" s="19">
        <f t="shared" si="61"/>
        <v>40946.11383101852</v>
      </c>
      <c r="S1010" s="17">
        <f t="shared" si="62"/>
        <v>40976.11383101852</v>
      </c>
      <c r="T1010">
        <f t="shared" si="63"/>
        <v>2012</v>
      </c>
    </row>
    <row r="1011" spans="1:20" ht="48" x14ac:dyDescent="0.2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4" t="s">
        <v>8326</v>
      </c>
      <c r="P1011" s="12" t="s">
        <v>8335</v>
      </c>
      <c r="Q1011" s="11">
        <f t="shared" si="60"/>
        <v>34.01</v>
      </c>
      <c r="R1011" s="19">
        <f t="shared" si="61"/>
        <v>42578.205972222218</v>
      </c>
      <c r="S1011" s="17">
        <f t="shared" si="62"/>
        <v>42618.165972222225</v>
      </c>
      <c r="T1011">
        <f t="shared" si="63"/>
        <v>2016</v>
      </c>
    </row>
    <row r="1012" spans="1:20" ht="48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4" t="s">
        <v>8307</v>
      </c>
      <c r="P1012" s="12" t="s">
        <v>8309</v>
      </c>
      <c r="Q1012" s="11">
        <f t="shared" si="60"/>
        <v>859.86</v>
      </c>
      <c r="R1012" s="19">
        <f t="shared" si="61"/>
        <v>42697.74927083333</v>
      </c>
      <c r="S1012" s="17">
        <f t="shared" si="62"/>
        <v>42727.74927083333</v>
      </c>
      <c r="T1012">
        <f t="shared" si="63"/>
        <v>2016</v>
      </c>
    </row>
    <row r="1013" spans="1:20" ht="48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4" t="s">
        <v>8322</v>
      </c>
      <c r="P1013" s="12" t="s">
        <v>8325</v>
      </c>
      <c r="Q1013" s="11">
        <f t="shared" si="60"/>
        <v>127.81</v>
      </c>
      <c r="R1013" s="19">
        <f t="shared" si="61"/>
        <v>42171.763414351852</v>
      </c>
      <c r="S1013" s="17">
        <f t="shared" si="62"/>
        <v>42211.763414351852</v>
      </c>
      <c r="T1013">
        <f t="shared" si="63"/>
        <v>2015</v>
      </c>
    </row>
    <row r="1014" spans="1:20" ht="48" x14ac:dyDescent="0.2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4" t="s">
        <v>8320</v>
      </c>
      <c r="P1014" s="12" t="s">
        <v>8321</v>
      </c>
      <c r="Q1014" s="11">
        <f t="shared" si="60"/>
        <v>46.88</v>
      </c>
      <c r="R1014" s="19">
        <f t="shared" si="61"/>
        <v>41376.769050925926</v>
      </c>
      <c r="S1014" s="17">
        <f t="shared" si="62"/>
        <v>41395.000694444447</v>
      </c>
      <c r="T1014">
        <f t="shared" si="63"/>
        <v>2013</v>
      </c>
    </row>
    <row r="1015" spans="1:20" ht="48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4" t="s">
        <v>8322</v>
      </c>
      <c r="P1015" s="12" t="s">
        <v>8325</v>
      </c>
      <c r="Q1015" s="11">
        <f t="shared" si="60"/>
        <v>93.76</v>
      </c>
      <c r="R1015" s="19">
        <f t="shared" si="61"/>
        <v>42292.087592592594</v>
      </c>
      <c r="S1015" s="17">
        <f t="shared" si="62"/>
        <v>42329.125</v>
      </c>
      <c r="T1015">
        <f t="shared" si="63"/>
        <v>2015</v>
      </c>
    </row>
    <row r="1016" spans="1:20" ht="32" x14ac:dyDescent="0.2">
      <c r="A1016">
        <v>2496</v>
      </c>
      <c r="B1016" s="9" t="s">
        <v>2496</v>
      </c>
      <c r="C1016" s="3" t="s">
        <v>6606</v>
      </c>
      <c r="D1016" s="5">
        <v>6000</v>
      </c>
      <c r="E1016" s="7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4" t="s">
        <v>8326</v>
      </c>
      <c r="P1016" s="12" t="s">
        <v>8327</v>
      </c>
      <c r="Q1016" s="11">
        <f t="shared" si="60"/>
        <v>600</v>
      </c>
      <c r="R1016" s="19">
        <f t="shared" si="61"/>
        <v>41327.996435185189</v>
      </c>
      <c r="S1016" s="17">
        <f t="shared" si="62"/>
        <v>41362.954768518517</v>
      </c>
      <c r="T1016">
        <f t="shared" si="63"/>
        <v>2013</v>
      </c>
    </row>
    <row r="1017" spans="1:20" ht="48" x14ac:dyDescent="0.2">
      <c r="A1017">
        <v>2822</v>
      </c>
      <c r="B1017" s="9" t="s">
        <v>2822</v>
      </c>
      <c r="C1017" s="3" t="s">
        <v>6932</v>
      </c>
      <c r="D1017" s="5">
        <v>6000</v>
      </c>
      <c r="E1017" s="7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4" t="s">
        <v>8322</v>
      </c>
      <c r="P1017" s="12" t="s">
        <v>8325</v>
      </c>
      <c r="Q1017" s="11">
        <f t="shared" si="60"/>
        <v>63.83</v>
      </c>
      <c r="R1017" s="19">
        <f t="shared" si="61"/>
        <v>42060.683935185181</v>
      </c>
      <c r="S1017" s="17">
        <f t="shared" si="62"/>
        <v>42090.642268518524</v>
      </c>
      <c r="T1017">
        <f t="shared" si="63"/>
        <v>2015</v>
      </c>
    </row>
    <row r="1018" spans="1:20" ht="48" x14ac:dyDescent="0.2">
      <c r="A1018">
        <v>3332</v>
      </c>
      <c r="B1018" s="9" t="s">
        <v>3332</v>
      </c>
      <c r="C1018" s="3" t="s">
        <v>7442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4" t="s">
        <v>8322</v>
      </c>
      <c r="P1018" s="12" t="s">
        <v>8325</v>
      </c>
      <c r="Q1018" s="11">
        <f t="shared" si="60"/>
        <v>72.290000000000006</v>
      </c>
      <c r="R1018" s="19">
        <f t="shared" si="61"/>
        <v>41809.860300925924</v>
      </c>
      <c r="S1018" s="17">
        <f t="shared" si="62"/>
        <v>41839.860300925924</v>
      </c>
      <c r="T1018">
        <f t="shared" si="63"/>
        <v>2014</v>
      </c>
    </row>
    <row r="1019" spans="1:20" ht="48" x14ac:dyDescent="0.2">
      <c r="A1019">
        <v>45</v>
      </c>
      <c r="B1019" s="9" t="s">
        <v>47</v>
      </c>
      <c r="C1019" s="3" t="s">
        <v>4156</v>
      </c>
      <c r="D1019" s="5">
        <v>5000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4" t="s">
        <v>8320</v>
      </c>
      <c r="P1019" s="12" t="s">
        <v>8331</v>
      </c>
      <c r="Q1019" s="11">
        <f t="shared" si="60"/>
        <v>98.36</v>
      </c>
      <c r="R1019" s="19">
        <f t="shared" si="61"/>
        <v>42457.623923611114</v>
      </c>
      <c r="S1019" s="17">
        <f t="shared" si="62"/>
        <v>42487.623923611114</v>
      </c>
      <c r="T1019">
        <f t="shared" si="63"/>
        <v>2016</v>
      </c>
    </row>
    <row r="1020" spans="1:20" ht="32" x14ac:dyDescent="0.2">
      <c r="A1020">
        <v>262</v>
      </c>
      <c r="B1020" s="9" t="s">
        <v>263</v>
      </c>
      <c r="C1020" s="3" t="s">
        <v>4372</v>
      </c>
      <c r="D1020" s="5">
        <v>2500</v>
      </c>
      <c r="E1020" s="7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4" t="s">
        <v>8320</v>
      </c>
      <c r="P1020" s="12" t="s">
        <v>8321</v>
      </c>
      <c r="Q1020" s="11">
        <f t="shared" si="60"/>
        <v>41.38</v>
      </c>
      <c r="R1020" s="19">
        <f t="shared" si="61"/>
        <v>40555.24800925926</v>
      </c>
      <c r="S1020" s="17">
        <f t="shared" si="62"/>
        <v>40600.24800925926</v>
      </c>
      <c r="T1020">
        <f t="shared" si="63"/>
        <v>2011</v>
      </c>
    </row>
    <row r="1021" spans="1:20" ht="48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4" t="s">
        <v>8310</v>
      </c>
      <c r="P1021" s="12" t="s">
        <v>8332</v>
      </c>
      <c r="Q1021" s="11">
        <f t="shared" si="60"/>
        <v>230.19</v>
      </c>
      <c r="R1021" s="19">
        <f t="shared" si="61"/>
        <v>41963.506168981476</v>
      </c>
      <c r="S1021" s="17">
        <f t="shared" si="62"/>
        <v>41991.506168981476</v>
      </c>
      <c r="T1021">
        <f t="shared" si="63"/>
        <v>2014</v>
      </c>
    </row>
    <row r="1022" spans="1:20" ht="48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4" t="s">
        <v>8322</v>
      </c>
      <c r="P1022" s="12" t="s">
        <v>8325</v>
      </c>
      <c r="Q1022" s="11">
        <f t="shared" si="60"/>
        <v>97.38</v>
      </c>
      <c r="R1022" s="19">
        <f t="shared" si="61"/>
        <v>42766.805034722223</v>
      </c>
      <c r="S1022" s="17">
        <f t="shared" si="62"/>
        <v>42796.805034722223</v>
      </c>
      <c r="T1022">
        <f t="shared" si="63"/>
        <v>2017</v>
      </c>
    </row>
    <row r="1023" spans="1:20" ht="32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4" t="s">
        <v>8307</v>
      </c>
      <c r="P1023" s="12" t="s">
        <v>8308</v>
      </c>
      <c r="Q1023" s="11">
        <f t="shared" si="60"/>
        <v>120.86</v>
      </c>
      <c r="R1023" s="19">
        <f t="shared" si="61"/>
        <v>42472.73265046296</v>
      </c>
      <c r="S1023" s="17">
        <f t="shared" si="62"/>
        <v>42505.73265046296</v>
      </c>
      <c r="T1023">
        <f t="shared" si="63"/>
        <v>2016</v>
      </c>
    </row>
    <row r="1024" spans="1:20" ht="64" x14ac:dyDescent="0.2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4" t="s">
        <v>8320</v>
      </c>
      <c r="P1024" s="12" t="s">
        <v>8321</v>
      </c>
      <c r="Q1024" s="11">
        <f t="shared" si="60"/>
        <v>64.95</v>
      </c>
      <c r="R1024" s="19">
        <f t="shared" si="61"/>
        <v>41010.620312500003</v>
      </c>
      <c r="S1024" s="17">
        <f t="shared" si="62"/>
        <v>41040.620312500003</v>
      </c>
      <c r="T1024">
        <f t="shared" si="63"/>
        <v>2012</v>
      </c>
    </row>
    <row r="1025" spans="1:20" ht="48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4" t="s">
        <v>8315</v>
      </c>
      <c r="P1025" s="12" t="s">
        <v>8316</v>
      </c>
      <c r="Q1025" s="11">
        <f t="shared" si="60"/>
        <v>32.82</v>
      </c>
      <c r="R1025" s="19">
        <f t="shared" si="61"/>
        <v>41336.703298611108</v>
      </c>
      <c r="S1025" s="17">
        <f t="shared" si="62"/>
        <v>41366.661631944444</v>
      </c>
      <c r="T1025">
        <f t="shared" si="63"/>
        <v>2013</v>
      </c>
    </row>
    <row r="1026" spans="1:20" ht="48" x14ac:dyDescent="0.2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4" t="s">
        <v>8320</v>
      </c>
      <c r="P1026" s="12" t="s">
        <v>8321</v>
      </c>
      <c r="Q1026" s="11">
        <f t="shared" si="60"/>
        <v>95.23</v>
      </c>
      <c r="R1026" s="19">
        <f t="shared" si="61"/>
        <v>40967.081874999996</v>
      </c>
      <c r="S1026" s="17">
        <f t="shared" si="62"/>
        <v>41027.040208333332</v>
      </c>
      <c r="T1026">
        <f t="shared" si="63"/>
        <v>2012</v>
      </c>
    </row>
    <row r="1027" spans="1:20" ht="48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4" t="s">
        <v>8312</v>
      </c>
      <c r="P1027" s="12" t="s">
        <v>8313</v>
      </c>
      <c r="Q1027" s="11">
        <f t="shared" ref="Q1027:Q1090" si="64">IFERROR(ROUND(E1027/L1027,2),0)</f>
        <v>42.16</v>
      </c>
      <c r="R1027" s="19">
        <f t="shared" ref="R1027:R1090" si="65">(((J1027/60)/60)/24)+DATE(1970,1,1)</f>
        <v>42033.314074074078</v>
      </c>
      <c r="S1027" s="17">
        <f t="shared" ref="S1027:S1090" si="66">(((I1027/60)/60)/24)+DATE(1970,1,1)</f>
        <v>42063.314074074078</v>
      </c>
      <c r="T1027">
        <f t="shared" ref="T1027:T1090" si="67">YEAR(R1027)</f>
        <v>2015</v>
      </c>
    </row>
    <row r="1028" spans="1:20" ht="48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4" t="s">
        <v>8307</v>
      </c>
      <c r="P1028" s="12" t="s">
        <v>8314</v>
      </c>
      <c r="Q1028" s="11">
        <f t="shared" si="64"/>
        <v>83.94</v>
      </c>
      <c r="R1028" s="19">
        <f t="shared" si="65"/>
        <v>41771.651932870373</v>
      </c>
      <c r="S1028" s="17">
        <f t="shared" si="66"/>
        <v>41803.166666666664</v>
      </c>
      <c r="T1028">
        <f t="shared" si="67"/>
        <v>2014</v>
      </c>
    </row>
    <row r="1029" spans="1:20" ht="32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4" t="s">
        <v>8318</v>
      </c>
      <c r="P1029" s="12" t="s">
        <v>8344</v>
      </c>
      <c r="Q1029" s="11">
        <f t="shared" si="64"/>
        <v>69.12</v>
      </c>
      <c r="R1029" s="19">
        <f t="shared" si="65"/>
        <v>41781.806875000002</v>
      </c>
      <c r="S1029" s="17">
        <f t="shared" si="66"/>
        <v>41818.806875000002</v>
      </c>
      <c r="T1029">
        <f t="shared" si="67"/>
        <v>2014</v>
      </c>
    </row>
    <row r="1030" spans="1:20" ht="16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4" t="s">
        <v>8326</v>
      </c>
      <c r="P1030" s="12" t="s">
        <v>8328</v>
      </c>
      <c r="Q1030" s="11">
        <f t="shared" si="64"/>
        <v>61.03</v>
      </c>
      <c r="R1030" s="19">
        <f t="shared" si="65"/>
        <v>42514.666956018518</v>
      </c>
      <c r="S1030" s="17">
        <f t="shared" si="66"/>
        <v>42544.666956018518</v>
      </c>
      <c r="T1030">
        <f t="shared" si="67"/>
        <v>2016</v>
      </c>
    </row>
    <row r="1031" spans="1:20" ht="32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4" t="s">
        <v>8322</v>
      </c>
      <c r="P1031" s="12" t="s">
        <v>8323</v>
      </c>
      <c r="Q1031" s="11">
        <f t="shared" si="64"/>
        <v>130.09</v>
      </c>
      <c r="R1031" s="19">
        <f t="shared" si="65"/>
        <v>42528.542627314819</v>
      </c>
      <c r="S1031" s="17">
        <f t="shared" si="66"/>
        <v>42560.082638888889</v>
      </c>
      <c r="T1031">
        <f t="shared" si="67"/>
        <v>2016</v>
      </c>
    </row>
    <row r="1032" spans="1:20" ht="48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4" t="s">
        <v>8322</v>
      </c>
      <c r="P1032" s="12" t="s">
        <v>8325</v>
      </c>
      <c r="Q1032" s="11">
        <f t="shared" si="64"/>
        <v>56.2</v>
      </c>
      <c r="R1032" s="19">
        <f t="shared" si="65"/>
        <v>42196.028703703705</v>
      </c>
      <c r="S1032" s="17">
        <f t="shared" si="66"/>
        <v>42228</v>
      </c>
      <c r="T1032">
        <f t="shared" si="67"/>
        <v>2015</v>
      </c>
    </row>
    <row r="1033" spans="1:20" ht="48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4" t="s">
        <v>8322</v>
      </c>
      <c r="P1033" s="12" t="s">
        <v>8325</v>
      </c>
      <c r="Q1033" s="11">
        <f t="shared" si="64"/>
        <v>44.86</v>
      </c>
      <c r="R1033" s="19">
        <f t="shared" si="65"/>
        <v>42507.264699074076</v>
      </c>
      <c r="S1033" s="17">
        <f t="shared" si="66"/>
        <v>42538.666666666672</v>
      </c>
      <c r="T1033">
        <f t="shared" si="67"/>
        <v>2016</v>
      </c>
    </row>
    <row r="1034" spans="1:20" ht="48" x14ac:dyDescent="0.2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4" t="s">
        <v>8326</v>
      </c>
      <c r="P1034" s="12" t="s">
        <v>8330</v>
      </c>
      <c r="Q1034" s="11">
        <f t="shared" si="64"/>
        <v>60.74</v>
      </c>
      <c r="R1034" s="19">
        <f t="shared" si="65"/>
        <v>41144.763379629629</v>
      </c>
      <c r="S1034" s="17">
        <f t="shared" si="66"/>
        <v>41174.763379629629</v>
      </c>
      <c r="T1034">
        <f t="shared" si="67"/>
        <v>2012</v>
      </c>
    </row>
    <row r="1035" spans="1:20" ht="48" x14ac:dyDescent="0.2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4" t="s">
        <v>8326</v>
      </c>
      <c r="P1035" s="12" t="s">
        <v>8335</v>
      </c>
      <c r="Q1035" s="11">
        <f t="shared" si="64"/>
        <v>36.630000000000003</v>
      </c>
      <c r="R1035" s="19">
        <f t="shared" si="65"/>
        <v>41905.684629629628</v>
      </c>
      <c r="S1035" s="17">
        <f t="shared" si="66"/>
        <v>41944.207638888889</v>
      </c>
      <c r="T1035">
        <f t="shared" si="67"/>
        <v>2014</v>
      </c>
    </row>
    <row r="1036" spans="1:20" ht="48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4" t="s">
        <v>8322</v>
      </c>
      <c r="P1036" s="12" t="s">
        <v>8325</v>
      </c>
      <c r="Q1036" s="11">
        <f t="shared" si="64"/>
        <v>73.58</v>
      </c>
      <c r="R1036" s="19">
        <f t="shared" si="65"/>
        <v>42173.803217592591</v>
      </c>
      <c r="S1036" s="17">
        <f t="shared" si="66"/>
        <v>42203.290972222225</v>
      </c>
      <c r="T1036">
        <f t="shared" si="67"/>
        <v>2015</v>
      </c>
    </row>
    <row r="1037" spans="1:20" ht="32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4" t="s">
        <v>8312</v>
      </c>
      <c r="P1037" s="12" t="s">
        <v>8313</v>
      </c>
      <c r="Q1037" s="11">
        <f t="shared" si="64"/>
        <v>414.29</v>
      </c>
      <c r="R1037" s="19">
        <f t="shared" si="65"/>
        <v>42733.827349537038</v>
      </c>
      <c r="S1037" s="17">
        <f t="shared" si="66"/>
        <v>42763.811805555553</v>
      </c>
      <c r="T1037">
        <f t="shared" si="67"/>
        <v>2016</v>
      </c>
    </row>
    <row r="1038" spans="1:20" ht="48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4" t="s">
        <v>8322</v>
      </c>
      <c r="P1038" s="12" t="s">
        <v>8325</v>
      </c>
      <c r="Q1038" s="11">
        <f t="shared" si="64"/>
        <v>65.58</v>
      </c>
      <c r="R1038" s="19">
        <f t="shared" si="65"/>
        <v>42145.746689814812</v>
      </c>
      <c r="S1038" s="17">
        <f t="shared" si="66"/>
        <v>42175.746689814812</v>
      </c>
      <c r="T1038">
        <f t="shared" si="67"/>
        <v>2015</v>
      </c>
    </row>
    <row r="1039" spans="1:20" ht="32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4" t="s">
        <v>8307</v>
      </c>
      <c r="P1039" s="12" t="s">
        <v>8309</v>
      </c>
      <c r="Q1039" s="11">
        <f t="shared" si="64"/>
        <v>127.93</v>
      </c>
      <c r="R1039" s="19">
        <f t="shared" si="65"/>
        <v>42387.503229166665</v>
      </c>
      <c r="S1039" s="17">
        <f t="shared" si="66"/>
        <v>42417.503229166665</v>
      </c>
      <c r="T1039">
        <f t="shared" si="67"/>
        <v>2016</v>
      </c>
    </row>
    <row r="1040" spans="1:20" ht="48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4" t="s">
        <v>8322</v>
      </c>
      <c r="P1040" s="12" t="s">
        <v>8325</v>
      </c>
      <c r="Q1040" s="11">
        <f t="shared" si="64"/>
        <v>358.69</v>
      </c>
      <c r="R1040" s="19">
        <f t="shared" si="65"/>
        <v>41821.205636574072</v>
      </c>
      <c r="S1040" s="17">
        <f t="shared" si="66"/>
        <v>41852.290972222225</v>
      </c>
      <c r="T1040">
        <f t="shared" si="67"/>
        <v>2014</v>
      </c>
    </row>
    <row r="1041" spans="1:20" ht="48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4" t="s">
        <v>8326</v>
      </c>
      <c r="P1041" s="12" t="s">
        <v>8330</v>
      </c>
      <c r="Q1041" s="11">
        <f t="shared" si="64"/>
        <v>63.48</v>
      </c>
      <c r="R1041" s="19">
        <f t="shared" si="65"/>
        <v>42292.002893518518</v>
      </c>
      <c r="S1041" s="17">
        <f t="shared" si="66"/>
        <v>42322.044560185182</v>
      </c>
      <c r="T1041">
        <f t="shared" si="67"/>
        <v>2015</v>
      </c>
    </row>
    <row r="1042" spans="1:20" ht="32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4" t="s">
        <v>8322</v>
      </c>
      <c r="P1042" s="12" t="s">
        <v>8325</v>
      </c>
      <c r="Q1042" s="11">
        <f t="shared" si="64"/>
        <v>82.61</v>
      </c>
      <c r="R1042" s="19">
        <f t="shared" si="65"/>
        <v>41447.839722222219</v>
      </c>
      <c r="S1042" s="17">
        <f t="shared" si="66"/>
        <v>41477.839722222219</v>
      </c>
      <c r="T1042">
        <f t="shared" si="67"/>
        <v>2013</v>
      </c>
    </row>
    <row r="1043" spans="1:20" ht="48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4" t="s">
        <v>8322</v>
      </c>
      <c r="P1043" s="12" t="s">
        <v>8325</v>
      </c>
      <c r="Q1043" s="11">
        <f t="shared" si="64"/>
        <v>80.23</v>
      </c>
      <c r="R1043" s="19">
        <f t="shared" si="65"/>
        <v>42042.197824074072</v>
      </c>
      <c r="S1043" s="17">
        <f t="shared" si="66"/>
        <v>42072.156157407408</v>
      </c>
      <c r="T1043">
        <f t="shared" si="67"/>
        <v>2015</v>
      </c>
    </row>
    <row r="1044" spans="1:20" ht="48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4" t="s">
        <v>8326</v>
      </c>
      <c r="P1044" s="12" t="s">
        <v>8349</v>
      </c>
      <c r="Q1044" s="11">
        <f t="shared" si="64"/>
        <v>189.33</v>
      </c>
      <c r="R1044" s="19">
        <f t="shared" si="65"/>
        <v>41878.530011574076</v>
      </c>
      <c r="S1044" s="17">
        <f t="shared" si="66"/>
        <v>41913.530011574076</v>
      </c>
      <c r="T1044">
        <f t="shared" si="67"/>
        <v>2014</v>
      </c>
    </row>
    <row r="1045" spans="1:20" ht="48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4" t="s">
        <v>8322</v>
      </c>
      <c r="P1045" s="12" t="s">
        <v>8325</v>
      </c>
      <c r="Q1045" s="11">
        <f t="shared" si="64"/>
        <v>83.43</v>
      </c>
      <c r="R1045" s="19">
        <f t="shared" si="65"/>
        <v>41866.025347222225</v>
      </c>
      <c r="S1045" s="17">
        <f t="shared" si="66"/>
        <v>41883.665972222225</v>
      </c>
      <c r="T1045">
        <f t="shared" si="67"/>
        <v>2014</v>
      </c>
    </row>
    <row r="1046" spans="1:20" ht="48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4" t="s">
        <v>8322</v>
      </c>
      <c r="P1046" s="12" t="s">
        <v>8325</v>
      </c>
      <c r="Q1046" s="11">
        <f t="shared" si="64"/>
        <v>107</v>
      </c>
      <c r="R1046" s="19">
        <f t="shared" si="65"/>
        <v>42016.050451388888</v>
      </c>
      <c r="S1046" s="17">
        <f t="shared" si="66"/>
        <v>42046.708333333328</v>
      </c>
      <c r="T1046">
        <f t="shared" si="67"/>
        <v>2015</v>
      </c>
    </row>
    <row r="1047" spans="1:20" ht="48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4" t="s">
        <v>8310</v>
      </c>
      <c r="P1047" s="12" t="s">
        <v>8332</v>
      </c>
      <c r="Q1047" s="11">
        <f t="shared" si="64"/>
        <v>40.76</v>
      </c>
      <c r="R1047" s="19">
        <f t="shared" si="65"/>
        <v>42522.789803240739</v>
      </c>
      <c r="S1047" s="17">
        <f t="shared" si="66"/>
        <v>42551.789803240739</v>
      </c>
      <c r="T1047">
        <f t="shared" si="67"/>
        <v>2016</v>
      </c>
    </row>
    <row r="1048" spans="1:20" ht="48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4" t="s">
        <v>8322</v>
      </c>
      <c r="P1048" s="12" t="s">
        <v>8325</v>
      </c>
      <c r="Q1048" s="11">
        <f t="shared" si="64"/>
        <v>68.25</v>
      </c>
      <c r="R1048" s="19">
        <f t="shared" si="65"/>
        <v>42054.74418981481</v>
      </c>
      <c r="S1048" s="17">
        <f t="shared" si="66"/>
        <v>42100.166666666672</v>
      </c>
      <c r="T1048">
        <f t="shared" si="67"/>
        <v>2015</v>
      </c>
    </row>
    <row r="1049" spans="1:20" ht="48" x14ac:dyDescent="0.2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4" t="s">
        <v>8320</v>
      </c>
      <c r="P1049" s="12" t="s">
        <v>8321</v>
      </c>
      <c r="Q1049" s="11">
        <f t="shared" si="64"/>
        <v>115.51</v>
      </c>
      <c r="R1049" s="19">
        <f t="shared" si="65"/>
        <v>42367.719814814816</v>
      </c>
      <c r="S1049" s="17">
        <f t="shared" si="66"/>
        <v>42392.719814814816</v>
      </c>
      <c r="T1049">
        <f t="shared" si="67"/>
        <v>2015</v>
      </c>
    </row>
    <row r="1050" spans="1:20" ht="48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4" t="s">
        <v>8312</v>
      </c>
      <c r="P1050" s="12" t="s">
        <v>8313</v>
      </c>
      <c r="Q1050" s="11">
        <f t="shared" si="64"/>
        <v>47.13</v>
      </c>
      <c r="R1050" s="19">
        <f t="shared" si="65"/>
        <v>42571.167465277773</v>
      </c>
      <c r="S1050" s="17">
        <f t="shared" si="66"/>
        <v>42611.167465277773</v>
      </c>
      <c r="T1050">
        <f t="shared" si="67"/>
        <v>2016</v>
      </c>
    </row>
    <row r="1051" spans="1:20" ht="32" x14ac:dyDescent="0.2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4" t="s">
        <v>8320</v>
      </c>
      <c r="P1051" s="12" t="s">
        <v>8342</v>
      </c>
      <c r="Q1051" s="11">
        <f t="shared" si="64"/>
        <v>144.91</v>
      </c>
      <c r="R1051" s="19">
        <f t="shared" si="65"/>
        <v>40723.053657407407</v>
      </c>
      <c r="S1051" s="17">
        <f t="shared" si="66"/>
        <v>40753.053657407407</v>
      </c>
      <c r="T1051">
        <f t="shared" si="67"/>
        <v>2011</v>
      </c>
    </row>
    <row r="1052" spans="1:20" ht="32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4" t="s">
        <v>8326</v>
      </c>
      <c r="P1052" s="12" t="s">
        <v>8330</v>
      </c>
      <c r="Q1052" s="11">
        <f t="shared" si="64"/>
        <v>68.010000000000005</v>
      </c>
      <c r="R1052" s="19">
        <f t="shared" si="65"/>
        <v>42515.71775462963</v>
      </c>
      <c r="S1052" s="17">
        <f t="shared" si="66"/>
        <v>42546.165972222225</v>
      </c>
      <c r="T1052">
        <f t="shared" si="67"/>
        <v>2016</v>
      </c>
    </row>
    <row r="1053" spans="1:20" ht="48" x14ac:dyDescent="0.2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4" t="s">
        <v>8322</v>
      </c>
      <c r="P1053" s="12" t="s">
        <v>8325</v>
      </c>
      <c r="Q1053" s="11">
        <f t="shared" si="64"/>
        <v>78.260000000000005</v>
      </c>
      <c r="R1053" s="19">
        <f t="shared" si="65"/>
        <v>41753.635775462964</v>
      </c>
      <c r="S1053" s="17">
        <f t="shared" si="66"/>
        <v>41783.875</v>
      </c>
      <c r="T1053">
        <f t="shared" si="67"/>
        <v>2014</v>
      </c>
    </row>
    <row r="1054" spans="1:20" ht="64" x14ac:dyDescent="0.2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4" t="s">
        <v>8320</v>
      </c>
      <c r="P1054" s="12" t="s">
        <v>8321</v>
      </c>
      <c r="Q1054" s="11">
        <f t="shared" si="64"/>
        <v>110.47</v>
      </c>
      <c r="R1054" s="19">
        <f t="shared" si="65"/>
        <v>40123.83829861111</v>
      </c>
      <c r="S1054" s="17">
        <f t="shared" si="66"/>
        <v>40211.332638888889</v>
      </c>
      <c r="T1054">
        <f t="shared" si="67"/>
        <v>2009</v>
      </c>
    </row>
    <row r="1055" spans="1:20" ht="48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4" t="s">
        <v>8322</v>
      </c>
      <c r="P1055" s="12" t="s">
        <v>8325</v>
      </c>
      <c r="Q1055" s="11">
        <f t="shared" si="64"/>
        <v>66.150000000000006</v>
      </c>
      <c r="R1055" s="19">
        <f t="shared" si="65"/>
        <v>41829.599791666667</v>
      </c>
      <c r="S1055" s="17">
        <f t="shared" si="66"/>
        <v>41889.599791666667</v>
      </c>
      <c r="T1055">
        <f t="shared" si="67"/>
        <v>2014</v>
      </c>
    </row>
    <row r="1056" spans="1:20" ht="48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4" t="s">
        <v>8307</v>
      </c>
      <c r="P1056" s="12" t="s">
        <v>8314</v>
      </c>
      <c r="Q1056" s="11">
        <f t="shared" si="64"/>
        <v>95.28</v>
      </c>
      <c r="R1056" s="19">
        <f t="shared" si="65"/>
        <v>42551.928854166668</v>
      </c>
      <c r="S1056" s="17">
        <f t="shared" si="66"/>
        <v>42585.0625</v>
      </c>
      <c r="T1056">
        <f t="shared" si="67"/>
        <v>2016</v>
      </c>
    </row>
    <row r="1057" spans="1:20" ht="48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4" t="s">
        <v>8326</v>
      </c>
      <c r="P1057" s="12" t="s">
        <v>8327</v>
      </c>
      <c r="Q1057" s="11">
        <f t="shared" si="64"/>
        <v>70.209999999999994</v>
      </c>
      <c r="R1057" s="19">
        <f t="shared" si="65"/>
        <v>40911.809872685182</v>
      </c>
      <c r="S1057" s="17">
        <f t="shared" si="66"/>
        <v>40932.809872685182</v>
      </c>
      <c r="T1057">
        <f t="shared" si="67"/>
        <v>2012</v>
      </c>
    </row>
    <row r="1058" spans="1:20" ht="16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4" t="s">
        <v>8322</v>
      </c>
      <c r="P1058" s="12" t="s">
        <v>8325</v>
      </c>
      <c r="Q1058" s="11">
        <f t="shared" si="64"/>
        <v>69.19</v>
      </c>
      <c r="R1058" s="19">
        <f t="shared" si="65"/>
        <v>42762.942430555559</v>
      </c>
      <c r="S1058" s="17">
        <f t="shared" si="66"/>
        <v>42794.208333333328</v>
      </c>
      <c r="T1058">
        <f t="shared" si="67"/>
        <v>2017</v>
      </c>
    </row>
    <row r="1059" spans="1:20" ht="48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4" t="s">
        <v>8322</v>
      </c>
      <c r="P1059" s="12" t="s">
        <v>8325</v>
      </c>
      <c r="Q1059" s="11">
        <f t="shared" si="64"/>
        <v>62.92</v>
      </c>
      <c r="R1059" s="19">
        <f t="shared" si="65"/>
        <v>41026.953055555554</v>
      </c>
      <c r="S1059" s="17">
        <f t="shared" si="66"/>
        <v>41061.953055555554</v>
      </c>
      <c r="T1059">
        <f t="shared" si="67"/>
        <v>2012</v>
      </c>
    </row>
    <row r="1060" spans="1:20" ht="32" x14ac:dyDescent="0.2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4" t="s">
        <v>8320</v>
      </c>
      <c r="P1060" s="12" t="s">
        <v>8331</v>
      </c>
      <c r="Q1060" s="11">
        <f t="shared" si="64"/>
        <v>109.78</v>
      </c>
      <c r="R1060" s="19">
        <f t="shared" si="65"/>
        <v>42508.677187499998</v>
      </c>
      <c r="S1060" s="17">
        <f t="shared" si="66"/>
        <v>42544.852083333331</v>
      </c>
      <c r="T1060">
        <f t="shared" si="67"/>
        <v>2016</v>
      </c>
    </row>
    <row r="1061" spans="1:20" ht="48" x14ac:dyDescent="0.2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4" t="s">
        <v>8310</v>
      </c>
      <c r="P1061" s="12" t="s">
        <v>8332</v>
      </c>
      <c r="Q1061" s="11">
        <f t="shared" si="64"/>
        <v>53.19</v>
      </c>
      <c r="R1061" s="19">
        <f t="shared" si="65"/>
        <v>42639.421493055561</v>
      </c>
      <c r="S1061" s="17">
        <f t="shared" si="66"/>
        <v>42659.458333333328</v>
      </c>
      <c r="T1061">
        <f t="shared" si="67"/>
        <v>2016</v>
      </c>
    </row>
    <row r="1062" spans="1:20" ht="48" x14ac:dyDescent="0.2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4" t="s">
        <v>8326</v>
      </c>
      <c r="P1062" s="12" t="s">
        <v>8330</v>
      </c>
      <c r="Q1062" s="11">
        <f t="shared" si="64"/>
        <v>113.88</v>
      </c>
      <c r="R1062" s="19">
        <f t="shared" si="65"/>
        <v>40973.038541666669</v>
      </c>
      <c r="S1062" s="17">
        <f t="shared" si="66"/>
        <v>40993.996874999997</v>
      </c>
      <c r="T1062">
        <f t="shared" si="67"/>
        <v>2012</v>
      </c>
    </row>
    <row r="1063" spans="1:20" ht="32" x14ac:dyDescent="0.2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4" t="s">
        <v>8307</v>
      </c>
      <c r="P1063" s="12" t="s">
        <v>8309</v>
      </c>
      <c r="Q1063" s="11">
        <f t="shared" si="64"/>
        <v>23.52</v>
      </c>
      <c r="R1063" s="19">
        <f t="shared" si="65"/>
        <v>42564.026319444441</v>
      </c>
      <c r="S1063" s="17">
        <f t="shared" si="66"/>
        <v>42594.026319444441</v>
      </c>
      <c r="T1063">
        <f t="shared" si="67"/>
        <v>2016</v>
      </c>
    </row>
    <row r="1064" spans="1:20" ht="48" x14ac:dyDescent="0.2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4" t="s">
        <v>8320</v>
      </c>
      <c r="P1064" s="12" t="s">
        <v>8321</v>
      </c>
      <c r="Q1064" s="11">
        <f t="shared" si="64"/>
        <v>50.18</v>
      </c>
      <c r="R1064" s="19">
        <f t="shared" si="65"/>
        <v>40809.15252314815</v>
      </c>
      <c r="S1064" s="17">
        <f t="shared" si="66"/>
        <v>40854.194189814814</v>
      </c>
      <c r="T1064">
        <f t="shared" si="67"/>
        <v>2011</v>
      </c>
    </row>
    <row r="1065" spans="1:20" ht="64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4" t="s">
        <v>8318</v>
      </c>
      <c r="P1065" s="12" t="s">
        <v>8344</v>
      </c>
      <c r="Q1065" s="11">
        <f t="shared" si="64"/>
        <v>168.39</v>
      </c>
      <c r="R1065" s="19">
        <f t="shared" si="65"/>
        <v>42082.575555555552</v>
      </c>
      <c r="S1065" s="17">
        <f t="shared" si="66"/>
        <v>42105.25</v>
      </c>
      <c r="T1065">
        <f t="shared" si="67"/>
        <v>2015</v>
      </c>
    </row>
    <row r="1066" spans="1:20" ht="64" x14ac:dyDescent="0.2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4" t="s">
        <v>8320</v>
      </c>
      <c r="P1066" s="12" t="s">
        <v>8321</v>
      </c>
      <c r="Q1066" s="11">
        <f t="shared" si="64"/>
        <v>95.78</v>
      </c>
      <c r="R1066" s="19">
        <f t="shared" si="65"/>
        <v>40267.245717592588</v>
      </c>
      <c r="S1066" s="17">
        <f t="shared" si="66"/>
        <v>40308.844444444447</v>
      </c>
      <c r="T1066">
        <f t="shared" si="67"/>
        <v>2010</v>
      </c>
    </row>
    <row r="1067" spans="1:20" ht="48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4" t="s">
        <v>8326</v>
      </c>
      <c r="P1067" s="12" t="s">
        <v>8337</v>
      </c>
      <c r="Q1067" s="11">
        <f t="shared" si="64"/>
        <v>554</v>
      </c>
      <c r="R1067" s="19">
        <f t="shared" si="65"/>
        <v>41521.617361111108</v>
      </c>
      <c r="S1067" s="17">
        <f t="shared" si="66"/>
        <v>41535.617361111108</v>
      </c>
      <c r="T1067">
        <f t="shared" si="67"/>
        <v>2013</v>
      </c>
    </row>
    <row r="1068" spans="1:20" ht="48" x14ac:dyDescent="0.2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4" t="s">
        <v>8326</v>
      </c>
      <c r="P1068" s="12" t="s">
        <v>8330</v>
      </c>
      <c r="Q1068" s="11">
        <f t="shared" si="64"/>
        <v>63.62</v>
      </c>
      <c r="R1068" s="19">
        <f t="shared" si="65"/>
        <v>42146.190902777773</v>
      </c>
      <c r="S1068" s="17">
        <f t="shared" si="66"/>
        <v>42170.190902777773</v>
      </c>
      <c r="T1068">
        <f t="shared" si="67"/>
        <v>2015</v>
      </c>
    </row>
    <row r="1069" spans="1:20" ht="32" x14ac:dyDescent="0.2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4" t="s">
        <v>8315</v>
      </c>
      <c r="P1069" s="12" t="s">
        <v>8316</v>
      </c>
      <c r="Q1069" s="11">
        <f t="shared" si="64"/>
        <v>48.13</v>
      </c>
      <c r="R1069" s="19">
        <f t="shared" si="65"/>
        <v>42197.771990740745</v>
      </c>
      <c r="S1069" s="17">
        <f t="shared" si="66"/>
        <v>42227.771990740745</v>
      </c>
      <c r="T1069">
        <f t="shared" si="67"/>
        <v>2015</v>
      </c>
    </row>
    <row r="1070" spans="1:20" ht="32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4" t="s">
        <v>8322</v>
      </c>
      <c r="P1070" s="12" t="s">
        <v>8325</v>
      </c>
      <c r="Q1070" s="11">
        <f t="shared" si="64"/>
        <v>40.630000000000003</v>
      </c>
      <c r="R1070" s="19">
        <f t="shared" si="65"/>
        <v>42401.806562500002</v>
      </c>
      <c r="S1070" s="17">
        <f t="shared" si="66"/>
        <v>42431.806562500002</v>
      </c>
      <c r="T1070">
        <f t="shared" si="67"/>
        <v>2016</v>
      </c>
    </row>
    <row r="1071" spans="1:20" ht="48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4" t="s">
        <v>8322</v>
      </c>
      <c r="P1071" s="12" t="s">
        <v>8325</v>
      </c>
      <c r="Q1071" s="11">
        <f t="shared" si="64"/>
        <v>69.819999999999993</v>
      </c>
      <c r="R1071" s="19">
        <f t="shared" si="65"/>
        <v>42466.558796296296</v>
      </c>
      <c r="S1071" s="17">
        <f t="shared" si="66"/>
        <v>42490.165972222225</v>
      </c>
      <c r="T1071">
        <f t="shared" si="67"/>
        <v>2016</v>
      </c>
    </row>
    <row r="1072" spans="1:20" ht="48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4" t="s">
        <v>8322</v>
      </c>
      <c r="P1072" s="12" t="s">
        <v>8334</v>
      </c>
      <c r="Q1072" s="11">
        <f t="shared" si="64"/>
        <v>166.97</v>
      </c>
      <c r="R1072" s="19">
        <f t="shared" si="65"/>
        <v>42682.616967592592</v>
      </c>
      <c r="S1072" s="17">
        <f t="shared" si="66"/>
        <v>42703.25</v>
      </c>
      <c r="T1072">
        <f t="shared" si="67"/>
        <v>2016</v>
      </c>
    </row>
    <row r="1073" spans="1:20" ht="48" x14ac:dyDescent="0.2">
      <c r="A1073">
        <v>2458</v>
      </c>
      <c r="B1073" s="9" t="s">
        <v>2459</v>
      </c>
      <c r="C1073" s="3" t="s">
        <v>6568</v>
      </c>
      <c r="D1073" s="5">
        <v>5000</v>
      </c>
      <c r="E1073" s="7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4" t="s">
        <v>8318</v>
      </c>
      <c r="P1073" s="12" t="s">
        <v>8319</v>
      </c>
      <c r="Q1073" s="11">
        <f t="shared" si="64"/>
        <v>68.86</v>
      </c>
      <c r="R1073" s="19">
        <f t="shared" si="65"/>
        <v>42495.871736111112</v>
      </c>
      <c r="S1073" s="17">
        <f t="shared" si="66"/>
        <v>42530.791666666672</v>
      </c>
      <c r="T1073">
        <f t="shared" si="67"/>
        <v>2016</v>
      </c>
    </row>
    <row r="1074" spans="1:20" ht="48" x14ac:dyDescent="0.2">
      <c r="A1074">
        <v>2273</v>
      </c>
      <c r="B1074" s="9" t="s">
        <v>2274</v>
      </c>
      <c r="C1074" s="3" t="s">
        <v>6383</v>
      </c>
      <c r="D1074" s="5">
        <v>2500</v>
      </c>
      <c r="E1074" s="7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4" t="s">
        <v>8315</v>
      </c>
      <c r="P1074" s="12" t="s">
        <v>8316</v>
      </c>
      <c r="Q1074" s="11">
        <f t="shared" si="64"/>
        <v>37.479999999999997</v>
      </c>
      <c r="R1074" s="19">
        <f t="shared" si="65"/>
        <v>42781.549097222218</v>
      </c>
      <c r="S1074" s="17">
        <f t="shared" si="66"/>
        <v>42806.507430555561</v>
      </c>
      <c r="T1074">
        <f t="shared" si="67"/>
        <v>2017</v>
      </c>
    </row>
    <row r="1075" spans="1:20" ht="48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4" t="s">
        <v>8322</v>
      </c>
      <c r="P1075" s="12" t="s">
        <v>8325</v>
      </c>
      <c r="Q1075" s="11">
        <f t="shared" si="64"/>
        <v>125.09</v>
      </c>
      <c r="R1075" s="19">
        <f t="shared" si="65"/>
        <v>42193.771481481483</v>
      </c>
      <c r="S1075" s="17">
        <f t="shared" si="66"/>
        <v>42212.957638888889</v>
      </c>
      <c r="T1075">
        <f t="shared" si="67"/>
        <v>2015</v>
      </c>
    </row>
    <row r="1076" spans="1:20" ht="48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4" t="s">
        <v>8322</v>
      </c>
      <c r="P1076" s="12" t="s">
        <v>8325</v>
      </c>
      <c r="Q1076" s="11">
        <f t="shared" si="64"/>
        <v>72.38</v>
      </c>
      <c r="R1076" s="19">
        <f t="shared" si="65"/>
        <v>42329.838159722218</v>
      </c>
      <c r="S1076" s="17">
        <f t="shared" si="66"/>
        <v>42388.957638888889</v>
      </c>
      <c r="T1076">
        <f t="shared" si="67"/>
        <v>2015</v>
      </c>
    </row>
    <row r="1077" spans="1:20" ht="48" x14ac:dyDescent="0.2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4" t="s">
        <v>8326</v>
      </c>
      <c r="P1077" s="12" t="s">
        <v>8330</v>
      </c>
      <c r="Q1077" s="11">
        <f t="shared" si="64"/>
        <v>305.56</v>
      </c>
      <c r="R1077" s="19">
        <f t="shared" si="65"/>
        <v>40730.105625000004</v>
      </c>
      <c r="S1077" s="17">
        <f t="shared" si="66"/>
        <v>40747.165972222225</v>
      </c>
      <c r="T1077">
        <f t="shared" si="67"/>
        <v>2011</v>
      </c>
    </row>
    <row r="1078" spans="1:20" ht="32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4" t="s">
        <v>8315</v>
      </c>
      <c r="P1078" s="12" t="s">
        <v>8316</v>
      </c>
      <c r="Q1078" s="11">
        <f t="shared" si="64"/>
        <v>69.569999999999993</v>
      </c>
      <c r="R1078" s="19">
        <f t="shared" si="65"/>
        <v>42774.621712962966</v>
      </c>
      <c r="S1078" s="17">
        <f t="shared" si="66"/>
        <v>42804.621712962966</v>
      </c>
      <c r="T1078">
        <f t="shared" si="67"/>
        <v>2017</v>
      </c>
    </row>
    <row r="1079" spans="1:20" ht="48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4" t="s">
        <v>8322</v>
      </c>
      <c r="P1079" s="12" t="s">
        <v>8325</v>
      </c>
      <c r="Q1079" s="11">
        <f t="shared" si="64"/>
        <v>50.75</v>
      </c>
      <c r="R1079" s="19">
        <f t="shared" si="65"/>
        <v>42061.212488425925</v>
      </c>
      <c r="S1079" s="17">
        <f t="shared" si="66"/>
        <v>42089.166666666672</v>
      </c>
      <c r="T1079">
        <f t="shared" si="67"/>
        <v>2015</v>
      </c>
    </row>
    <row r="1080" spans="1:20" ht="48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4" t="s">
        <v>8322</v>
      </c>
      <c r="P1080" s="12" t="s">
        <v>8325</v>
      </c>
      <c r="Q1080" s="11">
        <f t="shared" si="64"/>
        <v>91.3</v>
      </c>
      <c r="R1080" s="19">
        <f t="shared" si="65"/>
        <v>40531.886886574073</v>
      </c>
      <c r="S1080" s="17">
        <f t="shared" si="66"/>
        <v>40591.886886574073</v>
      </c>
      <c r="T1080">
        <f t="shared" si="67"/>
        <v>2010</v>
      </c>
    </row>
    <row r="1081" spans="1:20" ht="32" x14ac:dyDescent="0.2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4" t="s">
        <v>8310</v>
      </c>
      <c r="P1081" s="12" t="s">
        <v>8332</v>
      </c>
      <c r="Q1081" s="11">
        <f t="shared" si="64"/>
        <v>54.69</v>
      </c>
      <c r="R1081" s="19">
        <f t="shared" si="65"/>
        <v>42184.816539351858</v>
      </c>
      <c r="S1081" s="17">
        <f t="shared" si="66"/>
        <v>42215.165972222225</v>
      </c>
      <c r="T1081">
        <f t="shared" si="67"/>
        <v>2015</v>
      </c>
    </row>
    <row r="1082" spans="1:20" ht="48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4" t="s">
        <v>8326</v>
      </c>
      <c r="P1082" s="12" t="s">
        <v>8330</v>
      </c>
      <c r="Q1082" s="11">
        <f t="shared" si="64"/>
        <v>70.06</v>
      </c>
      <c r="R1082" s="19">
        <f t="shared" si="65"/>
        <v>42126.92123842593</v>
      </c>
      <c r="S1082" s="17">
        <f t="shared" si="66"/>
        <v>42158.1875</v>
      </c>
      <c r="T1082">
        <f t="shared" si="67"/>
        <v>2015</v>
      </c>
    </row>
    <row r="1083" spans="1:20" ht="48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4" t="s">
        <v>8322</v>
      </c>
      <c r="P1083" s="12" t="s">
        <v>8325</v>
      </c>
      <c r="Q1083" s="11">
        <f t="shared" si="64"/>
        <v>74.819999999999993</v>
      </c>
      <c r="R1083" s="19">
        <f t="shared" si="65"/>
        <v>42303.672662037032</v>
      </c>
      <c r="S1083" s="17">
        <f t="shared" si="66"/>
        <v>42338.714328703703</v>
      </c>
      <c r="T1083">
        <f t="shared" si="67"/>
        <v>2015</v>
      </c>
    </row>
    <row r="1084" spans="1:20" ht="48" x14ac:dyDescent="0.2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4" t="s">
        <v>8320</v>
      </c>
      <c r="P1084" s="12" t="s">
        <v>8321</v>
      </c>
      <c r="Q1084" s="11">
        <f t="shared" si="64"/>
        <v>160.47</v>
      </c>
      <c r="R1084" s="19">
        <f t="shared" si="65"/>
        <v>42058.235289351855</v>
      </c>
      <c r="S1084" s="17">
        <f t="shared" si="66"/>
        <v>42085.333333333328</v>
      </c>
      <c r="T1084">
        <f t="shared" si="67"/>
        <v>2015</v>
      </c>
    </row>
    <row r="1085" spans="1:20" ht="48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4" t="s">
        <v>8312</v>
      </c>
      <c r="P1085" s="12" t="s">
        <v>8313</v>
      </c>
      <c r="Q1085" s="11">
        <f t="shared" si="64"/>
        <v>104.85</v>
      </c>
      <c r="R1085" s="19">
        <f t="shared" si="65"/>
        <v>42282.678287037037</v>
      </c>
      <c r="S1085" s="17">
        <f t="shared" si="66"/>
        <v>42322.719953703709</v>
      </c>
      <c r="T1085">
        <f t="shared" si="67"/>
        <v>2015</v>
      </c>
    </row>
    <row r="1086" spans="1:20" ht="48" x14ac:dyDescent="0.2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4" t="s">
        <v>8310</v>
      </c>
      <c r="P1086" s="12" t="s">
        <v>8332</v>
      </c>
      <c r="Q1086" s="11">
        <f t="shared" si="64"/>
        <v>36.53</v>
      </c>
      <c r="R1086" s="19">
        <f t="shared" si="65"/>
        <v>41247.020243055551</v>
      </c>
      <c r="S1086" s="17">
        <f t="shared" si="66"/>
        <v>41288.888888888891</v>
      </c>
      <c r="T1086">
        <f t="shared" si="67"/>
        <v>2012</v>
      </c>
    </row>
    <row r="1087" spans="1:20" ht="32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4" t="s">
        <v>8326</v>
      </c>
      <c r="P1087" s="12" t="s">
        <v>8330</v>
      </c>
      <c r="Q1087" s="11">
        <f t="shared" si="64"/>
        <v>48.54</v>
      </c>
      <c r="R1087" s="19">
        <f t="shared" si="65"/>
        <v>41228.924884259257</v>
      </c>
      <c r="S1087" s="17">
        <f t="shared" si="66"/>
        <v>41258.924884259257</v>
      </c>
      <c r="T1087">
        <f t="shared" si="67"/>
        <v>2012</v>
      </c>
    </row>
    <row r="1088" spans="1:20" ht="48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4" t="s">
        <v>8326</v>
      </c>
      <c r="P1088" s="12" t="s">
        <v>8327</v>
      </c>
      <c r="Q1088" s="11">
        <f t="shared" si="64"/>
        <v>61.04</v>
      </c>
      <c r="R1088" s="19">
        <f t="shared" si="65"/>
        <v>41696.817129629628</v>
      </c>
      <c r="S1088" s="17">
        <f t="shared" si="66"/>
        <v>41731.775462962964</v>
      </c>
      <c r="T1088">
        <f t="shared" si="67"/>
        <v>2014</v>
      </c>
    </row>
    <row r="1089" spans="1:20" ht="48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4" t="s">
        <v>8310</v>
      </c>
      <c r="P1089" s="12" t="s">
        <v>8347</v>
      </c>
      <c r="Q1089" s="11">
        <f t="shared" si="64"/>
        <v>115.55</v>
      </c>
      <c r="R1089" s="19">
        <f t="shared" si="65"/>
        <v>42304.210833333331</v>
      </c>
      <c r="S1089" s="17">
        <f t="shared" si="66"/>
        <v>42334.252500000002</v>
      </c>
      <c r="T1089">
        <f t="shared" si="67"/>
        <v>2015</v>
      </c>
    </row>
    <row r="1090" spans="1:20" ht="48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4" t="s">
        <v>8322</v>
      </c>
      <c r="P1090" s="12" t="s">
        <v>8325</v>
      </c>
      <c r="Q1090" s="11">
        <f t="shared" si="64"/>
        <v>54.3</v>
      </c>
      <c r="R1090" s="19">
        <f t="shared" si="65"/>
        <v>41931.682939814818</v>
      </c>
      <c r="S1090" s="17">
        <f t="shared" si="66"/>
        <v>41961.724606481483</v>
      </c>
      <c r="T1090">
        <f t="shared" si="67"/>
        <v>2014</v>
      </c>
    </row>
    <row r="1091" spans="1:20" ht="48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4" t="s">
        <v>8312</v>
      </c>
      <c r="P1091" s="12" t="s">
        <v>8313</v>
      </c>
      <c r="Q1091" s="11">
        <f t="shared" ref="Q1091:Q1154" si="68">IFERROR(ROUND(E1091/L1091,2),0)</f>
        <v>71.34</v>
      </c>
      <c r="R1091" s="19">
        <f t="shared" ref="R1091:R1154" si="69">(((J1091/60)/60)/24)+DATE(1970,1,1)</f>
        <v>42388.575104166666</v>
      </c>
      <c r="S1091" s="17">
        <f t="shared" ref="S1091:S1154" si="70">(((I1091/60)/60)/24)+DATE(1970,1,1)</f>
        <v>42421.575104166666</v>
      </c>
      <c r="T1091">
        <f t="shared" ref="T1091:T1154" si="71">YEAR(R1091)</f>
        <v>2016</v>
      </c>
    </row>
    <row r="1092" spans="1:20" ht="32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4" t="s">
        <v>8315</v>
      </c>
      <c r="P1092" s="12" t="s">
        <v>8316</v>
      </c>
      <c r="Q1092" s="11">
        <f t="shared" si="68"/>
        <v>53.08</v>
      </c>
      <c r="R1092" s="19">
        <f t="shared" si="69"/>
        <v>42338.709108796291</v>
      </c>
      <c r="S1092" s="17">
        <f t="shared" si="70"/>
        <v>42372.957638888889</v>
      </c>
      <c r="T1092">
        <f t="shared" si="71"/>
        <v>2015</v>
      </c>
    </row>
    <row r="1093" spans="1:20" ht="32" x14ac:dyDescent="0.2">
      <c r="A1093">
        <v>3773</v>
      </c>
      <c r="B1093" s="9" t="s">
        <v>3770</v>
      </c>
      <c r="C1093" s="3" t="s">
        <v>7883</v>
      </c>
      <c r="D1093" s="5">
        <v>5000</v>
      </c>
      <c r="E1093" s="7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4" t="s">
        <v>8322</v>
      </c>
      <c r="P1093" s="12" t="s">
        <v>8334</v>
      </c>
      <c r="Q1093" s="11">
        <f t="shared" si="68"/>
        <v>94.91</v>
      </c>
      <c r="R1093" s="19">
        <f t="shared" si="69"/>
        <v>42656.005173611105</v>
      </c>
      <c r="S1093" s="17">
        <f t="shared" si="70"/>
        <v>42689.088888888888</v>
      </c>
      <c r="T1093">
        <f t="shared" si="71"/>
        <v>2016</v>
      </c>
    </row>
    <row r="1094" spans="1:20" ht="48" x14ac:dyDescent="0.2">
      <c r="A1094">
        <v>111</v>
      </c>
      <c r="B1094" s="9" t="s">
        <v>113</v>
      </c>
      <c r="C1094" s="3" t="s">
        <v>4222</v>
      </c>
      <c r="D1094" s="5">
        <v>3500</v>
      </c>
      <c r="E1094" s="7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4" t="s">
        <v>8320</v>
      </c>
      <c r="P1094" s="12" t="s">
        <v>8342</v>
      </c>
      <c r="Q1094" s="11">
        <f t="shared" si="68"/>
        <v>102.08</v>
      </c>
      <c r="R1094" s="19">
        <f t="shared" si="69"/>
        <v>42125.333182870367</v>
      </c>
      <c r="S1094" s="17">
        <f t="shared" si="70"/>
        <v>42155.333182870367</v>
      </c>
      <c r="T1094">
        <f t="shared" si="71"/>
        <v>2015</v>
      </c>
    </row>
    <row r="1095" spans="1:20" ht="48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4" t="s">
        <v>8326</v>
      </c>
      <c r="P1095" s="12" t="s">
        <v>8330</v>
      </c>
      <c r="Q1095" s="11">
        <f t="shared" si="68"/>
        <v>50.93</v>
      </c>
      <c r="R1095" s="19">
        <f t="shared" si="69"/>
        <v>41792.667361111111</v>
      </c>
      <c r="S1095" s="17">
        <f t="shared" si="70"/>
        <v>41813.667361111111</v>
      </c>
      <c r="T1095">
        <f t="shared" si="71"/>
        <v>2014</v>
      </c>
    </row>
    <row r="1096" spans="1:20" ht="48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4" t="s">
        <v>8307</v>
      </c>
      <c r="P1096" s="12" t="s">
        <v>8308</v>
      </c>
      <c r="Q1096" s="11">
        <f t="shared" si="68"/>
        <v>154.16999999999999</v>
      </c>
      <c r="R1096" s="19">
        <f t="shared" si="69"/>
        <v>42705.764513888891</v>
      </c>
      <c r="S1096" s="17">
        <f t="shared" si="70"/>
        <v>42735.764513888891</v>
      </c>
      <c r="T1096">
        <f t="shared" si="71"/>
        <v>2016</v>
      </c>
    </row>
    <row r="1097" spans="1:20" ht="48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4" t="s">
        <v>8312</v>
      </c>
      <c r="P1097" s="12" t="s">
        <v>8313</v>
      </c>
      <c r="Q1097" s="11">
        <f t="shared" si="68"/>
        <v>71.87</v>
      </c>
      <c r="R1097" s="19">
        <f t="shared" si="69"/>
        <v>42018.071550925932</v>
      </c>
      <c r="S1097" s="17">
        <f t="shared" si="70"/>
        <v>42049.071550925932</v>
      </c>
      <c r="T1097">
        <f t="shared" si="71"/>
        <v>2015</v>
      </c>
    </row>
    <row r="1098" spans="1:20" ht="48" x14ac:dyDescent="0.2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4" t="s">
        <v>8320</v>
      </c>
      <c r="P1098" s="12" t="s">
        <v>8321</v>
      </c>
      <c r="Q1098" s="11">
        <f t="shared" si="68"/>
        <v>45.67</v>
      </c>
      <c r="R1098" s="19">
        <f t="shared" si="69"/>
        <v>40697.498449074075</v>
      </c>
      <c r="S1098" s="17">
        <f t="shared" si="70"/>
        <v>40727.498449074075</v>
      </c>
      <c r="T1098">
        <f t="shared" si="71"/>
        <v>2011</v>
      </c>
    </row>
    <row r="1099" spans="1:20" ht="48" x14ac:dyDescent="0.2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4" t="s">
        <v>8320</v>
      </c>
      <c r="P1099" s="12" t="s">
        <v>8331</v>
      </c>
      <c r="Q1099" s="11">
        <f t="shared" si="68"/>
        <v>76.87</v>
      </c>
      <c r="R1099" s="19">
        <f t="shared" si="69"/>
        <v>41932.819525462961</v>
      </c>
      <c r="S1099" s="17">
        <f t="shared" si="70"/>
        <v>41992.861192129625</v>
      </c>
      <c r="T1099">
        <f t="shared" si="71"/>
        <v>2014</v>
      </c>
    </row>
    <row r="1100" spans="1:20" ht="48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4" t="s">
        <v>8322</v>
      </c>
      <c r="P1100" s="12" t="s">
        <v>8334</v>
      </c>
      <c r="Q1100" s="11">
        <f t="shared" si="68"/>
        <v>145.41</v>
      </c>
      <c r="R1100" s="19">
        <f t="shared" si="69"/>
        <v>42084.881539351853</v>
      </c>
      <c r="S1100" s="17">
        <f t="shared" si="70"/>
        <v>42114.881539351853</v>
      </c>
      <c r="T1100">
        <f t="shared" si="71"/>
        <v>2015</v>
      </c>
    </row>
    <row r="1101" spans="1:20" ht="48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4" t="s">
        <v>8322</v>
      </c>
      <c r="P1101" s="12" t="s">
        <v>8325</v>
      </c>
      <c r="Q1101" s="11">
        <f t="shared" si="68"/>
        <v>76.8</v>
      </c>
      <c r="R1101" s="19">
        <f t="shared" si="69"/>
        <v>42495.992800925931</v>
      </c>
      <c r="S1101" s="17">
        <f t="shared" si="70"/>
        <v>42552.958333333328</v>
      </c>
      <c r="T1101">
        <f t="shared" si="71"/>
        <v>2016</v>
      </c>
    </row>
    <row r="1102" spans="1:20" ht="32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4" t="s">
        <v>8322</v>
      </c>
      <c r="P1102" s="12" t="s">
        <v>8325</v>
      </c>
      <c r="Q1102" s="11">
        <f t="shared" si="68"/>
        <v>116.65</v>
      </c>
      <c r="R1102" s="19">
        <f t="shared" si="69"/>
        <v>42185.521087962959</v>
      </c>
      <c r="S1102" s="17">
        <f t="shared" si="70"/>
        <v>42215.521087962959</v>
      </c>
      <c r="T1102">
        <f t="shared" si="71"/>
        <v>2015</v>
      </c>
    </row>
    <row r="1103" spans="1:20" ht="48" x14ac:dyDescent="0.2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4" t="s">
        <v>8320</v>
      </c>
      <c r="P1103" s="12" t="s">
        <v>8331</v>
      </c>
      <c r="Q1103" s="11">
        <f t="shared" si="68"/>
        <v>83.75</v>
      </c>
      <c r="R1103" s="19">
        <f t="shared" si="69"/>
        <v>42286.660891203705</v>
      </c>
      <c r="S1103" s="17">
        <f t="shared" si="70"/>
        <v>42316.702557870376</v>
      </c>
      <c r="T1103">
        <f t="shared" si="71"/>
        <v>2015</v>
      </c>
    </row>
    <row r="1104" spans="1:20" ht="32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4" t="s">
        <v>8326</v>
      </c>
      <c r="P1104" s="12" t="s">
        <v>8330</v>
      </c>
      <c r="Q1104" s="11">
        <f t="shared" si="68"/>
        <v>68.709999999999994</v>
      </c>
      <c r="R1104" s="19">
        <f t="shared" si="69"/>
        <v>42279.669768518521</v>
      </c>
      <c r="S1104" s="17">
        <f t="shared" si="70"/>
        <v>42321.711435185185</v>
      </c>
      <c r="T1104">
        <f t="shared" si="71"/>
        <v>2015</v>
      </c>
    </row>
    <row r="1105" spans="1:20" ht="48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4" t="s">
        <v>8322</v>
      </c>
      <c r="P1105" s="12" t="s">
        <v>8325</v>
      </c>
      <c r="Q1105" s="11">
        <f t="shared" si="68"/>
        <v>40.29</v>
      </c>
      <c r="R1105" s="19">
        <f t="shared" si="69"/>
        <v>41793.668761574074</v>
      </c>
      <c r="S1105" s="17">
        <f t="shared" si="70"/>
        <v>41823.668761574074</v>
      </c>
      <c r="T1105">
        <f t="shared" si="71"/>
        <v>2014</v>
      </c>
    </row>
    <row r="1106" spans="1:20" ht="48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4" t="s">
        <v>8326</v>
      </c>
      <c r="P1106" s="12" t="s">
        <v>8330</v>
      </c>
      <c r="Q1106" s="11">
        <f t="shared" si="68"/>
        <v>73.36</v>
      </c>
      <c r="R1106" s="19">
        <f t="shared" si="69"/>
        <v>42703.214409722219</v>
      </c>
      <c r="S1106" s="17">
        <f t="shared" si="70"/>
        <v>42733.214409722219</v>
      </c>
      <c r="T1106">
        <f t="shared" si="71"/>
        <v>2016</v>
      </c>
    </row>
    <row r="1107" spans="1:20" ht="48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4" t="s">
        <v>8322</v>
      </c>
      <c r="P1107" s="12" t="s">
        <v>8325</v>
      </c>
      <c r="Q1107" s="11">
        <f t="shared" si="68"/>
        <v>74.209999999999994</v>
      </c>
      <c r="R1107" s="19">
        <f t="shared" si="69"/>
        <v>41915.762835648151</v>
      </c>
      <c r="S1107" s="17">
        <f t="shared" si="70"/>
        <v>41944.720833333333</v>
      </c>
      <c r="T1107">
        <f t="shared" si="71"/>
        <v>2014</v>
      </c>
    </row>
    <row r="1108" spans="1:20" ht="48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4" t="s">
        <v>8326</v>
      </c>
      <c r="P1108" s="12" t="s">
        <v>8330</v>
      </c>
      <c r="Q1108" s="11">
        <f t="shared" si="68"/>
        <v>59.23</v>
      </c>
      <c r="R1108" s="19">
        <f t="shared" si="69"/>
        <v>41495.692627314813</v>
      </c>
      <c r="S1108" s="17">
        <f t="shared" si="70"/>
        <v>41527.165972222225</v>
      </c>
      <c r="T1108">
        <f t="shared" si="71"/>
        <v>2013</v>
      </c>
    </row>
    <row r="1109" spans="1:20" ht="32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4" t="s">
        <v>8312</v>
      </c>
      <c r="P1109" s="12" t="s">
        <v>8313</v>
      </c>
      <c r="Q1109" s="11">
        <f t="shared" si="68"/>
        <v>108.78</v>
      </c>
      <c r="R1109" s="19">
        <f t="shared" si="69"/>
        <v>42068.829039351855</v>
      </c>
      <c r="S1109" s="17">
        <f t="shared" si="70"/>
        <v>42088.787372685183</v>
      </c>
      <c r="T1109">
        <f t="shared" si="71"/>
        <v>2015</v>
      </c>
    </row>
    <row r="1110" spans="1:20" ht="32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4" t="s">
        <v>8322</v>
      </c>
      <c r="P1110" s="12" t="s">
        <v>8323</v>
      </c>
      <c r="Q1110" s="11">
        <f t="shared" si="68"/>
        <v>70.11</v>
      </c>
      <c r="R1110" s="19">
        <f t="shared" si="69"/>
        <v>41885.595138888886</v>
      </c>
      <c r="S1110" s="17">
        <f t="shared" si="70"/>
        <v>41916.595138888886</v>
      </c>
      <c r="T1110">
        <f t="shared" si="71"/>
        <v>2014</v>
      </c>
    </row>
    <row r="1111" spans="1:20" ht="48" x14ac:dyDescent="0.2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4" t="s">
        <v>8320</v>
      </c>
      <c r="P1111" s="12" t="s">
        <v>8321</v>
      </c>
      <c r="Q1111" s="11">
        <f t="shared" si="68"/>
        <v>81.89</v>
      </c>
      <c r="R1111" s="19">
        <f t="shared" si="69"/>
        <v>40235.900358796294</v>
      </c>
      <c r="S1111" s="17">
        <f t="shared" si="70"/>
        <v>40296.78402777778</v>
      </c>
      <c r="T1111">
        <f t="shared" si="71"/>
        <v>2010</v>
      </c>
    </row>
    <row r="1112" spans="1:20" ht="48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4" t="s">
        <v>8326</v>
      </c>
      <c r="P1112" s="12" t="s">
        <v>8327</v>
      </c>
      <c r="Q1112" s="11">
        <f t="shared" si="68"/>
        <v>50.69</v>
      </c>
      <c r="R1112" s="19">
        <f t="shared" si="69"/>
        <v>41099.093865740739</v>
      </c>
      <c r="S1112" s="17">
        <f t="shared" si="70"/>
        <v>41131.916666666664</v>
      </c>
      <c r="T1112">
        <f t="shared" si="71"/>
        <v>2012</v>
      </c>
    </row>
    <row r="1113" spans="1:20" ht="48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4" t="s">
        <v>8322</v>
      </c>
      <c r="P1113" s="12" t="s">
        <v>8323</v>
      </c>
      <c r="Q1113" s="11">
        <f t="shared" si="68"/>
        <v>82.94</v>
      </c>
      <c r="R1113" s="19">
        <f t="shared" si="69"/>
        <v>41843.155729166669</v>
      </c>
      <c r="S1113" s="17">
        <f t="shared" si="70"/>
        <v>41873.155729166669</v>
      </c>
      <c r="T1113">
        <f t="shared" si="71"/>
        <v>2014</v>
      </c>
    </row>
    <row r="1114" spans="1:20" ht="48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4" t="s">
        <v>8326</v>
      </c>
      <c r="P1114" s="12" t="s">
        <v>8330</v>
      </c>
      <c r="Q1114" s="11">
        <f t="shared" si="68"/>
        <v>189.29</v>
      </c>
      <c r="R1114" s="19">
        <f t="shared" si="69"/>
        <v>40274.745127314818</v>
      </c>
      <c r="S1114" s="17">
        <f t="shared" si="70"/>
        <v>40344.166666666664</v>
      </c>
      <c r="T1114">
        <f t="shared" si="71"/>
        <v>2010</v>
      </c>
    </row>
    <row r="1115" spans="1:20" ht="48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4" t="s">
        <v>8312</v>
      </c>
      <c r="P1115" s="12" t="s">
        <v>8313</v>
      </c>
      <c r="Q1115" s="11">
        <f t="shared" si="68"/>
        <v>48.15</v>
      </c>
      <c r="R1115" s="19">
        <f t="shared" si="69"/>
        <v>42484.829062500001</v>
      </c>
      <c r="S1115" s="17">
        <f t="shared" si="70"/>
        <v>42513.916666666672</v>
      </c>
      <c r="T1115">
        <f t="shared" si="71"/>
        <v>2016</v>
      </c>
    </row>
    <row r="1116" spans="1:20" ht="48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4" t="s">
        <v>8322</v>
      </c>
      <c r="P1116" s="12" t="s">
        <v>8325</v>
      </c>
      <c r="Q1116" s="11">
        <f t="shared" si="68"/>
        <v>143.11000000000001</v>
      </c>
      <c r="R1116" s="19">
        <f t="shared" si="69"/>
        <v>41851.541585648149</v>
      </c>
      <c r="S1116" s="17">
        <f t="shared" si="70"/>
        <v>41872.686111111114</v>
      </c>
      <c r="T1116">
        <f t="shared" si="71"/>
        <v>2014</v>
      </c>
    </row>
    <row r="1117" spans="1:20" ht="48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4" t="s">
        <v>8322</v>
      </c>
      <c r="P1117" s="12" t="s">
        <v>8325</v>
      </c>
      <c r="Q1117" s="11">
        <f t="shared" si="68"/>
        <v>115.02</v>
      </c>
      <c r="R1117" s="19">
        <f t="shared" si="69"/>
        <v>42737.910138888896</v>
      </c>
      <c r="S1117" s="17">
        <f t="shared" si="70"/>
        <v>42767.957638888889</v>
      </c>
      <c r="T1117">
        <f t="shared" si="71"/>
        <v>2017</v>
      </c>
    </row>
    <row r="1118" spans="1:20" ht="48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4" t="s">
        <v>8322</v>
      </c>
      <c r="P1118" s="12" t="s">
        <v>8325</v>
      </c>
      <c r="Q1118" s="11">
        <f t="shared" si="68"/>
        <v>41.94</v>
      </c>
      <c r="R1118" s="19">
        <f t="shared" si="69"/>
        <v>41753.593275462961</v>
      </c>
      <c r="S1118" s="17">
        <f t="shared" si="70"/>
        <v>41778.875</v>
      </c>
      <c r="T1118">
        <f t="shared" si="71"/>
        <v>2014</v>
      </c>
    </row>
    <row r="1119" spans="1:20" ht="48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4" t="s">
        <v>8322</v>
      </c>
      <c r="P1119" s="12" t="s">
        <v>8325</v>
      </c>
      <c r="Q1119" s="11">
        <f t="shared" si="68"/>
        <v>107.57</v>
      </c>
      <c r="R1119" s="19">
        <f t="shared" si="69"/>
        <v>42151.069606481484</v>
      </c>
      <c r="S1119" s="17">
        <f t="shared" si="70"/>
        <v>42172.069606481484</v>
      </c>
      <c r="T1119">
        <f t="shared" si="71"/>
        <v>2015</v>
      </c>
    </row>
    <row r="1120" spans="1:20" ht="48" x14ac:dyDescent="0.2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4" t="s">
        <v>8320</v>
      </c>
      <c r="P1120" s="12" t="s">
        <v>8321</v>
      </c>
      <c r="Q1120" s="11">
        <f t="shared" si="68"/>
        <v>75.19</v>
      </c>
      <c r="R1120" s="19">
        <f t="shared" si="69"/>
        <v>40718.310659722221</v>
      </c>
      <c r="S1120" s="17">
        <f t="shared" si="70"/>
        <v>40765.297222222223</v>
      </c>
      <c r="T1120">
        <f t="shared" si="71"/>
        <v>2011</v>
      </c>
    </row>
    <row r="1121" spans="1:20" ht="48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4" t="s">
        <v>8322</v>
      </c>
      <c r="P1121" s="12" t="s">
        <v>8325</v>
      </c>
      <c r="Q1121" s="11">
        <f t="shared" si="68"/>
        <v>64.16</v>
      </c>
      <c r="R1121" s="19">
        <f t="shared" si="69"/>
        <v>41809.12300925926</v>
      </c>
      <c r="S1121" s="17">
        <f t="shared" si="70"/>
        <v>41831.677083333336</v>
      </c>
      <c r="T1121">
        <f t="shared" si="71"/>
        <v>2014</v>
      </c>
    </row>
    <row r="1122" spans="1:20" ht="48" x14ac:dyDescent="0.2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4" t="s">
        <v>8320</v>
      </c>
      <c r="P1122" s="12" t="s">
        <v>8342</v>
      </c>
      <c r="Q1122" s="11">
        <f t="shared" si="68"/>
        <v>122.33</v>
      </c>
      <c r="R1122" s="19">
        <f t="shared" si="69"/>
        <v>42721.198877314819</v>
      </c>
      <c r="S1122" s="17">
        <f t="shared" si="70"/>
        <v>42767.333333333328</v>
      </c>
      <c r="T1122">
        <f t="shared" si="71"/>
        <v>2016</v>
      </c>
    </row>
    <row r="1123" spans="1:20" ht="48" x14ac:dyDescent="0.2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4" t="s">
        <v>8320</v>
      </c>
      <c r="P1123" s="12" t="s">
        <v>8321</v>
      </c>
      <c r="Q1123" s="11">
        <f t="shared" si="68"/>
        <v>105.18</v>
      </c>
      <c r="R1123" s="19">
        <f t="shared" si="69"/>
        <v>42417.818078703705</v>
      </c>
      <c r="S1123" s="17">
        <f t="shared" si="70"/>
        <v>42477.776412037041</v>
      </c>
      <c r="T1123">
        <f t="shared" si="71"/>
        <v>2016</v>
      </c>
    </row>
    <row r="1124" spans="1:20" ht="48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4" t="s">
        <v>8322</v>
      </c>
      <c r="P1124" s="12" t="s">
        <v>8325</v>
      </c>
      <c r="Q1124" s="11">
        <f t="shared" si="68"/>
        <v>52.58</v>
      </c>
      <c r="R1124" s="19">
        <f t="shared" si="69"/>
        <v>42426.949988425928</v>
      </c>
      <c r="S1124" s="17">
        <f t="shared" si="70"/>
        <v>42461.165972222225</v>
      </c>
      <c r="T1124">
        <f t="shared" si="71"/>
        <v>2016</v>
      </c>
    </row>
    <row r="1125" spans="1:20" ht="32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4" t="s">
        <v>8322</v>
      </c>
      <c r="P1125" s="12" t="s">
        <v>8325</v>
      </c>
      <c r="Q1125" s="11">
        <f t="shared" si="68"/>
        <v>437.5</v>
      </c>
      <c r="R1125" s="19">
        <f t="shared" si="69"/>
        <v>42796.682476851856</v>
      </c>
      <c r="S1125" s="17">
        <f t="shared" si="70"/>
        <v>42841.640810185185</v>
      </c>
      <c r="T1125">
        <f t="shared" si="71"/>
        <v>2017</v>
      </c>
    </row>
    <row r="1126" spans="1:20" ht="48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4" t="s">
        <v>8322</v>
      </c>
      <c r="P1126" s="12" t="s">
        <v>8325</v>
      </c>
      <c r="Q1126" s="11">
        <f t="shared" si="68"/>
        <v>50.38</v>
      </c>
      <c r="R1126" s="19">
        <f t="shared" si="69"/>
        <v>42139.525567129633</v>
      </c>
      <c r="S1126" s="17">
        <f t="shared" si="70"/>
        <v>42169.525567129633</v>
      </c>
      <c r="T1126">
        <f t="shared" si="71"/>
        <v>2015</v>
      </c>
    </row>
    <row r="1127" spans="1:20" ht="48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4" t="s">
        <v>8326</v>
      </c>
      <c r="P1127" s="12" t="s">
        <v>8337</v>
      </c>
      <c r="Q1127" s="11">
        <f t="shared" si="68"/>
        <v>113.83</v>
      </c>
      <c r="R1127" s="19">
        <f t="shared" si="69"/>
        <v>41039.409456018519</v>
      </c>
      <c r="S1127" s="17">
        <f t="shared" si="70"/>
        <v>41069.409456018519</v>
      </c>
      <c r="T1127">
        <f t="shared" si="71"/>
        <v>2012</v>
      </c>
    </row>
    <row r="1128" spans="1:20" ht="48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4" t="s">
        <v>8326</v>
      </c>
      <c r="P1128" s="12" t="s">
        <v>8327</v>
      </c>
      <c r="Q1128" s="11">
        <f t="shared" si="68"/>
        <v>35.61</v>
      </c>
      <c r="R1128" s="19">
        <f t="shared" si="69"/>
        <v>40458.815625000003</v>
      </c>
      <c r="S1128" s="17">
        <f t="shared" si="70"/>
        <v>40521.207638888889</v>
      </c>
      <c r="T1128">
        <f t="shared" si="71"/>
        <v>2010</v>
      </c>
    </row>
    <row r="1129" spans="1:20" ht="48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4" t="s">
        <v>8322</v>
      </c>
      <c r="P1129" s="12" t="s">
        <v>8325</v>
      </c>
      <c r="Q1129" s="11">
        <f t="shared" si="68"/>
        <v>36.86</v>
      </c>
      <c r="R1129" s="19">
        <f t="shared" si="69"/>
        <v>42558.189432870371</v>
      </c>
      <c r="S1129" s="17">
        <f t="shared" si="70"/>
        <v>42587.875</v>
      </c>
      <c r="T1129">
        <f t="shared" si="71"/>
        <v>2016</v>
      </c>
    </row>
    <row r="1130" spans="1:20" ht="48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4" t="s">
        <v>8307</v>
      </c>
      <c r="P1130" s="12" t="s">
        <v>8314</v>
      </c>
      <c r="Q1130" s="11">
        <f t="shared" si="68"/>
        <v>307.82</v>
      </c>
      <c r="R1130" s="19">
        <f t="shared" si="69"/>
        <v>42327.805659722217</v>
      </c>
      <c r="S1130" s="17">
        <f t="shared" si="70"/>
        <v>42355.805659722217</v>
      </c>
      <c r="T1130">
        <f t="shared" si="71"/>
        <v>2015</v>
      </c>
    </row>
    <row r="1131" spans="1:20" ht="48" x14ac:dyDescent="0.2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4" t="s">
        <v>8322</v>
      </c>
      <c r="P1131" s="12" t="s">
        <v>8325</v>
      </c>
      <c r="Q1131" s="11">
        <f t="shared" si="68"/>
        <v>93.43</v>
      </c>
      <c r="R1131" s="19">
        <f t="shared" si="69"/>
        <v>42646.092812499999</v>
      </c>
      <c r="S1131" s="17">
        <f t="shared" si="70"/>
        <v>42675.207638888889</v>
      </c>
      <c r="T1131">
        <f t="shared" si="71"/>
        <v>2016</v>
      </c>
    </row>
    <row r="1132" spans="1:20" ht="48" x14ac:dyDescent="0.2">
      <c r="A1132">
        <v>3331</v>
      </c>
      <c r="B1132" s="9" t="s">
        <v>3331</v>
      </c>
      <c r="C1132" s="3" t="s">
        <v>7441</v>
      </c>
      <c r="D1132" s="5">
        <v>5000</v>
      </c>
      <c r="E1132" s="7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4" t="s">
        <v>8322</v>
      </c>
      <c r="P1132" s="12" t="s">
        <v>8325</v>
      </c>
      <c r="Q1132" s="11">
        <f t="shared" si="68"/>
        <v>80.400000000000006</v>
      </c>
      <c r="R1132" s="19">
        <f t="shared" si="69"/>
        <v>42248.697754629626</v>
      </c>
      <c r="S1132" s="17">
        <f t="shared" si="70"/>
        <v>42283.697754629626</v>
      </c>
      <c r="T1132">
        <f t="shared" si="71"/>
        <v>2015</v>
      </c>
    </row>
    <row r="1133" spans="1:20" ht="48" x14ac:dyDescent="0.2">
      <c r="A1133">
        <v>729</v>
      </c>
      <c r="B1133" s="9" t="s">
        <v>730</v>
      </c>
      <c r="C1133" s="3" t="s">
        <v>4839</v>
      </c>
      <c r="D1133" s="5">
        <v>4000</v>
      </c>
      <c r="E1133" s="7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4" t="s">
        <v>8310</v>
      </c>
      <c r="P1133" s="12" t="s">
        <v>8332</v>
      </c>
      <c r="Q1133" s="11">
        <f t="shared" si="68"/>
        <v>43.55</v>
      </c>
      <c r="R1133" s="19">
        <f t="shared" si="69"/>
        <v>41111.185891203706</v>
      </c>
      <c r="S1133" s="17">
        <f t="shared" si="70"/>
        <v>41171.185891203706</v>
      </c>
      <c r="T1133">
        <f t="shared" si="71"/>
        <v>2012</v>
      </c>
    </row>
    <row r="1134" spans="1:20" ht="48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4" t="s">
        <v>8326</v>
      </c>
      <c r="P1134" s="12" t="s">
        <v>8330</v>
      </c>
      <c r="Q1134" s="11">
        <f t="shared" si="68"/>
        <v>64.47</v>
      </c>
      <c r="R1134" s="19">
        <f t="shared" si="69"/>
        <v>41067.74086805556</v>
      </c>
      <c r="S1134" s="17">
        <f t="shared" si="70"/>
        <v>41097.74086805556</v>
      </c>
      <c r="T1134">
        <f t="shared" si="71"/>
        <v>2012</v>
      </c>
    </row>
    <row r="1135" spans="1:20" ht="48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4" t="s">
        <v>8322</v>
      </c>
      <c r="P1135" s="12" t="s">
        <v>8323</v>
      </c>
      <c r="Q1135" s="11">
        <f t="shared" si="68"/>
        <v>50.69</v>
      </c>
      <c r="R1135" s="19">
        <f t="shared" si="69"/>
        <v>42660.618854166663</v>
      </c>
      <c r="S1135" s="17">
        <f t="shared" si="70"/>
        <v>42696.249305555553</v>
      </c>
      <c r="T1135">
        <f t="shared" si="71"/>
        <v>2016</v>
      </c>
    </row>
    <row r="1136" spans="1:20" ht="32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4" t="s">
        <v>8322</v>
      </c>
      <c r="P1136" s="12" t="s">
        <v>8325</v>
      </c>
      <c r="Q1136" s="11">
        <f t="shared" si="68"/>
        <v>50.2</v>
      </c>
      <c r="R1136" s="19">
        <f t="shared" si="69"/>
        <v>42648.546111111107</v>
      </c>
      <c r="S1136" s="17">
        <f t="shared" si="70"/>
        <v>42678.546111111107</v>
      </c>
      <c r="T1136">
        <f t="shared" si="71"/>
        <v>2016</v>
      </c>
    </row>
    <row r="1137" spans="1:20" ht="48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4" t="s">
        <v>8326</v>
      </c>
      <c r="P1137" s="12" t="s">
        <v>8329</v>
      </c>
      <c r="Q1137" s="11">
        <f t="shared" si="68"/>
        <v>65.97</v>
      </c>
      <c r="R1137" s="19">
        <f t="shared" si="69"/>
        <v>42796.071643518517</v>
      </c>
      <c r="S1137" s="17">
        <f t="shared" si="70"/>
        <v>42826.166666666672</v>
      </c>
      <c r="T1137">
        <f t="shared" si="71"/>
        <v>2017</v>
      </c>
    </row>
    <row r="1138" spans="1:20" ht="48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4" t="s">
        <v>8310</v>
      </c>
      <c r="P1138" s="12" t="s">
        <v>8332</v>
      </c>
      <c r="Q1138" s="11">
        <f t="shared" si="68"/>
        <v>66.7</v>
      </c>
      <c r="R1138" s="19">
        <f t="shared" si="69"/>
        <v>42334.013124999998</v>
      </c>
      <c r="S1138" s="17">
        <f t="shared" si="70"/>
        <v>42364.013124999998</v>
      </c>
      <c r="T1138">
        <f t="shared" si="71"/>
        <v>2015</v>
      </c>
    </row>
    <row r="1139" spans="1:20" ht="48" x14ac:dyDescent="0.2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4" t="s">
        <v>8320</v>
      </c>
      <c r="P1139" s="12" t="s">
        <v>8342</v>
      </c>
      <c r="Q1139" s="11">
        <f t="shared" si="68"/>
        <v>64.2</v>
      </c>
      <c r="R1139" s="19">
        <f t="shared" si="69"/>
        <v>41718.043032407404</v>
      </c>
      <c r="S1139" s="17">
        <f t="shared" si="70"/>
        <v>41742.083333333336</v>
      </c>
      <c r="T1139">
        <f t="shared" si="71"/>
        <v>2014</v>
      </c>
    </row>
    <row r="1140" spans="1:20" ht="48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4" t="s">
        <v>8307</v>
      </c>
      <c r="P1140" s="12" t="s">
        <v>8309</v>
      </c>
      <c r="Q1140" s="11">
        <f t="shared" si="68"/>
        <v>1300</v>
      </c>
      <c r="R1140" s="19">
        <f t="shared" si="69"/>
        <v>42720.720057870371</v>
      </c>
      <c r="S1140" s="17">
        <f t="shared" si="70"/>
        <v>42765.720057870371</v>
      </c>
      <c r="T1140">
        <f t="shared" si="71"/>
        <v>2016</v>
      </c>
    </row>
    <row r="1141" spans="1:20" ht="48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4" t="s">
        <v>8322</v>
      </c>
      <c r="P1141" s="12" t="s">
        <v>8325</v>
      </c>
      <c r="Q1141" s="11">
        <f t="shared" si="68"/>
        <v>96.2</v>
      </c>
      <c r="R1141" s="19">
        <f t="shared" si="69"/>
        <v>42690.041435185187</v>
      </c>
      <c r="S1141" s="17">
        <f t="shared" si="70"/>
        <v>42750.041435185187</v>
      </c>
      <c r="T1141">
        <f t="shared" si="71"/>
        <v>2016</v>
      </c>
    </row>
    <row r="1142" spans="1:20" ht="48" x14ac:dyDescent="0.2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4" t="s">
        <v>8320</v>
      </c>
      <c r="P1142" s="12" t="s">
        <v>8321</v>
      </c>
      <c r="Q1142" s="11">
        <f t="shared" si="68"/>
        <v>54.02</v>
      </c>
      <c r="R1142" s="19">
        <f t="shared" si="69"/>
        <v>41107.053067129629</v>
      </c>
      <c r="S1142" s="17">
        <f t="shared" si="70"/>
        <v>41137.053067129629</v>
      </c>
      <c r="T1142">
        <f t="shared" si="71"/>
        <v>2012</v>
      </c>
    </row>
    <row r="1143" spans="1:20" ht="48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4" t="s">
        <v>8322</v>
      </c>
      <c r="P1143" s="12" t="s">
        <v>8334</v>
      </c>
      <c r="Q1143" s="11">
        <f t="shared" si="68"/>
        <v>99.54</v>
      </c>
      <c r="R1143" s="19">
        <f t="shared" si="69"/>
        <v>42395.706435185188</v>
      </c>
      <c r="S1143" s="17">
        <f t="shared" si="70"/>
        <v>42416.249305555553</v>
      </c>
      <c r="T1143">
        <f t="shared" si="71"/>
        <v>2016</v>
      </c>
    </row>
    <row r="1144" spans="1:20" ht="48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4" t="s">
        <v>8322</v>
      </c>
      <c r="P1144" s="12" t="s">
        <v>8325</v>
      </c>
      <c r="Q1144" s="11">
        <f t="shared" si="68"/>
        <v>63.11</v>
      </c>
      <c r="R1144" s="19">
        <f t="shared" si="69"/>
        <v>41827.605057870373</v>
      </c>
      <c r="S1144" s="17">
        <f t="shared" si="70"/>
        <v>41848.605057870373</v>
      </c>
      <c r="T1144">
        <f t="shared" si="71"/>
        <v>2014</v>
      </c>
    </row>
    <row r="1145" spans="1:20" ht="48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4" t="s">
        <v>8322</v>
      </c>
      <c r="P1145" s="12" t="s">
        <v>8334</v>
      </c>
      <c r="Q1145" s="11">
        <f t="shared" si="68"/>
        <v>172.23</v>
      </c>
      <c r="R1145" s="19">
        <f t="shared" si="69"/>
        <v>42128.824074074073</v>
      </c>
      <c r="S1145" s="17">
        <f t="shared" si="70"/>
        <v>42158</v>
      </c>
      <c r="T1145">
        <f t="shared" si="71"/>
        <v>2015</v>
      </c>
    </row>
    <row r="1146" spans="1:20" ht="48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4" t="s">
        <v>8322</v>
      </c>
      <c r="P1146" s="12" t="s">
        <v>8323</v>
      </c>
      <c r="Q1146" s="11">
        <f t="shared" si="68"/>
        <v>53.16</v>
      </c>
      <c r="R1146" s="19">
        <f t="shared" si="69"/>
        <v>42225.559675925921</v>
      </c>
      <c r="S1146" s="17">
        <f t="shared" si="70"/>
        <v>42270.559675925921</v>
      </c>
      <c r="T1146">
        <f t="shared" si="71"/>
        <v>2015</v>
      </c>
    </row>
    <row r="1147" spans="1:20" ht="48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4" t="s">
        <v>8307</v>
      </c>
      <c r="P1147" s="12" t="s">
        <v>8339</v>
      </c>
      <c r="Q1147" s="11">
        <f t="shared" si="68"/>
        <v>85.75</v>
      </c>
      <c r="R1147" s="19">
        <f t="shared" si="69"/>
        <v>41542.958449074074</v>
      </c>
      <c r="S1147" s="17">
        <f t="shared" si="70"/>
        <v>41572.958449074074</v>
      </c>
      <c r="T1147">
        <f t="shared" si="71"/>
        <v>2013</v>
      </c>
    </row>
    <row r="1148" spans="1:20" ht="48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4" t="s">
        <v>8326</v>
      </c>
      <c r="P1148" s="12" t="s">
        <v>8330</v>
      </c>
      <c r="Q1148" s="11">
        <f t="shared" si="68"/>
        <v>66.69</v>
      </c>
      <c r="R1148" s="19">
        <f t="shared" si="69"/>
        <v>41794.981122685182</v>
      </c>
      <c r="S1148" s="17">
        <f t="shared" si="70"/>
        <v>41854.708333333336</v>
      </c>
      <c r="T1148">
        <f t="shared" si="71"/>
        <v>2014</v>
      </c>
    </row>
    <row r="1149" spans="1:20" ht="48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4" t="s">
        <v>8322</v>
      </c>
      <c r="P1149" s="12" t="s">
        <v>8325</v>
      </c>
      <c r="Q1149" s="11">
        <f t="shared" si="68"/>
        <v>55.01</v>
      </c>
      <c r="R1149" s="19">
        <f t="shared" si="69"/>
        <v>42575.130057870367</v>
      </c>
      <c r="S1149" s="17">
        <f t="shared" si="70"/>
        <v>42605.130057870367</v>
      </c>
      <c r="T1149">
        <f t="shared" si="71"/>
        <v>2016</v>
      </c>
    </row>
    <row r="1150" spans="1:20" ht="32" x14ac:dyDescent="0.2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4" t="s">
        <v>8310</v>
      </c>
      <c r="P1150" s="12" t="s">
        <v>8332</v>
      </c>
      <c r="Q1150" s="11">
        <f t="shared" si="68"/>
        <v>82.52</v>
      </c>
      <c r="R1150" s="19">
        <f t="shared" si="69"/>
        <v>41226.95721064815</v>
      </c>
      <c r="S1150" s="17">
        <f t="shared" si="70"/>
        <v>41256.95721064815</v>
      </c>
      <c r="T1150">
        <f t="shared" si="71"/>
        <v>2012</v>
      </c>
    </row>
    <row r="1151" spans="1:20" ht="48" x14ac:dyDescent="0.2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4" t="s">
        <v>8322</v>
      </c>
      <c r="P1151" s="12" t="s">
        <v>8325</v>
      </c>
      <c r="Q1151" s="11">
        <f t="shared" si="68"/>
        <v>150.15</v>
      </c>
      <c r="R1151" s="19">
        <f t="shared" si="69"/>
        <v>42318.702094907407</v>
      </c>
      <c r="S1151" s="17">
        <f t="shared" si="70"/>
        <v>42348.702094907407</v>
      </c>
      <c r="T1151">
        <f t="shared" si="71"/>
        <v>2015</v>
      </c>
    </row>
    <row r="1152" spans="1:20" ht="32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4" t="s">
        <v>8322</v>
      </c>
      <c r="P1152" s="12" t="s">
        <v>8323</v>
      </c>
      <c r="Q1152" s="11">
        <f t="shared" si="68"/>
        <v>86.49</v>
      </c>
      <c r="R1152" s="19">
        <f t="shared" si="69"/>
        <v>42381.686840277776</v>
      </c>
      <c r="S1152" s="17">
        <f t="shared" si="70"/>
        <v>42411.686840277776</v>
      </c>
      <c r="T1152">
        <f t="shared" si="71"/>
        <v>2016</v>
      </c>
    </row>
    <row r="1153" spans="1:20" ht="48" x14ac:dyDescent="0.2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4" t="s">
        <v>8322</v>
      </c>
      <c r="P1153" s="12" t="s">
        <v>8325</v>
      </c>
      <c r="Q1153" s="11">
        <f t="shared" si="68"/>
        <v>58.62</v>
      </c>
      <c r="R1153" s="19">
        <f t="shared" si="69"/>
        <v>41880.061006944445</v>
      </c>
      <c r="S1153" s="17">
        <f t="shared" si="70"/>
        <v>41908.065972222219</v>
      </c>
      <c r="T1153">
        <f t="shared" si="71"/>
        <v>2014</v>
      </c>
    </row>
    <row r="1154" spans="1:20" ht="48" x14ac:dyDescent="0.2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4" t="s">
        <v>8322</v>
      </c>
      <c r="P1154" s="12" t="s">
        <v>8325</v>
      </c>
      <c r="Q1154" s="11">
        <f t="shared" si="68"/>
        <v>82.26</v>
      </c>
      <c r="R1154" s="19">
        <f t="shared" si="69"/>
        <v>42125.647534722222</v>
      </c>
      <c r="S1154" s="17">
        <f t="shared" si="70"/>
        <v>42150.647534722222</v>
      </c>
      <c r="T1154">
        <f t="shared" si="71"/>
        <v>2015</v>
      </c>
    </row>
    <row r="1155" spans="1:20" ht="48" x14ac:dyDescent="0.2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4" t="s">
        <v>8310</v>
      </c>
      <c r="P1155" s="12" t="s">
        <v>8332</v>
      </c>
      <c r="Q1155" s="11">
        <f t="shared" ref="Q1155:Q1218" si="72">IFERROR(ROUND(E1155/L1155,2),0)</f>
        <v>51.47</v>
      </c>
      <c r="R1155" s="19">
        <f t="shared" ref="R1155:R1218" si="73">(((J1155/60)/60)/24)+DATE(1970,1,1)</f>
        <v>41789.330312500002</v>
      </c>
      <c r="S1155" s="17">
        <f t="shared" ref="S1155:S1218" si="74">(((I1155/60)/60)/24)+DATE(1970,1,1)</f>
        <v>41829.330312500002</v>
      </c>
      <c r="T1155">
        <f t="shared" ref="T1155:T1218" si="75">YEAR(R1155)</f>
        <v>2014</v>
      </c>
    </row>
    <row r="1156" spans="1:20" ht="32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4" t="s">
        <v>8315</v>
      </c>
      <c r="P1156" s="12" t="s">
        <v>8316</v>
      </c>
      <c r="Q1156" s="11">
        <f t="shared" si="72"/>
        <v>28.1</v>
      </c>
      <c r="R1156" s="19">
        <f t="shared" si="73"/>
        <v>41926.585162037038</v>
      </c>
      <c r="S1156" s="17">
        <f t="shared" si="74"/>
        <v>41961</v>
      </c>
      <c r="T1156">
        <f t="shared" si="75"/>
        <v>2014</v>
      </c>
    </row>
    <row r="1157" spans="1:20" ht="48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4" t="s">
        <v>8322</v>
      </c>
      <c r="P1157" s="12" t="s">
        <v>8325</v>
      </c>
      <c r="Q1157" s="11">
        <f t="shared" si="72"/>
        <v>80.73</v>
      </c>
      <c r="R1157" s="19">
        <f t="shared" si="73"/>
        <v>41799.685902777775</v>
      </c>
      <c r="S1157" s="17">
        <f t="shared" si="74"/>
        <v>41827.083333333336</v>
      </c>
      <c r="T1157">
        <f t="shared" si="75"/>
        <v>2014</v>
      </c>
    </row>
    <row r="1158" spans="1:20" ht="32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4" t="s">
        <v>8326</v>
      </c>
      <c r="P1158" s="12" t="s">
        <v>8327</v>
      </c>
      <c r="Q1158" s="11">
        <f t="shared" si="72"/>
        <v>51.31</v>
      </c>
      <c r="R1158" s="19">
        <f t="shared" si="73"/>
        <v>41951.788807870369</v>
      </c>
      <c r="S1158" s="17">
        <f t="shared" si="74"/>
        <v>41964.166666666672</v>
      </c>
      <c r="T1158">
        <f t="shared" si="75"/>
        <v>2014</v>
      </c>
    </row>
    <row r="1159" spans="1:20" ht="48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4" t="s">
        <v>8307</v>
      </c>
      <c r="P1159" s="12" t="s">
        <v>8308</v>
      </c>
      <c r="Q1159" s="11">
        <f t="shared" si="72"/>
        <v>101.56</v>
      </c>
      <c r="R1159" s="19">
        <f t="shared" si="73"/>
        <v>42289.957175925927</v>
      </c>
      <c r="S1159" s="17">
        <f t="shared" si="74"/>
        <v>42319.998842592591</v>
      </c>
      <c r="T1159">
        <f t="shared" si="75"/>
        <v>2015</v>
      </c>
    </row>
    <row r="1160" spans="1:20" ht="48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4" t="s">
        <v>8322</v>
      </c>
      <c r="P1160" s="12" t="s">
        <v>8325</v>
      </c>
      <c r="Q1160" s="11">
        <f t="shared" si="72"/>
        <v>36.47</v>
      </c>
      <c r="R1160" s="19">
        <f t="shared" si="73"/>
        <v>42201.675011574072</v>
      </c>
      <c r="S1160" s="17">
        <f t="shared" si="74"/>
        <v>42216.666666666672</v>
      </c>
      <c r="T1160">
        <f t="shared" si="75"/>
        <v>2015</v>
      </c>
    </row>
    <row r="1161" spans="1:20" ht="48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4" t="s">
        <v>8322</v>
      </c>
      <c r="P1161" s="12" t="s">
        <v>8325</v>
      </c>
      <c r="Q1161" s="11">
        <f t="shared" si="72"/>
        <v>110.22</v>
      </c>
      <c r="R1161" s="19">
        <f t="shared" si="73"/>
        <v>41993.824340277773</v>
      </c>
      <c r="S1161" s="17">
        <f t="shared" si="74"/>
        <v>42010.25</v>
      </c>
      <c r="T1161">
        <f t="shared" si="75"/>
        <v>2014</v>
      </c>
    </row>
    <row r="1162" spans="1:20" ht="48" x14ac:dyDescent="0.2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4" t="s">
        <v>8326</v>
      </c>
      <c r="P1162" s="12" t="s">
        <v>8335</v>
      </c>
      <c r="Q1162" s="11">
        <f t="shared" si="72"/>
        <v>53.89</v>
      </c>
      <c r="R1162" s="19">
        <f t="shared" si="73"/>
        <v>41923.838692129626</v>
      </c>
      <c r="S1162" s="17">
        <f t="shared" si="74"/>
        <v>41953.88035879629</v>
      </c>
      <c r="T1162">
        <f t="shared" si="75"/>
        <v>2014</v>
      </c>
    </row>
    <row r="1163" spans="1:20" ht="48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4" t="s">
        <v>8326</v>
      </c>
      <c r="P1163" s="12" t="s">
        <v>8328</v>
      </c>
      <c r="Q1163" s="11">
        <f t="shared" si="72"/>
        <v>23.96</v>
      </c>
      <c r="R1163" s="19">
        <f t="shared" si="73"/>
        <v>41249.448958333334</v>
      </c>
      <c r="S1163" s="17">
        <f t="shared" si="74"/>
        <v>41281.333333333336</v>
      </c>
      <c r="T1163">
        <f t="shared" si="75"/>
        <v>2012</v>
      </c>
    </row>
    <row r="1164" spans="1:20" ht="48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4" t="s">
        <v>8322</v>
      </c>
      <c r="P1164" s="12" t="s">
        <v>8325</v>
      </c>
      <c r="Q1164" s="11">
        <f t="shared" si="72"/>
        <v>93.61</v>
      </c>
      <c r="R1164" s="19">
        <f t="shared" si="73"/>
        <v>41806.395428240743</v>
      </c>
      <c r="S1164" s="17">
        <f t="shared" si="74"/>
        <v>41843.458333333336</v>
      </c>
      <c r="T1164">
        <f t="shared" si="75"/>
        <v>2014</v>
      </c>
    </row>
    <row r="1165" spans="1:20" ht="48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4" t="s">
        <v>8326</v>
      </c>
      <c r="P1165" s="12" t="s">
        <v>8330</v>
      </c>
      <c r="Q1165" s="11">
        <f t="shared" si="72"/>
        <v>87.1</v>
      </c>
      <c r="R1165" s="19">
        <f t="shared" si="73"/>
        <v>41813.766099537039</v>
      </c>
      <c r="S1165" s="17">
        <f t="shared" si="74"/>
        <v>41844.766099537039</v>
      </c>
      <c r="T1165">
        <f t="shared" si="75"/>
        <v>2014</v>
      </c>
    </row>
    <row r="1166" spans="1:20" ht="48" x14ac:dyDescent="0.2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4" t="s">
        <v>8315</v>
      </c>
      <c r="P1166" s="12" t="s">
        <v>8333</v>
      </c>
      <c r="Q1166" s="11">
        <f t="shared" si="72"/>
        <v>34.130000000000003</v>
      </c>
      <c r="R1166" s="19">
        <f t="shared" si="73"/>
        <v>41445.962754629632</v>
      </c>
      <c r="S1166" s="17">
        <f t="shared" si="74"/>
        <v>41490.962754629632</v>
      </c>
      <c r="T1166">
        <f t="shared" si="75"/>
        <v>2013</v>
      </c>
    </row>
    <row r="1167" spans="1:20" ht="48" x14ac:dyDescent="0.2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4" t="s">
        <v>8307</v>
      </c>
      <c r="P1167" s="12" t="s">
        <v>8308</v>
      </c>
      <c r="Q1167" s="11">
        <f t="shared" si="72"/>
        <v>41.74</v>
      </c>
      <c r="R1167" s="19">
        <f t="shared" si="73"/>
        <v>42303.617488425924</v>
      </c>
      <c r="S1167" s="17">
        <f t="shared" si="74"/>
        <v>42333.659155092595</v>
      </c>
      <c r="T1167">
        <f t="shared" si="75"/>
        <v>2015</v>
      </c>
    </row>
    <row r="1168" spans="1:20" ht="48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4" t="s">
        <v>8322</v>
      </c>
      <c r="P1168" s="12" t="s">
        <v>8334</v>
      </c>
      <c r="Q1168" s="11">
        <f t="shared" si="72"/>
        <v>55.5</v>
      </c>
      <c r="R1168" s="19">
        <f t="shared" si="73"/>
        <v>41739.525300925925</v>
      </c>
      <c r="S1168" s="17">
        <f t="shared" si="74"/>
        <v>41764.525300925925</v>
      </c>
      <c r="T1168">
        <f t="shared" si="75"/>
        <v>2014</v>
      </c>
    </row>
    <row r="1169" spans="1:20" ht="32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4" t="s">
        <v>8322</v>
      </c>
      <c r="P1169" s="12" t="s">
        <v>8325</v>
      </c>
      <c r="Q1169" s="11">
        <f t="shared" si="72"/>
        <v>53.72</v>
      </c>
      <c r="R1169" s="19">
        <f t="shared" si="73"/>
        <v>41829.795729166668</v>
      </c>
      <c r="S1169" s="17">
        <f t="shared" si="74"/>
        <v>41859.795729166668</v>
      </c>
      <c r="T1169">
        <f t="shared" si="75"/>
        <v>2014</v>
      </c>
    </row>
    <row r="1170" spans="1:20" ht="16" x14ac:dyDescent="0.2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4" t="s">
        <v>8326</v>
      </c>
      <c r="P1170" s="12" t="s">
        <v>8330</v>
      </c>
      <c r="Q1170" s="11">
        <f t="shared" si="72"/>
        <v>109.71</v>
      </c>
      <c r="R1170" s="19">
        <f t="shared" si="73"/>
        <v>41524.056921296295</v>
      </c>
      <c r="S1170" s="17">
        <f t="shared" si="74"/>
        <v>41554.056921296295</v>
      </c>
      <c r="T1170">
        <f t="shared" si="75"/>
        <v>2013</v>
      </c>
    </row>
    <row r="1171" spans="1:20" ht="48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4" t="s">
        <v>8326</v>
      </c>
      <c r="P1171" s="12" t="s">
        <v>8340</v>
      </c>
      <c r="Q1171" s="11">
        <f t="shared" si="72"/>
        <v>84.08</v>
      </c>
      <c r="R1171" s="19">
        <f t="shared" si="73"/>
        <v>41107.849143518521</v>
      </c>
      <c r="S1171" s="17">
        <f t="shared" si="74"/>
        <v>41137.849143518521</v>
      </c>
      <c r="T1171">
        <f t="shared" si="75"/>
        <v>2012</v>
      </c>
    </row>
    <row r="1172" spans="1:20" ht="48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4" t="s">
        <v>8326</v>
      </c>
      <c r="P1172" s="12" t="s">
        <v>8340</v>
      </c>
      <c r="Q1172" s="11">
        <f t="shared" si="72"/>
        <v>88.44</v>
      </c>
      <c r="R1172" s="19">
        <f t="shared" si="73"/>
        <v>41068.520474537036</v>
      </c>
      <c r="S1172" s="17">
        <f t="shared" si="74"/>
        <v>41098.520474537036</v>
      </c>
      <c r="T1172">
        <f t="shared" si="75"/>
        <v>2012</v>
      </c>
    </row>
    <row r="1173" spans="1:20" ht="48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4" t="s">
        <v>8322</v>
      </c>
      <c r="P1173" s="12" t="s">
        <v>8325</v>
      </c>
      <c r="Q1173" s="11">
        <f t="shared" si="72"/>
        <v>114.55</v>
      </c>
      <c r="R1173" s="19">
        <f t="shared" si="73"/>
        <v>41927.936157407406</v>
      </c>
      <c r="S1173" s="17">
        <f t="shared" si="74"/>
        <v>41948.977824074071</v>
      </c>
      <c r="T1173">
        <f t="shared" si="75"/>
        <v>2014</v>
      </c>
    </row>
    <row r="1174" spans="1:20" ht="48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4" t="s">
        <v>8322</v>
      </c>
      <c r="P1174" s="12" t="s">
        <v>8325</v>
      </c>
      <c r="Q1174" s="11">
        <f t="shared" si="72"/>
        <v>25.69</v>
      </c>
      <c r="R1174" s="19">
        <f t="shared" si="73"/>
        <v>41827.909942129627</v>
      </c>
      <c r="S1174" s="17">
        <f t="shared" si="74"/>
        <v>41857.897222222222</v>
      </c>
      <c r="T1174">
        <f t="shared" si="75"/>
        <v>2014</v>
      </c>
    </row>
    <row r="1175" spans="1:20" ht="16" x14ac:dyDescent="0.2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4" t="s">
        <v>8320</v>
      </c>
      <c r="P1175" s="12" t="s">
        <v>8342</v>
      </c>
      <c r="Q1175" s="11">
        <f t="shared" si="72"/>
        <v>186.11</v>
      </c>
      <c r="R1175" s="19">
        <f t="shared" si="73"/>
        <v>40987.776631944449</v>
      </c>
      <c r="S1175" s="17">
        <f t="shared" si="74"/>
        <v>41001.776631944449</v>
      </c>
      <c r="T1175">
        <f t="shared" si="75"/>
        <v>2012</v>
      </c>
    </row>
    <row r="1176" spans="1:20" ht="48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4" t="s">
        <v>8322</v>
      </c>
      <c r="P1176" s="12" t="s">
        <v>8325</v>
      </c>
      <c r="Q1176" s="11">
        <f t="shared" si="72"/>
        <v>122.54</v>
      </c>
      <c r="R1176" s="19">
        <f t="shared" si="73"/>
        <v>41982.688611111109</v>
      </c>
      <c r="S1176" s="17">
        <f t="shared" si="74"/>
        <v>42012.688611111109</v>
      </c>
      <c r="T1176">
        <f t="shared" si="75"/>
        <v>2014</v>
      </c>
    </row>
    <row r="1177" spans="1:20" ht="48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4" t="s">
        <v>8322</v>
      </c>
      <c r="P1177" s="12" t="s">
        <v>8325</v>
      </c>
      <c r="Q1177" s="11">
        <f t="shared" si="72"/>
        <v>79.62</v>
      </c>
      <c r="R1177" s="19">
        <f t="shared" si="73"/>
        <v>41827.674143518518</v>
      </c>
      <c r="S1177" s="17">
        <f t="shared" si="74"/>
        <v>41854.958333333336</v>
      </c>
      <c r="T1177">
        <f t="shared" si="75"/>
        <v>2014</v>
      </c>
    </row>
    <row r="1178" spans="1:20" ht="48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4" t="s">
        <v>8322</v>
      </c>
      <c r="P1178" s="12" t="s">
        <v>8325</v>
      </c>
      <c r="Q1178" s="11">
        <f t="shared" si="72"/>
        <v>200.49</v>
      </c>
      <c r="R1178" s="19">
        <f t="shared" si="73"/>
        <v>41787.218229166669</v>
      </c>
      <c r="S1178" s="17">
        <f t="shared" si="74"/>
        <v>41817.218229166669</v>
      </c>
      <c r="T1178">
        <f t="shared" si="75"/>
        <v>2014</v>
      </c>
    </row>
    <row r="1179" spans="1:20" ht="48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4" t="s">
        <v>8307</v>
      </c>
      <c r="P1179" s="12" t="s">
        <v>8309</v>
      </c>
      <c r="Q1179" s="11">
        <f t="shared" si="72"/>
        <v>178.93</v>
      </c>
      <c r="R1179" s="19">
        <f t="shared" si="73"/>
        <v>42632.373414351852</v>
      </c>
      <c r="S1179" s="17">
        <f t="shared" si="74"/>
        <v>42672.373414351852</v>
      </c>
      <c r="T1179">
        <f t="shared" si="75"/>
        <v>2016</v>
      </c>
    </row>
    <row r="1180" spans="1:20" ht="48" x14ac:dyDescent="0.2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4" t="s">
        <v>8322</v>
      </c>
      <c r="P1180" s="12" t="s">
        <v>8325</v>
      </c>
      <c r="Q1180" s="11">
        <f t="shared" si="72"/>
        <v>68.53</v>
      </c>
      <c r="R1180" s="19">
        <f t="shared" si="73"/>
        <v>41902.333726851852</v>
      </c>
      <c r="S1180" s="17">
        <f t="shared" si="74"/>
        <v>41932.333726851852</v>
      </c>
      <c r="T1180">
        <f t="shared" si="75"/>
        <v>2014</v>
      </c>
    </row>
    <row r="1181" spans="1:20" ht="48" x14ac:dyDescent="0.2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4" t="s">
        <v>8326</v>
      </c>
      <c r="P1181" s="12" t="s">
        <v>8330</v>
      </c>
      <c r="Q1181" s="11">
        <f t="shared" si="72"/>
        <v>178.61</v>
      </c>
      <c r="R1181" s="19">
        <f t="shared" si="73"/>
        <v>40996.667199074072</v>
      </c>
      <c r="S1181" s="17">
        <f t="shared" si="74"/>
        <v>41026.667199074072</v>
      </c>
      <c r="T1181">
        <f t="shared" si="75"/>
        <v>2012</v>
      </c>
    </row>
    <row r="1182" spans="1:20" ht="48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4" t="s">
        <v>8326</v>
      </c>
      <c r="P1182" s="12" t="s">
        <v>8327</v>
      </c>
      <c r="Q1182" s="11">
        <f t="shared" si="72"/>
        <v>131.58000000000001</v>
      </c>
      <c r="R1182" s="19">
        <f t="shared" si="73"/>
        <v>40417.011296296296</v>
      </c>
      <c r="S1182" s="17">
        <f t="shared" si="74"/>
        <v>40462.011296296296</v>
      </c>
      <c r="T1182">
        <f t="shared" si="75"/>
        <v>2010</v>
      </c>
    </row>
    <row r="1183" spans="1:20" ht="48" x14ac:dyDescent="0.2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4" t="s">
        <v>8320</v>
      </c>
      <c r="P1183" s="12" t="s">
        <v>8342</v>
      </c>
      <c r="Q1183" s="11">
        <f t="shared" si="72"/>
        <v>192.31</v>
      </c>
      <c r="R1183" s="19">
        <f t="shared" si="73"/>
        <v>41197.753310185188</v>
      </c>
      <c r="S1183" s="17">
        <f t="shared" si="74"/>
        <v>41217.794976851852</v>
      </c>
      <c r="T1183">
        <f t="shared" si="75"/>
        <v>2012</v>
      </c>
    </row>
    <row r="1184" spans="1:20" ht="48" x14ac:dyDescent="0.2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4" t="s">
        <v>8320</v>
      </c>
      <c r="P1184" s="12" t="s">
        <v>8321</v>
      </c>
      <c r="Q1184" s="11">
        <f t="shared" si="72"/>
        <v>100</v>
      </c>
      <c r="R1184" s="19">
        <f t="shared" si="73"/>
        <v>40343.084421296298</v>
      </c>
      <c r="S1184" s="17">
        <f t="shared" si="74"/>
        <v>40378.666666666664</v>
      </c>
      <c r="T1184">
        <f t="shared" si="75"/>
        <v>2010</v>
      </c>
    </row>
    <row r="1185" spans="1:20" ht="48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4" t="s">
        <v>8326</v>
      </c>
      <c r="P1185" s="12" t="s">
        <v>8340</v>
      </c>
      <c r="Q1185" s="11">
        <f t="shared" si="72"/>
        <v>185.19</v>
      </c>
      <c r="R1185" s="19">
        <f t="shared" si="73"/>
        <v>42460.573611111111</v>
      </c>
      <c r="S1185" s="17">
        <f t="shared" si="74"/>
        <v>42482.619444444441</v>
      </c>
      <c r="T1185">
        <f t="shared" si="75"/>
        <v>2016</v>
      </c>
    </row>
    <row r="1186" spans="1:20" ht="32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4" t="s">
        <v>8322</v>
      </c>
      <c r="P1186" s="12" t="s">
        <v>8334</v>
      </c>
      <c r="Q1186" s="11">
        <f t="shared" si="72"/>
        <v>64.94</v>
      </c>
      <c r="R1186" s="19">
        <f t="shared" si="73"/>
        <v>42065.750300925924</v>
      </c>
      <c r="S1186" s="17">
        <f t="shared" si="74"/>
        <v>42095.708634259259</v>
      </c>
      <c r="T1186">
        <f t="shared" si="75"/>
        <v>2015</v>
      </c>
    </row>
    <row r="1187" spans="1:20" ht="48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4" t="s">
        <v>8322</v>
      </c>
      <c r="P1187" s="12" t="s">
        <v>8325</v>
      </c>
      <c r="Q1187" s="11">
        <f t="shared" si="72"/>
        <v>178.57</v>
      </c>
      <c r="R1187" s="19">
        <f t="shared" si="73"/>
        <v>41944.527627314819</v>
      </c>
      <c r="S1187" s="17">
        <f t="shared" si="74"/>
        <v>42004.569293981483</v>
      </c>
      <c r="T1187">
        <f t="shared" si="75"/>
        <v>2014</v>
      </c>
    </row>
    <row r="1188" spans="1:20" ht="48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4" t="s">
        <v>8326</v>
      </c>
      <c r="P1188" s="12" t="s">
        <v>8328</v>
      </c>
      <c r="Q1188" s="11">
        <f t="shared" si="72"/>
        <v>65.16</v>
      </c>
      <c r="R1188" s="19">
        <f t="shared" si="73"/>
        <v>42016.641435185185</v>
      </c>
      <c r="S1188" s="17">
        <f t="shared" si="74"/>
        <v>42046.641435185185</v>
      </c>
      <c r="T1188">
        <f t="shared" si="75"/>
        <v>2015</v>
      </c>
    </row>
    <row r="1189" spans="1:20" ht="48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4" t="s">
        <v>8307</v>
      </c>
      <c r="P1189" s="12" t="s">
        <v>8309</v>
      </c>
      <c r="Q1189" s="11">
        <f t="shared" si="72"/>
        <v>308.75</v>
      </c>
      <c r="R1189" s="19">
        <f t="shared" si="73"/>
        <v>42313.936365740738</v>
      </c>
      <c r="S1189" s="17">
        <f t="shared" si="74"/>
        <v>42343.936365740738</v>
      </c>
      <c r="T1189">
        <f t="shared" si="75"/>
        <v>2015</v>
      </c>
    </row>
    <row r="1190" spans="1:20" ht="48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4" t="s">
        <v>8307</v>
      </c>
      <c r="P1190" s="12" t="s">
        <v>8317</v>
      </c>
      <c r="Q1190" s="11">
        <f t="shared" si="72"/>
        <v>129.97</v>
      </c>
      <c r="R1190" s="19">
        <f t="shared" si="73"/>
        <v>41905.429155092592</v>
      </c>
      <c r="S1190" s="17">
        <f t="shared" si="74"/>
        <v>41935.429155092592</v>
      </c>
      <c r="T1190">
        <f t="shared" si="75"/>
        <v>2014</v>
      </c>
    </row>
    <row r="1191" spans="1:20" ht="48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4" t="s">
        <v>8322</v>
      </c>
      <c r="P1191" s="12" t="s">
        <v>8334</v>
      </c>
      <c r="Q1191" s="11">
        <f t="shared" si="72"/>
        <v>94.9</v>
      </c>
      <c r="R1191" s="19">
        <f t="shared" si="73"/>
        <v>41865.882928240739</v>
      </c>
      <c r="S1191" s="17">
        <f t="shared" si="74"/>
        <v>41890.882928240739</v>
      </c>
      <c r="T1191">
        <f t="shared" si="75"/>
        <v>2014</v>
      </c>
    </row>
    <row r="1192" spans="1:20" ht="48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4" t="s">
        <v>8307</v>
      </c>
      <c r="P1192" s="12" t="s">
        <v>8309</v>
      </c>
      <c r="Q1192" s="11">
        <f t="shared" si="72"/>
        <v>54.67</v>
      </c>
      <c r="R1192" s="19">
        <f t="shared" si="73"/>
        <v>42626.633703703701</v>
      </c>
      <c r="S1192" s="17">
        <f t="shared" si="74"/>
        <v>42656.633703703701</v>
      </c>
      <c r="T1192">
        <f t="shared" si="75"/>
        <v>2016</v>
      </c>
    </row>
    <row r="1193" spans="1:20" ht="32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4" t="s">
        <v>8320</v>
      </c>
      <c r="P1193" s="12" t="s">
        <v>8338</v>
      </c>
      <c r="Q1193" s="11">
        <f t="shared" si="72"/>
        <v>39.57</v>
      </c>
      <c r="R1193" s="19">
        <f t="shared" si="73"/>
        <v>41757.975011574075</v>
      </c>
      <c r="S1193" s="17">
        <f t="shared" si="74"/>
        <v>41793.165972222225</v>
      </c>
      <c r="T1193">
        <f t="shared" si="75"/>
        <v>2014</v>
      </c>
    </row>
    <row r="1194" spans="1:20" ht="48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4" t="s">
        <v>8322</v>
      </c>
      <c r="P1194" s="12" t="s">
        <v>8325</v>
      </c>
      <c r="Q1194" s="11">
        <f t="shared" si="72"/>
        <v>148.47999999999999</v>
      </c>
      <c r="R1194" s="19">
        <f t="shared" si="73"/>
        <v>42062.834444444445</v>
      </c>
      <c r="S1194" s="17">
        <f t="shared" si="74"/>
        <v>42083.852083333331</v>
      </c>
      <c r="T1194">
        <f t="shared" si="75"/>
        <v>2015</v>
      </c>
    </row>
    <row r="1195" spans="1:20" ht="48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4" t="s">
        <v>8326</v>
      </c>
      <c r="P1195" s="12" t="s">
        <v>8328</v>
      </c>
      <c r="Q1195" s="11">
        <f t="shared" si="72"/>
        <v>40.75</v>
      </c>
      <c r="R1195" s="19">
        <f t="shared" si="73"/>
        <v>41716.785011574073</v>
      </c>
      <c r="S1195" s="17">
        <f t="shared" si="74"/>
        <v>41739.290972222225</v>
      </c>
      <c r="T1195">
        <f t="shared" si="75"/>
        <v>2014</v>
      </c>
    </row>
    <row r="1196" spans="1:20" ht="48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4" t="s">
        <v>8320</v>
      </c>
      <c r="P1196" s="12" t="s">
        <v>8338</v>
      </c>
      <c r="Q1196" s="11">
        <f t="shared" si="72"/>
        <v>88.8</v>
      </c>
      <c r="R1196" s="19">
        <f t="shared" si="73"/>
        <v>41904.407812500001</v>
      </c>
      <c r="S1196" s="17">
        <f t="shared" si="74"/>
        <v>41964.449479166666</v>
      </c>
      <c r="T1196">
        <f t="shared" si="75"/>
        <v>2014</v>
      </c>
    </row>
    <row r="1197" spans="1:20" ht="48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4" t="s">
        <v>8315</v>
      </c>
      <c r="P1197" s="12" t="s">
        <v>8316</v>
      </c>
      <c r="Q1197" s="11">
        <f t="shared" si="72"/>
        <v>64.75</v>
      </c>
      <c r="R1197" s="19">
        <f t="shared" si="73"/>
        <v>41614.651493055557</v>
      </c>
      <c r="S1197" s="17">
        <f t="shared" si="74"/>
        <v>41644.651493055557</v>
      </c>
      <c r="T1197">
        <f t="shared" si="75"/>
        <v>2013</v>
      </c>
    </row>
    <row r="1198" spans="1:20" ht="48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4" t="s">
        <v>8312</v>
      </c>
      <c r="P1198" s="12" t="s">
        <v>8313</v>
      </c>
      <c r="Q1198" s="11">
        <f t="shared" si="72"/>
        <v>44.94</v>
      </c>
      <c r="R1198" s="19">
        <f t="shared" si="73"/>
        <v>41897.134895833333</v>
      </c>
      <c r="S1198" s="17">
        <f t="shared" si="74"/>
        <v>41928</v>
      </c>
      <c r="T1198">
        <f t="shared" si="75"/>
        <v>2014</v>
      </c>
    </row>
    <row r="1199" spans="1:20" ht="48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4" t="s">
        <v>8326</v>
      </c>
      <c r="P1199" s="12" t="s">
        <v>8330</v>
      </c>
      <c r="Q1199" s="11">
        <f t="shared" si="72"/>
        <v>74.25</v>
      </c>
      <c r="R1199" s="19">
        <f t="shared" si="73"/>
        <v>42526.874236111107</v>
      </c>
      <c r="S1199" s="17">
        <f t="shared" si="74"/>
        <v>42556.874236111107</v>
      </c>
      <c r="T1199">
        <f t="shared" si="75"/>
        <v>2016</v>
      </c>
    </row>
    <row r="1200" spans="1:20" ht="48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4" t="s">
        <v>8326</v>
      </c>
      <c r="P1200" s="12" t="s">
        <v>8330</v>
      </c>
      <c r="Q1200" s="11">
        <f t="shared" si="72"/>
        <v>34.17</v>
      </c>
      <c r="R1200" s="19">
        <f t="shared" si="73"/>
        <v>41543.988067129627</v>
      </c>
      <c r="S1200" s="17">
        <f t="shared" si="74"/>
        <v>41571.988067129627</v>
      </c>
      <c r="T1200">
        <f t="shared" si="75"/>
        <v>2013</v>
      </c>
    </row>
    <row r="1201" spans="1:20" ht="48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4" t="s">
        <v>8315</v>
      </c>
      <c r="P1201" s="12" t="s">
        <v>8316</v>
      </c>
      <c r="Q1201" s="11">
        <f t="shared" si="72"/>
        <v>24.76</v>
      </c>
      <c r="R1201" s="19">
        <f t="shared" si="73"/>
        <v>42469.874907407408</v>
      </c>
      <c r="S1201" s="17">
        <f t="shared" si="74"/>
        <v>42487.083333333328</v>
      </c>
      <c r="T1201">
        <f t="shared" si="75"/>
        <v>2016</v>
      </c>
    </row>
    <row r="1202" spans="1:20" ht="32" x14ac:dyDescent="0.2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4" t="s">
        <v>8320</v>
      </c>
      <c r="P1202" s="12" t="s">
        <v>8321</v>
      </c>
      <c r="Q1202" s="11">
        <f t="shared" si="72"/>
        <v>28.58</v>
      </c>
      <c r="R1202" s="19">
        <f t="shared" si="73"/>
        <v>40526.36917824074</v>
      </c>
      <c r="S1202" s="17">
        <f t="shared" si="74"/>
        <v>40576.332638888889</v>
      </c>
      <c r="T1202">
        <f t="shared" si="75"/>
        <v>2010</v>
      </c>
    </row>
    <row r="1203" spans="1:20" ht="64" x14ac:dyDescent="0.2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4" t="s">
        <v>8326</v>
      </c>
      <c r="P1203" s="12" t="s">
        <v>8335</v>
      </c>
      <c r="Q1203" s="11">
        <f t="shared" si="72"/>
        <v>41.7</v>
      </c>
      <c r="R1203" s="19">
        <f t="shared" si="73"/>
        <v>42051.148888888885</v>
      </c>
      <c r="S1203" s="17">
        <f t="shared" si="74"/>
        <v>42079.107222222221</v>
      </c>
      <c r="T1203">
        <f t="shared" si="75"/>
        <v>2015</v>
      </c>
    </row>
    <row r="1204" spans="1:20" ht="32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4" t="s">
        <v>8322</v>
      </c>
      <c r="P1204" s="12" t="s">
        <v>8325</v>
      </c>
      <c r="Q1204" s="11">
        <f t="shared" si="72"/>
        <v>77.34</v>
      </c>
      <c r="R1204" s="19">
        <f t="shared" si="73"/>
        <v>41375.702210648145</v>
      </c>
      <c r="S1204" s="17">
        <f t="shared" si="74"/>
        <v>41400.702210648145</v>
      </c>
      <c r="T1204">
        <f t="shared" si="75"/>
        <v>2013</v>
      </c>
    </row>
    <row r="1205" spans="1:20" ht="48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4" t="s">
        <v>8322</v>
      </c>
      <c r="P1205" s="12" t="s">
        <v>8325</v>
      </c>
      <c r="Q1205" s="11">
        <f t="shared" si="72"/>
        <v>159.47</v>
      </c>
      <c r="R1205" s="19">
        <f t="shared" si="73"/>
        <v>42089.412557870368</v>
      </c>
      <c r="S1205" s="17">
        <f t="shared" si="74"/>
        <v>42117.770833333328</v>
      </c>
      <c r="T1205">
        <f t="shared" si="75"/>
        <v>2015</v>
      </c>
    </row>
    <row r="1206" spans="1:20" ht="48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4" t="s">
        <v>8326</v>
      </c>
      <c r="P1206" s="12" t="s">
        <v>8328</v>
      </c>
      <c r="Q1206" s="11">
        <f t="shared" si="72"/>
        <v>36.21</v>
      </c>
      <c r="R1206" s="19">
        <f t="shared" si="73"/>
        <v>42145.919687500005</v>
      </c>
      <c r="S1206" s="17">
        <f t="shared" si="74"/>
        <v>42175.919687500005</v>
      </c>
      <c r="T1206">
        <f t="shared" si="75"/>
        <v>2015</v>
      </c>
    </row>
    <row r="1207" spans="1:20" ht="48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4" t="s">
        <v>8320</v>
      </c>
      <c r="P1207" s="12" t="s">
        <v>8336</v>
      </c>
      <c r="Q1207" s="11">
        <f t="shared" si="72"/>
        <v>81.239999999999995</v>
      </c>
      <c r="R1207" s="19">
        <f t="shared" si="73"/>
        <v>42186.257418981477</v>
      </c>
      <c r="S1207" s="17">
        <f t="shared" si="74"/>
        <v>42217.207638888889</v>
      </c>
      <c r="T1207">
        <f t="shared" si="75"/>
        <v>2015</v>
      </c>
    </row>
    <row r="1208" spans="1:20" ht="48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4" t="s">
        <v>8322</v>
      </c>
      <c r="P1208" s="12" t="s">
        <v>8323</v>
      </c>
      <c r="Q1208" s="11">
        <f t="shared" si="72"/>
        <v>85.18</v>
      </c>
      <c r="R1208" s="19">
        <f t="shared" si="73"/>
        <v>42024.702893518523</v>
      </c>
      <c r="S1208" s="17">
        <f t="shared" si="74"/>
        <v>42045.702893518523</v>
      </c>
      <c r="T1208">
        <f t="shared" si="75"/>
        <v>2015</v>
      </c>
    </row>
    <row r="1209" spans="1:20" ht="48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4" t="s">
        <v>8326</v>
      </c>
      <c r="P1209" s="12" t="s">
        <v>8327</v>
      </c>
      <c r="Q1209" s="11">
        <f t="shared" si="72"/>
        <v>62.38</v>
      </c>
      <c r="R1209" s="19">
        <f t="shared" si="73"/>
        <v>41373.690266203703</v>
      </c>
      <c r="S1209" s="17">
        <f t="shared" si="74"/>
        <v>41403.690266203703</v>
      </c>
      <c r="T1209">
        <f t="shared" si="75"/>
        <v>2013</v>
      </c>
    </row>
    <row r="1210" spans="1:20" ht="48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4" t="s">
        <v>8326</v>
      </c>
      <c r="P1210" s="12" t="s">
        <v>8330</v>
      </c>
      <c r="Q1210" s="11">
        <f t="shared" si="72"/>
        <v>50.25</v>
      </c>
      <c r="R1210" s="19">
        <f t="shared" si="73"/>
        <v>42707.074976851851</v>
      </c>
      <c r="S1210" s="17">
        <f t="shared" si="74"/>
        <v>42727.074976851851</v>
      </c>
      <c r="T1210">
        <f t="shared" si="75"/>
        <v>2016</v>
      </c>
    </row>
    <row r="1211" spans="1:20" ht="64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4" t="s">
        <v>8307</v>
      </c>
      <c r="P1211" s="12" t="s">
        <v>8309</v>
      </c>
      <c r="Q1211" s="11">
        <f t="shared" si="72"/>
        <v>424.45</v>
      </c>
      <c r="R1211" s="19">
        <f t="shared" si="73"/>
        <v>41921.263078703705</v>
      </c>
      <c r="S1211" s="17">
        <f t="shared" si="74"/>
        <v>41973.957638888889</v>
      </c>
      <c r="T1211">
        <f t="shared" si="75"/>
        <v>2014</v>
      </c>
    </row>
    <row r="1212" spans="1:20" ht="48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4" t="s">
        <v>8315</v>
      </c>
      <c r="P1212" s="12" t="s">
        <v>8343</v>
      </c>
      <c r="Q1212" s="11">
        <f t="shared" si="72"/>
        <v>49.12</v>
      </c>
      <c r="R1212" s="19">
        <f t="shared" si="73"/>
        <v>41923.783576388887</v>
      </c>
      <c r="S1212" s="17">
        <f t="shared" si="74"/>
        <v>41963.825243055559</v>
      </c>
      <c r="T1212">
        <f t="shared" si="75"/>
        <v>2014</v>
      </c>
    </row>
    <row r="1213" spans="1:20" ht="48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4" t="s">
        <v>8326</v>
      </c>
      <c r="P1213" s="12" t="s">
        <v>8330</v>
      </c>
      <c r="Q1213" s="11">
        <f t="shared" si="72"/>
        <v>53.56</v>
      </c>
      <c r="R1213" s="19">
        <f t="shared" si="73"/>
        <v>40663.08666666667</v>
      </c>
      <c r="S1213" s="17">
        <f t="shared" si="74"/>
        <v>40706.166666666664</v>
      </c>
      <c r="T1213">
        <f t="shared" si="75"/>
        <v>2011</v>
      </c>
    </row>
    <row r="1214" spans="1:20" ht="48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4" t="s">
        <v>8322</v>
      </c>
      <c r="P1214" s="12" t="s">
        <v>8325</v>
      </c>
      <c r="Q1214" s="11">
        <f t="shared" si="72"/>
        <v>83.14</v>
      </c>
      <c r="R1214" s="19">
        <f t="shared" si="73"/>
        <v>42126.87501157407</v>
      </c>
      <c r="S1214" s="17">
        <f t="shared" si="74"/>
        <v>42158.290972222225</v>
      </c>
      <c r="T1214">
        <f t="shared" si="75"/>
        <v>2015</v>
      </c>
    </row>
    <row r="1215" spans="1:20" ht="48" x14ac:dyDescent="0.2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4" t="s">
        <v>8320</v>
      </c>
      <c r="P1215" s="12" t="s">
        <v>8342</v>
      </c>
      <c r="Q1215" s="11">
        <f t="shared" si="72"/>
        <v>43.04</v>
      </c>
      <c r="R1215" s="19">
        <f t="shared" si="73"/>
        <v>41701.901817129627</v>
      </c>
      <c r="S1215" s="17">
        <f t="shared" si="74"/>
        <v>41721</v>
      </c>
      <c r="T1215">
        <f t="shared" si="75"/>
        <v>2014</v>
      </c>
    </row>
    <row r="1216" spans="1:20" ht="48" x14ac:dyDescent="0.2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4" t="s">
        <v>8320</v>
      </c>
      <c r="P1216" s="12" t="s">
        <v>8342</v>
      </c>
      <c r="Q1216" s="11">
        <f t="shared" si="72"/>
        <v>96.71</v>
      </c>
      <c r="R1216" s="19">
        <f t="shared" si="73"/>
        <v>41311.799513888887</v>
      </c>
      <c r="S1216" s="17">
        <f t="shared" si="74"/>
        <v>41336.799513888887</v>
      </c>
      <c r="T1216">
        <f t="shared" si="75"/>
        <v>2013</v>
      </c>
    </row>
    <row r="1217" spans="1:20" ht="48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4" t="s">
        <v>8318</v>
      </c>
      <c r="P1217" s="12" t="s">
        <v>8319</v>
      </c>
      <c r="Q1217" s="11">
        <f t="shared" si="72"/>
        <v>69.27</v>
      </c>
      <c r="R1217" s="19">
        <f t="shared" si="73"/>
        <v>42738.692233796297</v>
      </c>
      <c r="S1217" s="17">
        <f t="shared" si="74"/>
        <v>42768.692233796297</v>
      </c>
      <c r="T1217">
        <f t="shared" si="75"/>
        <v>2017</v>
      </c>
    </row>
    <row r="1218" spans="1:20" ht="48" x14ac:dyDescent="0.2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4" t="s">
        <v>8322</v>
      </c>
      <c r="P1218" s="12" t="s">
        <v>8323</v>
      </c>
      <c r="Q1218" s="11">
        <f t="shared" si="72"/>
        <v>125.27</v>
      </c>
      <c r="R1218" s="19">
        <f t="shared" si="73"/>
        <v>42081.731273148151</v>
      </c>
      <c r="S1218" s="17">
        <f t="shared" si="74"/>
        <v>42111.731273148151</v>
      </c>
      <c r="T1218">
        <f t="shared" si="75"/>
        <v>2015</v>
      </c>
    </row>
    <row r="1219" spans="1:20" ht="48" x14ac:dyDescent="0.2">
      <c r="A1219">
        <v>921</v>
      </c>
      <c r="B1219" s="9" t="s">
        <v>922</v>
      </c>
      <c r="C1219" s="3" t="s">
        <v>5031</v>
      </c>
      <c r="D1219" s="5">
        <v>15000</v>
      </c>
      <c r="E1219" s="7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4" t="s">
        <v>8326</v>
      </c>
      <c r="P1219" s="12" t="s">
        <v>8349</v>
      </c>
      <c r="Q1219" s="11">
        <f t="shared" ref="Q1219:Q1282" si="76">IFERROR(ROUND(E1219/L1219,2),0)</f>
        <v>231.75</v>
      </c>
      <c r="R1219" s="19">
        <f t="shared" ref="R1219:R1282" si="77">(((J1219/60)/60)/24)+DATE(1970,1,1)</f>
        <v>40847.171018518515</v>
      </c>
      <c r="S1219" s="17">
        <f t="shared" ref="S1219:S1282" si="78">(((I1219/60)/60)/24)+DATE(1970,1,1)</f>
        <v>40889.212685185186</v>
      </c>
      <c r="T1219">
        <f t="shared" ref="T1219:T1282" si="79">YEAR(R1219)</f>
        <v>2011</v>
      </c>
    </row>
    <row r="1220" spans="1:20" ht="48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4" t="s">
        <v>8307</v>
      </c>
      <c r="P1220" s="12" t="s">
        <v>8309</v>
      </c>
      <c r="Q1220" s="11">
        <f t="shared" si="76"/>
        <v>124.92</v>
      </c>
      <c r="R1220" s="19">
        <f t="shared" si="77"/>
        <v>42668.726701388892</v>
      </c>
      <c r="S1220" s="17">
        <f t="shared" si="78"/>
        <v>42698.768368055549</v>
      </c>
      <c r="T1220">
        <f t="shared" si="79"/>
        <v>2016</v>
      </c>
    </row>
    <row r="1221" spans="1:20" ht="48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4" t="s">
        <v>8322</v>
      </c>
      <c r="P1221" s="12" t="s">
        <v>8325</v>
      </c>
      <c r="Q1221" s="11">
        <f t="shared" si="76"/>
        <v>100.22</v>
      </c>
      <c r="R1221" s="19">
        <f t="shared" si="77"/>
        <v>41791.993414351848</v>
      </c>
      <c r="S1221" s="17">
        <f t="shared" si="78"/>
        <v>41821.993414351848</v>
      </c>
      <c r="T1221">
        <f t="shared" si="79"/>
        <v>2014</v>
      </c>
    </row>
    <row r="1222" spans="1:20" ht="32" x14ac:dyDescent="0.2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4" t="s">
        <v>8322</v>
      </c>
      <c r="P1222" s="12" t="s">
        <v>8325</v>
      </c>
      <c r="Q1222" s="11">
        <f t="shared" si="76"/>
        <v>72.89</v>
      </c>
      <c r="R1222" s="19">
        <f t="shared" si="77"/>
        <v>41943.753032407411</v>
      </c>
      <c r="S1222" s="17">
        <f t="shared" si="78"/>
        <v>41973.794699074075</v>
      </c>
      <c r="T1222">
        <f t="shared" si="79"/>
        <v>2014</v>
      </c>
    </row>
    <row r="1223" spans="1:20" ht="64" x14ac:dyDescent="0.2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4" t="s">
        <v>8322</v>
      </c>
      <c r="P1223" s="12" t="s">
        <v>8325</v>
      </c>
      <c r="Q1223" s="11">
        <f t="shared" si="76"/>
        <v>70.459999999999994</v>
      </c>
      <c r="R1223" s="19">
        <f t="shared" si="77"/>
        <v>42034.928252314814</v>
      </c>
      <c r="S1223" s="17">
        <f t="shared" si="78"/>
        <v>42090</v>
      </c>
      <c r="T1223">
        <f t="shared" si="79"/>
        <v>2015</v>
      </c>
    </row>
    <row r="1224" spans="1:20" ht="48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4" t="s">
        <v>8322</v>
      </c>
      <c r="P1224" s="12" t="s">
        <v>8325</v>
      </c>
      <c r="Q1224" s="11">
        <f t="shared" si="76"/>
        <v>80.16</v>
      </c>
      <c r="R1224" s="19">
        <f t="shared" si="77"/>
        <v>41841.26489583333</v>
      </c>
      <c r="S1224" s="17">
        <f t="shared" si="78"/>
        <v>41864.207638888889</v>
      </c>
      <c r="T1224">
        <f t="shared" si="79"/>
        <v>2014</v>
      </c>
    </row>
    <row r="1225" spans="1:20" ht="48" x14ac:dyDescent="0.2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4" t="s">
        <v>8315</v>
      </c>
      <c r="P1225" s="12" t="s">
        <v>8333</v>
      </c>
      <c r="Q1225" s="11">
        <f t="shared" si="76"/>
        <v>51.29</v>
      </c>
      <c r="R1225" s="19">
        <f t="shared" si="77"/>
        <v>41575.237430555557</v>
      </c>
      <c r="S1225" s="17">
        <f t="shared" si="78"/>
        <v>41605.279097222221</v>
      </c>
      <c r="T1225">
        <f t="shared" si="79"/>
        <v>2013</v>
      </c>
    </row>
    <row r="1226" spans="1:20" ht="48" x14ac:dyDescent="0.2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4" t="s">
        <v>8322</v>
      </c>
      <c r="P1226" s="12" t="s">
        <v>8325</v>
      </c>
      <c r="Q1226" s="11">
        <f t="shared" si="76"/>
        <v>114.13</v>
      </c>
      <c r="R1226" s="19">
        <f t="shared" si="77"/>
        <v>41851.200150462959</v>
      </c>
      <c r="S1226" s="17">
        <f t="shared" si="78"/>
        <v>41881.200150462959</v>
      </c>
      <c r="T1226">
        <f t="shared" si="79"/>
        <v>2014</v>
      </c>
    </row>
    <row r="1227" spans="1:20" ht="32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4" t="s">
        <v>8322</v>
      </c>
      <c r="P1227" s="12" t="s">
        <v>8325</v>
      </c>
      <c r="Q1227" s="11">
        <f t="shared" si="76"/>
        <v>42.21</v>
      </c>
      <c r="R1227" s="19">
        <f t="shared" si="77"/>
        <v>42566.441203703704</v>
      </c>
      <c r="S1227" s="17">
        <f t="shared" si="78"/>
        <v>42582.458333333328</v>
      </c>
      <c r="T1227">
        <f t="shared" si="79"/>
        <v>2016</v>
      </c>
    </row>
    <row r="1228" spans="1:20" ht="48" x14ac:dyDescent="0.2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4" t="s">
        <v>8310</v>
      </c>
      <c r="P1228" s="12" t="s">
        <v>8332</v>
      </c>
      <c r="Q1228" s="11">
        <f t="shared" si="76"/>
        <v>77.27</v>
      </c>
      <c r="R1228" s="19">
        <f t="shared" si="77"/>
        <v>41299.878148148149</v>
      </c>
      <c r="S1228" s="17">
        <f t="shared" si="78"/>
        <v>41329.878148148149</v>
      </c>
      <c r="T1228">
        <f t="shared" si="79"/>
        <v>2013</v>
      </c>
    </row>
    <row r="1229" spans="1:20" ht="48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4" t="s">
        <v>8322</v>
      </c>
      <c r="P1229" s="12" t="s">
        <v>8334</v>
      </c>
      <c r="Q1229" s="11">
        <f t="shared" si="76"/>
        <v>267.64999999999998</v>
      </c>
      <c r="R1229" s="19">
        <f t="shared" si="77"/>
        <v>41771.814791666664</v>
      </c>
      <c r="S1229" s="17">
        <f t="shared" si="78"/>
        <v>41801.814791666664</v>
      </c>
      <c r="T1229">
        <f t="shared" si="79"/>
        <v>2014</v>
      </c>
    </row>
    <row r="1230" spans="1:20" ht="48" x14ac:dyDescent="0.2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4" t="s">
        <v>8322</v>
      </c>
      <c r="P1230" s="12" t="s">
        <v>8325</v>
      </c>
      <c r="Q1230" s="11">
        <f t="shared" si="76"/>
        <v>56.83</v>
      </c>
      <c r="R1230" s="19">
        <f t="shared" si="77"/>
        <v>42581.397546296299</v>
      </c>
      <c r="S1230" s="17">
        <f t="shared" si="78"/>
        <v>42638.958333333328</v>
      </c>
      <c r="T1230">
        <f t="shared" si="79"/>
        <v>2016</v>
      </c>
    </row>
    <row r="1231" spans="1:20" ht="48" x14ac:dyDescent="0.2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4" t="s">
        <v>8322</v>
      </c>
      <c r="P1231" s="12" t="s">
        <v>8325</v>
      </c>
      <c r="Q1231" s="11">
        <f t="shared" si="76"/>
        <v>39.869999999999997</v>
      </c>
      <c r="R1231" s="19">
        <f t="shared" si="77"/>
        <v>41914.295104166667</v>
      </c>
      <c r="S1231" s="17">
        <f t="shared" si="78"/>
        <v>41948.536111111112</v>
      </c>
      <c r="T1231">
        <f t="shared" si="79"/>
        <v>2014</v>
      </c>
    </row>
    <row r="1232" spans="1:20" ht="48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4" t="s">
        <v>8326</v>
      </c>
      <c r="P1232" s="12" t="s">
        <v>8337</v>
      </c>
      <c r="Q1232" s="11">
        <f t="shared" si="76"/>
        <v>64.709999999999994</v>
      </c>
      <c r="R1232" s="19">
        <f t="shared" si="77"/>
        <v>41572.492974537039</v>
      </c>
      <c r="S1232" s="17">
        <f t="shared" si="78"/>
        <v>41602.534641203703</v>
      </c>
      <c r="T1232">
        <f t="shared" si="79"/>
        <v>2013</v>
      </c>
    </row>
    <row r="1233" spans="1:20" ht="48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4" t="s">
        <v>8312</v>
      </c>
      <c r="P1233" s="12" t="s">
        <v>8313</v>
      </c>
      <c r="Q1233" s="11">
        <f t="shared" si="76"/>
        <v>32.32</v>
      </c>
      <c r="R1233" s="19">
        <f t="shared" si="77"/>
        <v>42570.702986111108</v>
      </c>
      <c r="S1233" s="17">
        <f t="shared" si="78"/>
        <v>42600.702986111108</v>
      </c>
      <c r="T1233">
        <f t="shared" si="79"/>
        <v>2016</v>
      </c>
    </row>
    <row r="1234" spans="1:20" ht="48" x14ac:dyDescent="0.2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4" t="s">
        <v>8320</v>
      </c>
      <c r="P1234" s="12" t="s">
        <v>8342</v>
      </c>
      <c r="Q1234" s="11">
        <f t="shared" si="76"/>
        <v>167.49</v>
      </c>
      <c r="R1234" s="19">
        <f t="shared" si="77"/>
        <v>40248.834999999999</v>
      </c>
      <c r="S1234" s="17">
        <f t="shared" si="78"/>
        <v>40338.791666666664</v>
      </c>
      <c r="T1234">
        <f t="shared" si="79"/>
        <v>2010</v>
      </c>
    </row>
    <row r="1235" spans="1:20" ht="48" x14ac:dyDescent="0.2">
      <c r="A1235">
        <v>2531</v>
      </c>
      <c r="B1235" s="9" t="s">
        <v>2531</v>
      </c>
      <c r="C1235" s="3" t="s">
        <v>6641</v>
      </c>
      <c r="D1235" s="5">
        <v>4500</v>
      </c>
      <c r="E1235" s="7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4" t="s">
        <v>8326</v>
      </c>
      <c r="P1235" s="12" t="s">
        <v>8340</v>
      </c>
      <c r="Q1235" s="11">
        <f t="shared" si="76"/>
        <v>74.069999999999993</v>
      </c>
      <c r="R1235" s="19">
        <f t="shared" si="77"/>
        <v>42208.680023148147</v>
      </c>
      <c r="S1235" s="17">
        <f t="shared" si="78"/>
        <v>42231.165972222225</v>
      </c>
      <c r="T1235">
        <f t="shared" si="79"/>
        <v>2015</v>
      </c>
    </row>
    <row r="1236" spans="1:20" ht="48" x14ac:dyDescent="0.2">
      <c r="A1236">
        <v>2526</v>
      </c>
      <c r="B1236" s="9" t="s">
        <v>2526</v>
      </c>
      <c r="C1236" s="3" t="s">
        <v>6636</v>
      </c>
      <c r="D1236" s="5">
        <v>4000</v>
      </c>
      <c r="E1236" s="7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4" t="s">
        <v>8326</v>
      </c>
      <c r="P1236" s="12" t="s">
        <v>8340</v>
      </c>
      <c r="Q1236" s="11">
        <f t="shared" si="76"/>
        <v>136.91</v>
      </c>
      <c r="R1236" s="19">
        <f t="shared" si="77"/>
        <v>41953.091134259259</v>
      </c>
      <c r="S1236" s="17">
        <f t="shared" si="78"/>
        <v>41981.207638888889</v>
      </c>
      <c r="T1236">
        <f t="shared" si="79"/>
        <v>2014</v>
      </c>
    </row>
    <row r="1237" spans="1:20" ht="48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4" t="s">
        <v>8326</v>
      </c>
      <c r="P1237" s="12" t="s">
        <v>8327</v>
      </c>
      <c r="Q1237" s="11">
        <f t="shared" si="76"/>
        <v>47.54</v>
      </c>
      <c r="R1237" s="19">
        <f t="shared" si="77"/>
        <v>40999.645925925928</v>
      </c>
      <c r="S1237" s="17">
        <f t="shared" si="78"/>
        <v>41029.645925925928</v>
      </c>
      <c r="T1237">
        <f t="shared" si="79"/>
        <v>2012</v>
      </c>
    </row>
    <row r="1238" spans="1:20" ht="48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4" t="s">
        <v>8322</v>
      </c>
      <c r="P1238" s="12" t="s">
        <v>8325</v>
      </c>
      <c r="Q1238" s="11">
        <f t="shared" si="76"/>
        <v>65.38</v>
      </c>
      <c r="R1238" s="19">
        <f t="shared" si="77"/>
        <v>42208.84646990741</v>
      </c>
      <c r="S1238" s="17">
        <f t="shared" si="78"/>
        <v>42238.84646990741</v>
      </c>
      <c r="T1238">
        <f t="shared" si="79"/>
        <v>2015</v>
      </c>
    </row>
    <row r="1239" spans="1:20" ht="48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4" t="s">
        <v>8326</v>
      </c>
      <c r="P1239" s="12" t="s">
        <v>8327</v>
      </c>
      <c r="Q1239" s="11">
        <f t="shared" si="76"/>
        <v>80.55</v>
      </c>
      <c r="R1239" s="19">
        <f t="shared" si="77"/>
        <v>40730.878912037035</v>
      </c>
      <c r="S1239" s="17">
        <f t="shared" si="78"/>
        <v>40760.878912037035</v>
      </c>
      <c r="T1239">
        <f t="shared" si="79"/>
        <v>2011</v>
      </c>
    </row>
    <row r="1240" spans="1:20" ht="48" x14ac:dyDescent="0.2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4" t="s">
        <v>8326</v>
      </c>
      <c r="P1240" s="12" t="s">
        <v>8330</v>
      </c>
      <c r="Q1240" s="11">
        <f t="shared" si="76"/>
        <v>104.65</v>
      </c>
      <c r="R1240" s="19">
        <f t="shared" si="77"/>
        <v>41962.100532407407</v>
      </c>
      <c r="S1240" s="17">
        <f t="shared" si="78"/>
        <v>41995.207638888889</v>
      </c>
      <c r="T1240">
        <f t="shared" si="79"/>
        <v>2014</v>
      </c>
    </row>
    <row r="1241" spans="1:20" ht="48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4" t="s">
        <v>8322</v>
      </c>
      <c r="P1241" s="12" t="s">
        <v>8325</v>
      </c>
      <c r="Q1241" s="11">
        <f t="shared" si="76"/>
        <v>145.16</v>
      </c>
      <c r="R1241" s="19">
        <f t="shared" si="77"/>
        <v>42556.873020833329</v>
      </c>
      <c r="S1241" s="17">
        <f t="shared" si="78"/>
        <v>42616.873020833329</v>
      </c>
      <c r="T1241">
        <f t="shared" si="79"/>
        <v>2016</v>
      </c>
    </row>
    <row r="1242" spans="1:20" ht="16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4" t="s">
        <v>8320</v>
      </c>
      <c r="P1242" s="12" t="s">
        <v>8324</v>
      </c>
      <c r="Q1242" s="11">
        <f t="shared" si="76"/>
        <v>373.5</v>
      </c>
      <c r="R1242" s="19">
        <f t="shared" si="77"/>
        <v>41939.810300925928</v>
      </c>
      <c r="S1242" s="17">
        <f t="shared" si="78"/>
        <v>41969.851967592593</v>
      </c>
      <c r="T1242">
        <f t="shared" si="79"/>
        <v>2014</v>
      </c>
    </row>
    <row r="1243" spans="1:20" ht="48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4" t="s">
        <v>8326</v>
      </c>
      <c r="P1243" s="12" t="s">
        <v>8328</v>
      </c>
      <c r="Q1243" s="11">
        <f t="shared" si="76"/>
        <v>61.9</v>
      </c>
      <c r="R1243" s="19">
        <f t="shared" si="77"/>
        <v>40956.066087962965</v>
      </c>
      <c r="S1243" s="17">
        <f t="shared" si="78"/>
        <v>41013.73333333333</v>
      </c>
      <c r="T1243">
        <f t="shared" si="79"/>
        <v>2012</v>
      </c>
    </row>
    <row r="1244" spans="1:20" ht="32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4" t="s">
        <v>8322</v>
      </c>
      <c r="P1244" s="12" t="s">
        <v>8325</v>
      </c>
      <c r="Q1244" s="11">
        <f t="shared" si="76"/>
        <v>72.95</v>
      </c>
      <c r="R1244" s="19">
        <f t="shared" si="77"/>
        <v>42420.019097222219</v>
      </c>
      <c r="S1244" s="17">
        <f t="shared" si="78"/>
        <v>42479.977430555555</v>
      </c>
      <c r="T1244">
        <f t="shared" si="79"/>
        <v>2016</v>
      </c>
    </row>
    <row r="1245" spans="1:20" ht="48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4" t="s">
        <v>8322</v>
      </c>
      <c r="P1245" s="12" t="s">
        <v>8325</v>
      </c>
      <c r="Q1245" s="11">
        <f t="shared" si="76"/>
        <v>68.349999999999994</v>
      </c>
      <c r="R1245" s="19">
        <f t="shared" si="77"/>
        <v>41941.75203703704</v>
      </c>
      <c r="S1245" s="17">
        <f t="shared" si="78"/>
        <v>41964.708333333328</v>
      </c>
      <c r="T1245">
        <f t="shared" si="79"/>
        <v>2014</v>
      </c>
    </row>
    <row r="1246" spans="1:20" ht="48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4" t="s">
        <v>8322</v>
      </c>
      <c r="P1246" s="12" t="s">
        <v>8325</v>
      </c>
      <c r="Q1246" s="11">
        <f t="shared" si="76"/>
        <v>70.290000000000006</v>
      </c>
      <c r="R1246" s="19">
        <f t="shared" si="77"/>
        <v>42311.711979166663</v>
      </c>
      <c r="S1246" s="17">
        <f t="shared" si="78"/>
        <v>42341.708333333328</v>
      </c>
      <c r="T1246">
        <f t="shared" si="79"/>
        <v>2015</v>
      </c>
    </row>
    <row r="1247" spans="1:20" ht="32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4" t="s">
        <v>8322</v>
      </c>
      <c r="P1247" s="12" t="s">
        <v>8334</v>
      </c>
      <c r="Q1247" s="11">
        <f t="shared" si="76"/>
        <v>50.11</v>
      </c>
      <c r="R1247" s="19">
        <f t="shared" si="77"/>
        <v>42182.108252314814</v>
      </c>
      <c r="S1247" s="17">
        <f t="shared" si="78"/>
        <v>42242.108252314814</v>
      </c>
      <c r="T1247">
        <f t="shared" si="79"/>
        <v>2015</v>
      </c>
    </row>
    <row r="1248" spans="1:20" ht="48" x14ac:dyDescent="0.2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4" t="s">
        <v>8322</v>
      </c>
      <c r="P1248" s="12" t="s">
        <v>8325</v>
      </c>
      <c r="Q1248" s="11">
        <f t="shared" si="76"/>
        <v>49.55</v>
      </c>
      <c r="R1248" s="19">
        <f t="shared" si="77"/>
        <v>42465.491435185191</v>
      </c>
      <c r="S1248" s="17">
        <f t="shared" si="78"/>
        <v>42494.958333333328</v>
      </c>
      <c r="T1248">
        <f t="shared" si="79"/>
        <v>2016</v>
      </c>
    </row>
    <row r="1249" spans="1:20" ht="48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4" t="s">
        <v>8322</v>
      </c>
      <c r="P1249" s="12" t="s">
        <v>8325</v>
      </c>
      <c r="Q1249" s="11">
        <f t="shared" si="76"/>
        <v>49.44</v>
      </c>
      <c r="R1249" s="19">
        <f t="shared" si="77"/>
        <v>42466.303715277783</v>
      </c>
      <c r="S1249" s="17">
        <f t="shared" si="78"/>
        <v>42496.303715277783</v>
      </c>
      <c r="T1249">
        <f t="shared" si="79"/>
        <v>2016</v>
      </c>
    </row>
    <row r="1250" spans="1:20" ht="48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4" t="s">
        <v>8322</v>
      </c>
      <c r="P1250" s="12" t="s">
        <v>8323</v>
      </c>
      <c r="Q1250" s="11">
        <f t="shared" si="76"/>
        <v>191.13</v>
      </c>
      <c r="R1250" s="19">
        <f t="shared" si="77"/>
        <v>42570.110243055555</v>
      </c>
      <c r="S1250" s="17">
        <f t="shared" si="78"/>
        <v>42600.110243055555</v>
      </c>
      <c r="T1250">
        <f t="shared" si="79"/>
        <v>2016</v>
      </c>
    </row>
    <row r="1251" spans="1:20" ht="48" x14ac:dyDescent="0.2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4" t="s">
        <v>8320</v>
      </c>
      <c r="P1251" s="12" t="s">
        <v>8321</v>
      </c>
      <c r="Q1251" s="11">
        <f t="shared" si="76"/>
        <v>57.08</v>
      </c>
      <c r="R1251" s="19">
        <f t="shared" si="77"/>
        <v>41013.787569444445</v>
      </c>
      <c r="S1251" s="17">
        <f t="shared" si="78"/>
        <v>41045.791666666664</v>
      </c>
      <c r="T1251">
        <f t="shared" si="79"/>
        <v>2012</v>
      </c>
    </row>
    <row r="1252" spans="1:20" ht="48" x14ac:dyDescent="0.2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4" t="s">
        <v>8320</v>
      </c>
      <c r="P1252" s="12" t="s">
        <v>8331</v>
      </c>
      <c r="Q1252" s="11">
        <f t="shared" si="76"/>
        <v>93.4</v>
      </c>
      <c r="R1252" s="19">
        <f t="shared" si="77"/>
        <v>42563.932951388888</v>
      </c>
      <c r="S1252" s="17">
        <f t="shared" si="78"/>
        <v>42580.232638888891</v>
      </c>
      <c r="T1252">
        <f t="shared" si="79"/>
        <v>2016</v>
      </c>
    </row>
    <row r="1253" spans="1:20" ht="48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4" t="s">
        <v>8307</v>
      </c>
      <c r="P1253" s="12" t="s">
        <v>8314</v>
      </c>
      <c r="Q1253" s="11">
        <f t="shared" si="76"/>
        <v>27.6</v>
      </c>
      <c r="R1253" s="19">
        <f t="shared" si="77"/>
        <v>41902.874432870369</v>
      </c>
      <c r="S1253" s="17">
        <f t="shared" si="78"/>
        <v>41932.874432870369</v>
      </c>
      <c r="T1253">
        <f t="shared" si="79"/>
        <v>2014</v>
      </c>
    </row>
    <row r="1254" spans="1:20" ht="48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4" t="s">
        <v>8307</v>
      </c>
      <c r="P1254" s="12" t="s">
        <v>8308</v>
      </c>
      <c r="Q1254" s="11">
        <f t="shared" si="76"/>
        <v>67.260000000000005</v>
      </c>
      <c r="R1254" s="19">
        <f t="shared" si="77"/>
        <v>41844.771793981483</v>
      </c>
      <c r="S1254" s="17">
        <f t="shared" si="78"/>
        <v>41874.771793981483</v>
      </c>
      <c r="T1254">
        <f t="shared" si="79"/>
        <v>2014</v>
      </c>
    </row>
    <row r="1255" spans="1:20" ht="48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4" t="s">
        <v>8322</v>
      </c>
      <c r="P1255" s="12" t="s">
        <v>8325</v>
      </c>
      <c r="Q1255" s="11">
        <f t="shared" si="76"/>
        <v>104.07</v>
      </c>
      <c r="R1255" s="19">
        <f t="shared" si="77"/>
        <v>42064.652673611112</v>
      </c>
      <c r="S1255" s="17">
        <f t="shared" si="78"/>
        <v>42101.291666666672</v>
      </c>
      <c r="T1255">
        <f t="shared" si="79"/>
        <v>2015</v>
      </c>
    </row>
    <row r="1256" spans="1:20" ht="48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4" t="s">
        <v>8307</v>
      </c>
      <c r="P1256" s="12" t="s">
        <v>8341</v>
      </c>
      <c r="Q1256" s="11">
        <f t="shared" si="76"/>
        <v>111.41</v>
      </c>
      <c r="R1256" s="19">
        <f t="shared" si="77"/>
        <v>42198.559479166666</v>
      </c>
      <c r="S1256" s="17">
        <f t="shared" si="78"/>
        <v>42231.556944444441</v>
      </c>
      <c r="T1256">
        <f t="shared" si="79"/>
        <v>2015</v>
      </c>
    </row>
    <row r="1257" spans="1:20" ht="48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4" t="s">
        <v>8326</v>
      </c>
      <c r="P1257" s="12" t="s">
        <v>8330</v>
      </c>
      <c r="Q1257" s="11">
        <f t="shared" si="76"/>
        <v>68.94</v>
      </c>
      <c r="R1257" s="19">
        <f t="shared" si="77"/>
        <v>42160.735208333332</v>
      </c>
      <c r="S1257" s="17">
        <f t="shared" si="78"/>
        <v>42190.735208333332</v>
      </c>
      <c r="T1257">
        <f t="shared" si="79"/>
        <v>2015</v>
      </c>
    </row>
    <row r="1258" spans="1:20" ht="32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4" t="s">
        <v>8310</v>
      </c>
      <c r="P1258" s="12" t="s">
        <v>8311</v>
      </c>
      <c r="Q1258" s="11">
        <f t="shared" si="76"/>
        <v>28.94</v>
      </c>
      <c r="R1258" s="19">
        <f t="shared" si="77"/>
        <v>41344.662858796299</v>
      </c>
      <c r="S1258" s="17">
        <f t="shared" si="78"/>
        <v>41374.662858796299</v>
      </c>
      <c r="T1258">
        <f t="shared" si="79"/>
        <v>2013</v>
      </c>
    </row>
    <row r="1259" spans="1:20" ht="48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4" t="s">
        <v>8322</v>
      </c>
      <c r="P1259" s="12" t="s">
        <v>8325</v>
      </c>
      <c r="Q1259" s="11">
        <f t="shared" si="76"/>
        <v>135.63</v>
      </c>
      <c r="R1259" s="19">
        <f t="shared" si="77"/>
        <v>42169.814340277779</v>
      </c>
      <c r="S1259" s="17">
        <f t="shared" si="78"/>
        <v>42199.814340277779</v>
      </c>
      <c r="T1259">
        <f t="shared" si="79"/>
        <v>2015</v>
      </c>
    </row>
    <row r="1260" spans="1:20" ht="48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4" t="s">
        <v>8326</v>
      </c>
      <c r="P1260" s="12" t="s">
        <v>8330</v>
      </c>
      <c r="Q1260" s="11">
        <f t="shared" si="76"/>
        <v>100.47</v>
      </c>
      <c r="R1260" s="19">
        <f t="shared" si="77"/>
        <v>40987.977060185185</v>
      </c>
      <c r="S1260" s="17">
        <f t="shared" si="78"/>
        <v>41022.166666666664</v>
      </c>
      <c r="T1260">
        <f t="shared" si="79"/>
        <v>2012</v>
      </c>
    </row>
    <row r="1261" spans="1:20" ht="48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4" t="s">
        <v>8320</v>
      </c>
      <c r="P1261" s="12" t="s">
        <v>8338</v>
      </c>
      <c r="Q1261" s="11">
        <f t="shared" si="76"/>
        <v>110.64</v>
      </c>
      <c r="R1261" s="19">
        <f t="shared" si="77"/>
        <v>41135.679791666669</v>
      </c>
      <c r="S1261" s="17">
        <f t="shared" si="78"/>
        <v>41180.679791666669</v>
      </c>
      <c r="T1261">
        <f t="shared" si="79"/>
        <v>2012</v>
      </c>
    </row>
    <row r="1262" spans="1:20" ht="48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4" t="s">
        <v>8326</v>
      </c>
      <c r="P1262" s="12" t="s">
        <v>8337</v>
      </c>
      <c r="Q1262" s="11">
        <f t="shared" si="76"/>
        <v>52.6</v>
      </c>
      <c r="R1262" s="19">
        <f t="shared" si="77"/>
        <v>41682.0705787037</v>
      </c>
      <c r="S1262" s="17">
        <f t="shared" si="78"/>
        <v>41709.290972222225</v>
      </c>
      <c r="T1262">
        <f t="shared" si="79"/>
        <v>2014</v>
      </c>
    </row>
    <row r="1263" spans="1:20" ht="48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4" t="s">
        <v>8307</v>
      </c>
      <c r="P1263" s="12" t="s">
        <v>8339</v>
      </c>
      <c r="Q1263" s="11">
        <f t="shared" si="76"/>
        <v>93.7</v>
      </c>
      <c r="R1263" s="19">
        <f t="shared" si="77"/>
        <v>42083.895532407405</v>
      </c>
      <c r="S1263" s="17">
        <f t="shared" si="78"/>
        <v>42128.895532407405</v>
      </c>
      <c r="T1263">
        <f t="shared" si="79"/>
        <v>2015</v>
      </c>
    </row>
    <row r="1264" spans="1:20" ht="32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4" t="s">
        <v>8307</v>
      </c>
      <c r="P1264" s="12" t="s">
        <v>8308</v>
      </c>
      <c r="Q1264" s="11">
        <f t="shared" si="76"/>
        <v>10.51</v>
      </c>
      <c r="R1264" s="19">
        <f t="shared" si="77"/>
        <v>42026.370717592596</v>
      </c>
      <c r="S1264" s="17">
        <f t="shared" si="78"/>
        <v>42065.833333333328</v>
      </c>
      <c r="T1264">
        <f t="shared" si="79"/>
        <v>2015</v>
      </c>
    </row>
    <row r="1265" spans="1:20" ht="48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4" t="s">
        <v>8322</v>
      </c>
      <c r="P1265" s="12" t="s">
        <v>8334</v>
      </c>
      <c r="Q1265" s="11">
        <f t="shared" si="76"/>
        <v>74.239999999999995</v>
      </c>
      <c r="R1265" s="19">
        <f t="shared" si="77"/>
        <v>41772.727893518517</v>
      </c>
      <c r="S1265" s="17">
        <f t="shared" si="78"/>
        <v>41802.727893518517</v>
      </c>
      <c r="T1265">
        <f t="shared" si="79"/>
        <v>2014</v>
      </c>
    </row>
    <row r="1266" spans="1:20" ht="48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4" t="s">
        <v>8307</v>
      </c>
      <c r="P1266" s="12" t="s">
        <v>8317</v>
      </c>
      <c r="Q1266" s="11">
        <f t="shared" si="76"/>
        <v>40.98</v>
      </c>
      <c r="R1266" s="19">
        <f t="shared" si="77"/>
        <v>42270.875706018516</v>
      </c>
      <c r="S1266" s="17">
        <f t="shared" si="78"/>
        <v>42298.958333333328</v>
      </c>
      <c r="T1266">
        <f t="shared" si="79"/>
        <v>2015</v>
      </c>
    </row>
    <row r="1267" spans="1:20" ht="48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4" t="s">
        <v>8322</v>
      </c>
      <c r="P1267" s="12" t="s">
        <v>8325</v>
      </c>
      <c r="Q1267" s="11">
        <f t="shared" si="76"/>
        <v>204.57</v>
      </c>
      <c r="R1267" s="19">
        <f t="shared" si="77"/>
        <v>42611.801412037035</v>
      </c>
      <c r="S1267" s="17">
        <f t="shared" si="78"/>
        <v>42627.791666666672</v>
      </c>
      <c r="T1267">
        <f t="shared" si="79"/>
        <v>2016</v>
      </c>
    </row>
    <row r="1268" spans="1:20" ht="48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4" t="s">
        <v>8326</v>
      </c>
      <c r="P1268" s="12" t="s">
        <v>8340</v>
      </c>
      <c r="Q1268" s="11">
        <f t="shared" si="76"/>
        <v>52.96</v>
      </c>
      <c r="R1268" s="19">
        <f t="shared" si="77"/>
        <v>42217.834525462968</v>
      </c>
      <c r="S1268" s="17">
        <f t="shared" si="78"/>
        <v>42236.458333333328</v>
      </c>
      <c r="T1268">
        <f t="shared" si="79"/>
        <v>2015</v>
      </c>
    </row>
    <row r="1269" spans="1:20" ht="32" x14ac:dyDescent="0.2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4" t="s">
        <v>8326</v>
      </c>
      <c r="P1269" s="12" t="s">
        <v>8330</v>
      </c>
      <c r="Q1269" s="11">
        <f t="shared" si="76"/>
        <v>99.53</v>
      </c>
      <c r="R1269" s="19">
        <f t="shared" si="77"/>
        <v>41914.917858796296</v>
      </c>
      <c r="S1269" s="17">
        <f t="shared" si="78"/>
        <v>41944.917858796296</v>
      </c>
      <c r="T1269">
        <f t="shared" si="79"/>
        <v>2014</v>
      </c>
    </row>
    <row r="1270" spans="1:20" ht="48" x14ac:dyDescent="0.2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4" t="s">
        <v>8322</v>
      </c>
      <c r="P1270" s="12" t="s">
        <v>8325</v>
      </c>
      <c r="Q1270" s="11">
        <f t="shared" si="76"/>
        <v>75.09</v>
      </c>
      <c r="R1270" s="19">
        <f t="shared" si="77"/>
        <v>42452.876909722225</v>
      </c>
      <c r="S1270" s="17">
        <f t="shared" si="78"/>
        <v>42473.876909722225</v>
      </c>
      <c r="T1270">
        <f t="shared" si="79"/>
        <v>2016</v>
      </c>
    </row>
    <row r="1271" spans="1:20" ht="32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4" t="s">
        <v>8326</v>
      </c>
      <c r="P1271" s="12" t="s">
        <v>8330</v>
      </c>
      <c r="Q1271" s="11">
        <f t="shared" si="76"/>
        <v>85.5</v>
      </c>
      <c r="R1271" s="19">
        <f t="shared" si="77"/>
        <v>41370.292303240742</v>
      </c>
      <c r="S1271" s="17">
        <f t="shared" si="78"/>
        <v>41400.292303240742</v>
      </c>
      <c r="T1271">
        <f t="shared" si="79"/>
        <v>2013</v>
      </c>
    </row>
    <row r="1272" spans="1:20" ht="32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4" t="s">
        <v>8326</v>
      </c>
      <c r="P1272" s="12" t="s">
        <v>8327</v>
      </c>
      <c r="Q1272" s="11">
        <f t="shared" si="76"/>
        <v>106.53</v>
      </c>
      <c r="R1272" s="19">
        <f t="shared" si="77"/>
        <v>42160.708530092597</v>
      </c>
      <c r="S1272" s="17">
        <f t="shared" si="78"/>
        <v>42190.708530092597</v>
      </c>
      <c r="T1272">
        <f t="shared" si="79"/>
        <v>2015</v>
      </c>
    </row>
    <row r="1273" spans="1:20" ht="32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4" t="s">
        <v>8322</v>
      </c>
      <c r="P1273" s="12" t="s">
        <v>8325</v>
      </c>
      <c r="Q1273" s="11">
        <f t="shared" si="76"/>
        <v>184.78</v>
      </c>
      <c r="R1273" s="19">
        <f t="shared" si="77"/>
        <v>42746.057106481487</v>
      </c>
      <c r="S1273" s="17">
        <f t="shared" si="78"/>
        <v>42791.057106481487</v>
      </c>
      <c r="T1273">
        <f t="shared" si="79"/>
        <v>2017</v>
      </c>
    </row>
    <row r="1274" spans="1:20" ht="48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4" t="s">
        <v>8322</v>
      </c>
      <c r="P1274" s="12" t="s">
        <v>8325</v>
      </c>
      <c r="Q1274" s="11">
        <f t="shared" si="76"/>
        <v>25.13</v>
      </c>
      <c r="R1274" s="19">
        <f t="shared" si="77"/>
        <v>42188.467499999999</v>
      </c>
      <c r="S1274" s="17">
        <f t="shared" si="78"/>
        <v>42218.666666666672</v>
      </c>
      <c r="T1274">
        <f t="shared" si="79"/>
        <v>2015</v>
      </c>
    </row>
    <row r="1275" spans="1:20" ht="48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4" t="s">
        <v>8326</v>
      </c>
      <c r="P1275" s="12" t="s">
        <v>8330</v>
      </c>
      <c r="Q1275" s="11">
        <f t="shared" si="76"/>
        <v>90.28</v>
      </c>
      <c r="R1275" s="19">
        <f t="shared" si="77"/>
        <v>42141.95711805555</v>
      </c>
      <c r="S1275" s="17">
        <f t="shared" si="78"/>
        <v>42177.208333333328</v>
      </c>
      <c r="T1275">
        <f t="shared" si="79"/>
        <v>2015</v>
      </c>
    </row>
    <row r="1276" spans="1:20" ht="48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4" t="s">
        <v>8322</v>
      </c>
      <c r="P1276" s="12" t="s">
        <v>8323</v>
      </c>
      <c r="Q1276" s="11">
        <f t="shared" si="76"/>
        <v>103.17</v>
      </c>
      <c r="R1276" s="19">
        <f t="shared" si="77"/>
        <v>42163.29833333334</v>
      </c>
      <c r="S1276" s="17">
        <f t="shared" si="78"/>
        <v>42205.916666666672</v>
      </c>
      <c r="T1276">
        <f t="shared" si="79"/>
        <v>2015</v>
      </c>
    </row>
    <row r="1277" spans="1:20" ht="48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4" t="s">
        <v>8307</v>
      </c>
      <c r="P1277" s="12" t="s">
        <v>8308</v>
      </c>
      <c r="Q1277" s="11">
        <f t="shared" si="76"/>
        <v>22.12</v>
      </c>
      <c r="R1277" s="19">
        <f t="shared" si="77"/>
        <v>41719.887928240743</v>
      </c>
      <c r="S1277" s="17">
        <f t="shared" si="78"/>
        <v>41764.887928240743</v>
      </c>
      <c r="T1277">
        <f t="shared" si="79"/>
        <v>2014</v>
      </c>
    </row>
    <row r="1278" spans="1:20" ht="48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4" t="s">
        <v>8326</v>
      </c>
      <c r="P1278" s="12" t="s">
        <v>8327</v>
      </c>
      <c r="Q1278" s="11">
        <f t="shared" si="76"/>
        <v>58.6</v>
      </c>
      <c r="R1278" s="19">
        <f t="shared" si="77"/>
        <v>40939.02002314815</v>
      </c>
      <c r="S1278" s="17">
        <f t="shared" si="78"/>
        <v>40973.125</v>
      </c>
      <c r="T1278">
        <f t="shared" si="79"/>
        <v>2012</v>
      </c>
    </row>
    <row r="1279" spans="1:20" ht="48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4" t="s">
        <v>8322</v>
      </c>
      <c r="P1279" s="12" t="s">
        <v>8325</v>
      </c>
      <c r="Q1279" s="11">
        <f t="shared" si="76"/>
        <v>136</v>
      </c>
      <c r="R1279" s="19">
        <f t="shared" si="77"/>
        <v>42430.839398148149</v>
      </c>
      <c r="S1279" s="17">
        <f t="shared" si="78"/>
        <v>42445.165972222225</v>
      </c>
      <c r="T1279">
        <f t="shared" si="79"/>
        <v>2016</v>
      </c>
    </row>
    <row r="1280" spans="1:20" ht="32" x14ac:dyDescent="0.2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4" t="s">
        <v>8326</v>
      </c>
      <c r="P1280" s="12" t="s">
        <v>8330</v>
      </c>
      <c r="Q1280" s="11">
        <f t="shared" si="76"/>
        <v>73.77</v>
      </c>
      <c r="R1280" s="19">
        <f t="shared" si="77"/>
        <v>42759.628599537042</v>
      </c>
      <c r="S1280" s="17">
        <f t="shared" si="78"/>
        <v>42795.083333333328</v>
      </c>
      <c r="T1280">
        <f t="shared" si="79"/>
        <v>2017</v>
      </c>
    </row>
    <row r="1281" spans="1:20" ht="48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4" t="s">
        <v>8312</v>
      </c>
      <c r="P1281" s="12" t="s">
        <v>8313</v>
      </c>
      <c r="Q1281" s="11">
        <f t="shared" si="76"/>
        <v>48.72</v>
      </c>
      <c r="R1281" s="19">
        <f t="shared" si="77"/>
        <v>42515.439421296294</v>
      </c>
      <c r="S1281" s="17">
        <f t="shared" si="78"/>
        <v>42575.439421296294</v>
      </c>
      <c r="T1281">
        <f t="shared" si="79"/>
        <v>2016</v>
      </c>
    </row>
    <row r="1282" spans="1:20" ht="32" x14ac:dyDescent="0.2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4" t="s">
        <v>8326</v>
      </c>
      <c r="P1282" s="12" t="s">
        <v>8335</v>
      </c>
      <c r="Q1282" s="11">
        <f t="shared" si="76"/>
        <v>42.72</v>
      </c>
      <c r="R1282" s="19">
        <f t="shared" si="77"/>
        <v>42128.820231481484</v>
      </c>
      <c r="S1282" s="17">
        <f t="shared" si="78"/>
        <v>42159</v>
      </c>
      <c r="T1282">
        <f t="shared" si="79"/>
        <v>2015</v>
      </c>
    </row>
    <row r="1283" spans="1:20" ht="48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4" t="s">
        <v>8326</v>
      </c>
      <c r="P1283" s="12" t="s">
        <v>8337</v>
      </c>
      <c r="Q1283" s="11">
        <f t="shared" ref="Q1283:Q1346" si="80">IFERROR(ROUND(E1283/L1283,2),0)</f>
        <v>44.96</v>
      </c>
      <c r="R1283" s="19">
        <f t="shared" ref="R1283:R1346" si="81">(((J1283/60)/60)/24)+DATE(1970,1,1)</f>
        <v>40564.649456018517</v>
      </c>
      <c r="S1283" s="17">
        <f t="shared" ref="S1283:S1346" si="82">(((I1283/60)/60)/24)+DATE(1970,1,1)</f>
        <v>40596.125</v>
      </c>
      <c r="T1283">
        <f t="shared" ref="T1283:T1346" si="83">YEAR(R1283)</f>
        <v>2011</v>
      </c>
    </row>
    <row r="1284" spans="1:20" ht="48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4" t="s">
        <v>8326</v>
      </c>
      <c r="P1284" s="12" t="s">
        <v>8327</v>
      </c>
      <c r="Q1284" s="11">
        <f t="shared" si="80"/>
        <v>46.4</v>
      </c>
      <c r="R1284" s="19">
        <f t="shared" si="81"/>
        <v>40771.916701388887</v>
      </c>
      <c r="S1284" s="17">
        <f t="shared" si="82"/>
        <v>40801.916701388887</v>
      </c>
      <c r="T1284">
        <f t="shared" si="83"/>
        <v>2011</v>
      </c>
    </row>
    <row r="1285" spans="1:20" ht="48" x14ac:dyDescent="0.2">
      <c r="A1285">
        <v>3793</v>
      </c>
      <c r="B1285" s="9" t="s">
        <v>3790</v>
      </c>
      <c r="C1285" s="3" t="s">
        <v>7903</v>
      </c>
      <c r="D1285" s="5">
        <v>7000</v>
      </c>
      <c r="E1285" s="7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4" t="s">
        <v>8322</v>
      </c>
      <c r="P1285" s="12" t="s">
        <v>8334</v>
      </c>
      <c r="Q1285" s="11">
        <f t="shared" si="80"/>
        <v>174</v>
      </c>
      <c r="R1285" s="19">
        <f t="shared" si="81"/>
        <v>41968.938993055555</v>
      </c>
      <c r="S1285" s="17">
        <f t="shared" si="82"/>
        <v>41989.938993055555</v>
      </c>
      <c r="T1285">
        <f t="shared" si="83"/>
        <v>2014</v>
      </c>
    </row>
    <row r="1286" spans="1:20" ht="48" x14ac:dyDescent="0.2">
      <c r="A1286">
        <v>3682</v>
      </c>
      <c r="B1286" s="9" t="s">
        <v>3679</v>
      </c>
      <c r="C1286" s="3" t="s">
        <v>7792</v>
      </c>
      <c r="D1286" s="5">
        <v>3000</v>
      </c>
      <c r="E1286" s="7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4" t="s">
        <v>8322</v>
      </c>
      <c r="P1286" s="12" t="s">
        <v>8325</v>
      </c>
      <c r="Q1286" s="11">
        <f t="shared" si="80"/>
        <v>62.33</v>
      </c>
      <c r="R1286" s="19">
        <f t="shared" si="81"/>
        <v>41772.685393518521</v>
      </c>
      <c r="S1286" s="17">
        <f t="shared" si="82"/>
        <v>41806.290972222225</v>
      </c>
      <c r="T1286">
        <f t="shared" si="83"/>
        <v>2014</v>
      </c>
    </row>
    <row r="1287" spans="1:20" ht="64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4" t="s">
        <v>8326</v>
      </c>
      <c r="P1287" s="12" t="s">
        <v>8330</v>
      </c>
      <c r="Q1287" s="11">
        <f t="shared" si="80"/>
        <v>63.18</v>
      </c>
      <c r="R1287" s="19">
        <f t="shared" si="81"/>
        <v>40465.655266203699</v>
      </c>
      <c r="S1287" s="17">
        <f t="shared" si="82"/>
        <v>40512.655266203699</v>
      </c>
      <c r="T1287">
        <f t="shared" si="83"/>
        <v>2010</v>
      </c>
    </row>
    <row r="1288" spans="1:20" ht="48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4" t="s">
        <v>8326</v>
      </c>
      <c r="P1288" s="12" t="s">
        <v>8327</v>
      </c>
      <c r="Q1288" s="11">
        <f t="shared" si="80"/>
        <v>46.65</v>
      </c>
      <c r="R1288" s="19">
        <f t="shared" si="81"/>
        <v>40299.239953703705</v>
      </c>
      <c r="S1288" s="17">
        <f t="shared" si="82"/>
        <v>40330.207638888889</v>
      </c>
      <c r="T1288">
        <f t="shared" si="83"/>
        <v>2010</v>
      </c>
    </row>
    <row r="1289" spans="1:20" ht="32" x14ac:dyDescent="0.2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4" t="s">
        <v>8326</v>
      </c>
      <c r="P1289" s="12" t="s">
        <v>8330</v>
      </c>
      <c r="Q1289" s="11">
        <f t="shared" si="80"/>
        <v>79.83</v>
      </c>
      <c r="R1289" s="19">
        <f t="shared" si="81"/>
        <v>41628.833680555559</v>
      </c>
      <c r="S1289" s="17">
        <f t="shared" si="82"/>
        <v>41658.833680555559</v>
      </c>
      <c r="T1289">
        <f t="shared" si="83"/>
        <v>2013</v>
      </c>
    </row>
    <row r="1290" spans="1:20" ht="48" x14ac:dyDescent="0.2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4" t="s">
        <v>8322</v>
      </c>
      <c r="P1290" s="12" t="s">
        <v>8325</v>
      </c>
      <c r="Q1290" s="11">
        <f t="shared" si="80"/>
        <v>51.88</v>
      </c>
      <c r="R1290" s="19">
        <f t="shared" si="81"/>
        <v>41796.771597222221</v>
      </c>
      <c r="S1290" s="17">
        <f t="shared" si="82"/>
        <v>41826.771597222221</v>
      </c>
      <c r="T1290">
        <f t="shared" si="83"/>
        <v>2014</v>
      </c>
    </row>
    <row r="1291" spans="1:20" ht="48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4" t="s">
        <v>8322</v>
      </c>
      <c r="P1291" s="12" t="s">
        <v>8325</v>
      </c>
      <c r="Q1291" s="11">
        <f t="shared" si="80"/>
        <v>109.08</v>
      </c>
      <c r="R1291" s="19">
        <f t="shared" si="81"/>
        <v>42685.974004629628</v>
      </c>
      <c r="S1291" s="17">
        <f t="shared" si="82"/>
        <v>42710.974004629628</v>
      </c>
      <c r="T1291">
        <f t="shared" si="83"/>
        <v>2016</v>
      </c>
    </row>
    <row r="1292" spans="1:20" ht="32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4" t="s">
        <v>8326</v>
      </c>
      <c r="P1292" s="12" t="s">
        <v>8330</v>
      </c>
      <c r="Q1292" s="11">
        <f t="shared" si="80"/>
        <v>76.67</v>
      </c>
      <c r="R1292" s="19">
        <f t="shared" si="81"/>
        <v>41852.730219907404</v>
      </c>
      <c r="S1292" s="17">
        <f t="shared" si="82"/>
        <v>41882.730219907404</v>
      </c>
      <c r="T1292">
        <f t="shared" si="83"/>
        <v>2014</v>
      </c>
    </row>
    <row r="1293" spans="1:20" ht="48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4" t="s">
        <v>8322</v>
      </c>
      <c r="P1293" s="12" t="s">
        <v>8325</v>
      </c>
      <c r="Q1293" s="11">
        <f t="shared" si="80"/>
        <v>36.61</v>
      </c>
      <c r="R1293" s="19">
        <f t="shared" si="81"/>
        <v>42155.696793981479</v>
      </c>
      <c r="S1293" s="17">
        <f t="shared" si="82"/>
        <v>42190.696793981479</v>
      </c>
      <c r="T1293">
        <f t="shared" si="83"/>
        <v>2015</v>
      </c>
    </row>
    <row r="1294" spans="1:20" ht="48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4" t="s">
        <v>8312</v>
      </c>
      <c r="P1294" s="12" t="s">
        <v>8313</v>
      </c>
      <c r="Q1294" s="11">
        <f t="shared" si="80"/>
        <v>56.64</v>
      </c>
      <c r="R1294" s="19">
        <f t="shared" si="81"/>
        <v>41941.802384259259</v>
      </c>
      <c r="S1294" s="17">
        <f t="shared" si="82"/>
        <v>41974.125</v>
      </c>
      <c r="T1294">
        <f t="shared" si="83"/>
        <v>2014</v>
      </c>
    </row>
    <row r="1295" spans="1:20" ht="48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4" t="s">
        <v>8318</v>
      </c>
      <c r="P1295" s="12" t="s">
        <v>8319</v>
      </c>
      <c r="Q1295" s="11">
        <f t="shared" si="80"/>
        <v>64.53</v>
      </c>
      <c r="R1295" s="19">
        <f t="shared" si="81"/>
        <v>42799.260428240741</v>
      </c>
      <c r="S1295" s="17">
        <f t="shared" si="82"/>
        <v>42829.21876157407</v>
      </c>
      <c r="T1295">
        <f t="shared" si="83"/>
        <v>2017</v>
      </c>
    </row>
    <row r="1296" spans="1:20" ht="48" x14ac:dyDescent="0.2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4" t="s">
        <v>8320</v>
      </c>
      <c r="P1296" s="12" t="s">
        <v>8321</v>
      </c>
      <c r="Q1296" s="11">
        <f t="shared" si="80"/>
        <v>50.29</v>
      </c>
      <c r="R1296" s="19">
        <f t="shared" si="81"/>
        <v>41032.071134259262</v>
      </c>
      <c r="S1296" s="17">
        <f t="shared" si="82"/>
        <v>41062.071134259262</v>
      </c>
      <c r="T1296">
        <f t="shared" si="83"/>
        <v>2012</v>
      </c>
    </row>
    <row r="1297" spans="1:20" ht="48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4" t="s">
        <v>8326</v>
      </c>
      <c r="P1297" s="12" t="s">
        <v>8330</v>
      </c>
      <c r="Q1297" s="11">
        <f t="shared" si="80"/>
        <v>65.38</v>
      </c>
      <c r="R1297" s="19">
        <f t="shared" si="81"/>
        <v>42465.542905092589</v>
      </c>
      <c r="S1297" s="17">
        <f t="shared" si="82"/>
        <v>42495.542905092589</v>
      </c>
      <c r="T1297">
        <f t="shared" si="83"/>
        <v>2016</v>
      </c>
    </row>
    <row r="1298" spans="1:20" ht="48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4" t="s">
        <v>8326</v>
      </c>
      <c r="P1298" s="12" t="s">
        <v>8330</v>
      </c>
      <c r="Q1298" s="11">
        <f t="shared" si="80"/>
        <v>62.17</v>
      </c>
      <c r="R1298" s="19">
        <f t="shared" si="81"/>
        <v>41451.062905092593</v>
      </c>
      <c r="S1298" s="17">
        <f t="shared" si="82"/>
        <v>41481.062905092593</v>
      </c>
      <c r="T1298">
        <f t="shared" si="83"/>
        <v>2013</v>
      </c>
    </row>
    <row r="1299" spans="1:20" ht="48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4" t="s">
        <v>8312</v>
      </c>
      <c r="P1299" s="12" t="s">
        <v>8350</v>
      </c>
      <c r="Q1299" s="11">
        <f t="shared" si="80"/>
        <v>44.48</v>
      </c>
      <c r="R1299" s="19">
        <f t="shared" si="81"/>
        <v>42433.726168981477</v>
      </c>
      <c r="S1299" s="17">
        <f t="shared" si="82"/>
        <v>42463.68450231482</v>
      </c>
      <c r="T1299">
        <f t="shared" si="83"/>
        <v>2016</v>
      </c>
    </row>
    <row r="1300" spans="1:20" ht="48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4" t="s">
        <v>8322</v>
      </c>
      <c r="P1300" s="12" t="s">
        <v>8325</v>
      </c>
      <c r="Q1300" s="11">
        <f t="shared" si="80"/>
        <v>85.21</v>
      </c>
      <c r="R1300" s="19">
        <f t="shared" si="81"/>
        <v>42044.184988425928</v>
      </c>
      <c r="S1300" s="17">
        <f t="shared" si="82"/>
        <v>42074.143321759257</v>
      </c>
      <c r="T1300">
        <f t="shared" si="83"/>
        <v>2015</v>
      </c>
    </row>
    <row r="1301" spans="1:20" ht="48" x14ac:dyDescent="0.2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4" t="s">
        <v>8326</v>
      </c>
      <c r="P1301" s="12" t="s">
        <v>8340</v>
      </c>
      <c r="Q1301" s="11">
        <f t="shared" si="80"/>
        <v>57.54</v>
      </c>
      <c r="R1301" s="19">
        <f t="shared" si="81"/>
        <v>41546.75105324074</v>
      </c>
      <c r="S1301" s="17">
        <f t="shared" si="82"/>
        <v>41565.165972222225</v>
      </c>
      <c r="T1301">
        <f t="shared" si="83"/>
        <v>2013</v>
      </c>
    </row>
    <row r="1302" spans="1:20" ht="48" x14ac:dyDescent="0.2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4" t="s">
        <v>8322</v>
      </c>
      <c r="P1302" s="12" t="s">
        <v>8325</v>
      </c>
      <c r="Q1302" s="11">
        <f t="shared" si="80"/>
        <v>46.42</v>
      </c>
      <c r="R1302" s="19">
        <f t="shared" si="81"/>
        <v>42102.743773148148</v>
      </c>
      <c r="S1302" s="17">
        <f t="shared" si="82"/>
        <v>42123.743773148148</v>
      </c>
      <c r="T1302">
        <f t="shared" si="83"/>
        <v>2015</v>
      </c>
    </row>
    <row r="1303" spans="1:20" ht="48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4" t="s">
        <v>8322</v>
      </c>
      <c r="P1303" s="12" t="s">
        <v>8325</v>
      </c>
      <c r="Q1303" s="11">
        <f t="shared" si="80"/>
        <v>204.05</v>
      </c>
      <c r="R1303" s="19">
        <f t="shared" si="81"/>
        <v>42186.855879629627</v>
      </c>
      <c r="S1303" s="17">
        <f t="shared" si="82"/>
        <v>42216.855879629627</v>
      </c>
      <c r="T1303">
        <f t="shared" si="83"/>
        <v>2015</v>
      </c>
    </row>
    <row r="1304" spans="1:20" ht="48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4" t="s">
        <v>8318</v>
      </c>
      <c r="P1304" s="12" t="s">
        <v>8319</v>
      </c>
      <c r="Q1304" s="11">
        <f t="shared" si="80"/>
        <v>60.87</v>
      </c>
      <c r="R1304" s="19">
        <f t="shared" si="81"/>
        <v>41918.670115740737</v>
      </c>
      <c r="S1304" s="17">
        <f t="shared" si="82"/>
        <v>41948.731944444444</v>
      </c>
      <c r="T1304">
        <f t="shared" si="83"/>
        <v>2014</v>
      </c>
    </row>
    <row r="1305" spans="1:20" ht="48" x14ac:dyDescent="0.2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4" t="s">
        <v>8322</v>
      </c>
      <c r="P1305" s="12" t="s">
        <v>8325</v>
      </c>
      <c r="Q1305" s="11">
        <f t="shared" si="80"/>
        <v>84.85</v>
      </c>
      <c r="R1305" s="19">
        <f t="shared" si="81"/>
        <v>41846.667326388888</v>
      </c>
      <c r="S1305" s="17">
        <f t="shared" si="82"/>
        <v>41867.667326388888</v>
      </c>
      <c r="T1305">
        <f t="shared" si="83"/>
        <v>2014</v>
      </c>
    </row>
    <row r="1306" spans="1:20" ht="16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4" t="s">
        <v>8326</v>
      </c>
      <c r="P1306" s="12" t="s">
        <v>8330</v>
      </c>
      <c r="Q1306" s="11">
        <f t="shared" si="80"/>
        <v>30.58</v>
      </c>
      <c r="R1306" s="19">
        <f t="shared" si="81"/>
        <v>42568.759374999994</v>
      </c>
      <c r="S1306" s="17">
        <f t="shared" si="82"/>
        <v>42583.759374999994</v>
      </c>
      <c r="T1306">
        <f t="shared" si="83"/>
        <v>2016</v>
      </c>
    </row>
    <row r="1307" spans="1:20" ht="48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4" t="s">
        <v>8322</v>
      </c>
      <c r="P1307" s="12" t="s">
        <v>8325</v>
      </c>
      <c r="Q1307" s="11">
        <f t="shared" si="80"/>
        <v>81.319999999999993</v>
      </c>
      <c r="R1307" s="19">
        <f t="shared" si="81"/>
        <v>41766.617291666669</v>
      </c>
      <c r="S1307" s="17">
        <f t="shared" si="82"/>
        <v>41793.290972222225</v>
      </c>
      <c r="T1307">
        <f t="shared" si="83"/>
        <v>2014</v>
      </c>
    </row>
    <row r="1308" spans="1:20" ht="48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4" t="s">
        <v>8326</v>
      </c>
      <c r="P1308" s="12" t="s">
        <v>8330</v>
      </c>
      <c r="Q1308" s="11">
        <f t="shared" si="80"/>
        <v>86.49</v>
      </c>
      <c r="R1308" s="19">
        <f t="shared" si="81"/>
        <v>40750.340902777774</v>
      </c>
      <c r="S1308" s="17">
        <f t="shared" si="82"/>
        <v>40810.340902777774</v>
      </c>
      <c r="T1308">
        <f t="shared" si="83"/>
        <v>2011</v>
      </c>
    </row>
    <row r="1309" spans="1:20" ht="48" x14ac:dyDescent="0.2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4" t="s">
        <v>8322</v>
      </c>
      <c r="P1309" s="12" t="s">
        <v>8334</v>
      </c>
      <c r="Q1309" s="11">
        <f t="shared" si="80"/>
        <v>126.72</v>
      </c>
      <c r="R1309" s="19">
        <f t="shared" si="81"/>
        <v>42004.703865740739</v>
      </c>
      <c r="S1309" s="17">
        <f t="shared" si="82"/>
        <v>42034.703865740739</v>
      </c>
      <c r="T1309">
        <f t="shared" si="83"/>
        <v>2014</v>
      </c>
    </row>
    <row r="1310" spans="1:20" ht="48" x14ac:dyDescent="0.2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4" t="s">
        <v>8322</v>
      </c>
      <c r="P1310" s="12" t="s">
        <v>8325</v>
      </c>
      <c r="Q1310" s="11">
        <f t="shared" si="80"/>
        <v>46.61</v>
      </c>
      <c r="R1310" s="19">
        <f t="shared" si="81"/>
        <v>41884.056747685187</v>
      </c>
      <c r="S1310" s="17">
        <f t="shared" si="82"/>
        <v>41903.083333333336</v>
      </c>
      <c r="T1310">
        <f t="shared" si="83"/>
        <v>2014</v>
      </c>
    </row>
    <row r="1311" spans="1:20" ht="48" x14ac:dyDescent="0.2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4" t="s">
        <v>8320</v>
      </c>
      <c r="P1311" s="12" t="s">
        <v>8331</v>
      </c>
      <c r="Q1311" s="11">
        <f t="shared" si="80"/>
        <v>76.45</v>
      </c>
      <c r="R1311" s="19">
        <f t="shared" si="81"/>
        <v>41842.292997685188</v>
      </c>
      <c r="S1311" s="17">
        <f t="shared" si="82"/>
        <v>41872.292997685188</v>
      </c>
      <c r="T1311">
        <f t="shared" si="83"/>
        <v>2014</v>
      </c>
    </row>
    <row r="1312" spans="1:20" ht="48" x14ac:dyDescent="0.2">
      <c r="A1312">
        <v>3585</v>
      </c>
      <c r="B1312" s="9" t="s">
        <v>3584</v>
      </c>
      <c r="C1312" s="3" t="s">
        <v>7695</v>
      </c>
      <c r="D1312" s="5">
        <v>3400</v>
      </c>
      <c r="E1312" s="7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4" t="s">
        <v>8322</v>
      </c>
      <c r="P1312" s="12" t="s">
        <v>8325</v>
      </c>
      <c r="Q1312" s="11">
        <f t="shared" si="80"/>
        <v>176.09</v>
      </c>
      <c r="R1312" s="19">
        <f t="shared" si="81"/>
        <v>41964.716319444444</v>
      </c>
      <c r="S1312" s="17">
        <f t="shared" si="82"/>
        <v>41994.716319444444</v>
      </c>
      <c r="T1312">
        <f t="shared" si="83"/>
        <v>2014</v>
      </c>
    </row>
    <row r="1313" spans="1:20" ht="48" x14ac:dyDescent="0.2">
      <c r="A1313">
        <v>1300</v>
      </c>
      <c r="B1313" s="9" t="s">
        <v>1301</v>
      </c>
      <c r="C1313" s="3" t="s">
        <v>5410</v>
      </c>
      <c r="D1313" s="5">
        <v>3000</v>
      </c>
      <c r="E1313" s="7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4" t="s">
        <v>8322</v>
      </c>
      <c r="P1313" s="12" t="s">
        <v>8325</v>
      </c>
      <c r="Q1313" s="11">
        <f t="shared" si="80"/>
        <v>168.75</v>
      </c>
      <c r="R1313" s="19">
        <f t="shared" si="81"/>
        <v>42483.675208333334</v>
      </c>
      <c r="S1313" s="17">
        <f t="shared" si="82"/>
        <v>42522.789583333331</v>
      </c>
      <c r="T1313">
        <f t="shared" si="83"/>
        <v>2016</v>
      </c>
    </row>
    <row r="1314" spans="1:20" ht="48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4" t="s">
        <v>8312</v>
      </c>
      <c r="P1314" s="12" t="s">
        <v>8313</v>
      </c>
      <c r="Q1314" s="11">
        <f t="shared" si="80"/>
        <v>56.98</v>
      </c>
      <c r="R1314" s="19">
        <f t="shared" si="81"/>
        <v>42606.347233796296</v>
      </c>
      <c r="S1314" s="17">
        <f t="shared" si="82"/>
        <v>42666.347233796296</v>
      </c>
      <c r="T1314">
        <f t="shared" si="83"/>
        <v>2016</v>
      </c>
    </row>
    <row r="1315" spans="1:20" ht="32" x14ac:dyDescent="0.2">
      <c r="A1315">
        <v>3157</v>
      </c>
      <c r="B1315" s="9" t="s">
        <v>3157</v>
      </c>
      <c r="C1315" s="3" t="s">
        <v>7267</v>
      </c>
      <c r="D1315" s="5">
        <v>4000</v>
      </c>
      <c r="E1315" s="7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4" t="s">
        <v>8322</v>
      </c>
      <c r="P1315" s="12" t="s">
        <v>8325</v>
      </c>
      <c r="Q1315" s="11">
        <f t="shared" si="80"/>
        <v>98.54</v>
      </c>
      <c r="R1315" s="19">
        <f t="shared" si="81"/>
        <v>41829.788252314815</v>
      </c>
      <c r="S1315" s="17">
        <f t="shared" si="82"/>
        <v>41839.208333333336</v>
      </c>
      <c r="T1315">
        <f t="shared" si="83"/>
        <v>2014</v>
      </c>
    </row>
    <row r="1316" spans="1:20" ht="48" x14ac:dyDescent="0.2">
      <c r="A1316">
        <v>75</v>
      </c>
      <c r="B1316" s="9" t="s">
        <v>77</v>
      </c>
      <c r="C1316" s="3" t="s">
        <v>4186</v>
      </c>
      <c r="D1316" s="5">
        <v>3500</v>
      </c>
      <c r="E1316" s="7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4" t="s">
        <v>8320</v>
      </c>
      <c r="P1316" s="12" t="s">
        <v>8342</v>
      </c>
      <c r="Q1316" s="11">
        <f t="shared" si="80"/>
        <v>85.96</v>
      </c>
      <c r="R1316" s="19">
        <f t="shared" si="81"/>
        <v>41357.209166666667</v>
      </c>
      <c r="S1316" s="17">
        <f t="shared" si="82"/>
        <v>41387.209166666667</v>
      </c>
      <c r="T1316">
        <f t="shared" si="83"/>
        <v>2013</v>
      </c>
    </row>
    <row r="1317" spans="1:20" ht="32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4" t="s">
        <v>8326</v>
      </c>
      <c r="P1317" s="12" t="s">
        <v>8330</v>
      </c>
      <c r="Q1317" s="11">
        <f t="shared" si="80"/>
        <v>45.88</v>
      </c>
      <c r="R1317" s="19">
        <f t="shared" si="81"/>
        <v>41774.737060185187</v>
      </c>
      <c r="S1317" s="17">
        <f t="shared" si="82"/>
        <v>41807.737060185187</v>
      </c>
      <c r="T1317">
        <f t="shared" si="83"/>
        <v>2014</v>
      </c>
    </row>
    <row r="1318" spans="1:20" ht="48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4" t="s">
        <v>8322</v>
      </c>
      <c r="P1318" s="12" t="s">
        <v>8325</v>
      </c>
      <c r="Q1318" s="11">
        <f t="shared" si="80"/>
        <v>72.05</v>
      </c>
      <c r="R1318" s="19">
        <f t="shared" si="81"/>
        <v>41752.83457175926</v>
      </c>
      <c r="S1318" s="17">
        <f t="shared" si="82"/>
        <v>41782.83457175926</v>
      </c>
      <c r="T1318">
        <f t="shared" si="83"/>
        <v>2014</v>
      </c>
    </row>
    <row r="1319" spans="1:20" ht="48" x14ac:dyDescent="0.2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4" t="s">
        <v>8322</v>
      </c>
      <c r="P1319" s="12" t="s">
        <v>8325</v>
      </c>
      <c r="Q1319" s="11">
        <f t="shared" si="80"/>
        <v>310</v>
      </c>
      <c r="R1319" s="19">
        <f t="shared" si="81"/>
        <v>42102.866307870368</v>
      </c>
      <c r="S1319" s="17">
        <f t="shared" si="82"/>
        <v>42133.866307870368</v>
      </c>
      <c r="T1319">
        <f t="shared" si="83"/>
        <v>2015</v>
      </c>
    </row>
    <row r="1320" spans="1:20" ht="48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4" t="s">
        <v>8326</v>
      </c>
      <c r="P1320" s="12" t="s">
        <v>8327</v>
      </c>
      <c r="Q1320" s="11">
        <f t="shared" si="80"/>
        <v>115.09</v>
      </c>
      <c r="R1320" s="19">
        <f t="shared" si="81"/>
        <v>40860.67050925926</v>
      </c>
      <c r="S1320" s="17">
        <f t="shared" si="82"/>
        <v>40891.207638888889</v>
      </c>
      <c r="T1320">
        <f t="shared" si="83"/>
        <v>2011</v>
      </c>
    </row>
    <row r="1321" spans="1:20" ht="48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4" t="s">
        <v>8326</v>
      </c>
      <c r="P1321" s="12" t="s">
        <v>8337</v>
      </c>
      <c r="Q1321" s="11">
        <f t="shared" si="80"/>
        <v>41.04</v>
      </c>
      <c r="R1321" s="19">
        <f t="shared" si="81"/>
        <v>41331.253159722226</v>
      </c>
      <c r="S1321" s="17">
        <f t="shared" si="82"/>
        <v>41361.211493055554</v>
      </c>
      <c r="T1321">
        <f t="shared" si="83"/>
        <v>2013</v>
      </c>
    </row>
    <row r="1322" spans="1:20" ht="48" x14ac:dyDescent="0.2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4" t="s">
        <v>8326</v>
      </c>
      <c r="P1322" s="12" t="s">
        <v>8330</v>
      </c>
      <c r="Q1322" s="11">
        <f t="shared" si="80"/>
        <v>46.22</v>
      </c>
      <c r="R1322" s="19">
        <f t="shared" si="81"/>
        <v>41882.590127314819</v>
      </c>
      <c r="S1322" s="17">
        <f t="shared" si="82"/>
        <v>41912.590127314819</v>
      </c>
      <c r="T1322">
        <f t="shared" si="83"/>
        <v>2014</v>
      </c>
    </row>
    <row r="1323" spans="1:20" ht="48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4" t="s">
        <v>8322</v>
      </c>
      <c r="P1323" s="12" t="s">
        <v>8325</v>
      </c>
      <c r="Q1323" s="11">
        <f t="shared" si="80"/>
        <v>65.87</v>
      </c>
      <c r="R1323" s="19">
        <f t="shared" si="81"/>
        <v>42561.154664351852</v>
      </c>
      <c r="S1323" s="17">
        <f t="shared" si="82"/>
        <v>42592.166666666672</v>
      </c>
      <c r="T1323">
        <f t="shared" si="83"/>
        <v>2016</v>
      </c>
    </row>
    <row r="1324" spans="1:20" ht="48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4" t="s">
        <v>8322</v>
      </c>
      <c r="P1324" s="12" t="s">
        <v>8325</v>
      </c>
      <c r="Q1324" s="11">
        <f t="shared" si="80"/>
        <v>34.92</v>
      </c>
      <c r="R1324" s="19">
        <f t="shared" si="81"/>
        <v>42734.789444444439</v>
      </c>
      <c r="S1324" s="17">
        <f t="shared" si="82"/>
        <v>42767.979861111111</v>
      </c>
      <c r="T1324">
        <f t="shared" si="83"/>
        <v>2016</v>
      </c>
    </row>
    <row r="1325" spans="1:20" ht="48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4" t="s">
        <v>8326</v>
      </c>
      <c r="P1325" s="12" t="s">
        <v>8327</v>
      </c>
      <c r="Q1325" s="11">
        <f t="shared" si="80"/>
        <v>72.91</v>
      </c>
      <c r="R1325" s="19">
        <f t="shared" si="81"/>
        <v>41004.156886574077</v>
      </c>
      <c r="S1325" s="17">
        <f t="shared" si="82"/>
        <v>41045.207638888889</v>
      </c>
      <c r="T1325">
        <f t="shared" si="83"/>
        <v>2012</v>
      </c>
    </row>
    <row r="1326" spans="1:20" ht="64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4" t="s">
        <v>8322</v>
      </c>
      <c r="P1326" s="12" t="s">
        <v>8325</v>
      </c>
      <c r="Q1326" s="11">
        <f t="shared" si="80"/>
        <v>121.36</v>
      </c>
      <c r="R1326" s="19">
        <f t="shared" si="81"/>
        <v>41995.870486111111</v>
      </c>
      <c r="S1326" s="17">
        <f t="shared" si="82"/>
        <v>42015.870486111111</v>
      </c>
      <c r="T1326">
        <f t="shared" si="83"/>
        <v>2014</v>
      </c>
    </row>
    <row r="1327" spans="1:20" ht="48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4" t="s">
        <v>8322</v>
      </c>
      <c r="P1327" s="12" t="s">
        <v>8325</v>
      </c>
      <c r="Q1327" s="11">
        <f t="shared" si="80"/>
        <v>57.2</v>
      </c>
      <c r="R1327" s="19">
        <f t="shared" si="81"/>
        <v>42538.73583333334</v>
      </c>
      <c r="S1327" s="17">
        <f t="shared" si="82"/>
        <v>42583.290972222225</v>
      </c>
      <c r="T1327">
        <f t="shared" si="83"/>
        <v>2016</v>
      </c>
    </row>
    <row r="1328" spans="1:20" ht="48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4" t="s">
        <v>8322</v>
      </c>
      <c r="P1328" s="12" t="s">
        <v>8325</v>
      </c>
      <c r="Q1328" s="11">
        <f t="shared" si="80"/>
        <v>81.67</v>
      </c>
      <c r="R1328" s="19">
        <f t="shared" si="81"/>
        <v>42447.894432870366</v>
      </c>
      <c r="S1328" s="17">
        <f t="shared" si="82"/>
        <v>42507.894432870366</v>
      </c>
      <c r="T1328">
        <f t="shared" si="83"/>
        <v>2016</v>
      </c>
    </row>
    <row r="1329" spans="1:20" ht="48" x14ac:dyDescent="0.2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4" t="s">
        <v>8320</v>
      </c>
      <c r="P1329" s="12" t="s">
        <v>8342</v>
      </c>
      <c r="Q1329" s="11">
        <f t="shared" si="80"/>
        <v>40.01</v>
      </c>
      <c r="R1329" s="19">
        <f t="shared" si="81"/>
        <v>40795.820150462961</v>
      </c>
      <c r="S1329" s="17">
        <f t="shared" si="82"/>
        <v>40825.820150462961</v>
      </c>
      <c r="T1329">
        <f t="shared" si="83"/>
        <v>2011</v>
      </c>
    </row>
    <row r="1330" spans="1:20" ht="48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4" t="s">
        <v>8322</v>
      </c>
      <c r="P1330" s="12" t="s">
        <v>8325</v>
      </c>
      <c r="Q1330" s="11">
        <f t="shared" si="80"/>
        <v>114.29</v>
      </c>
      <c r="R1330" s="19">
        <f t="shared" si="81"/>
        <v>42268.009224537032</v>
      </c>
      <c r="S1330" s="17">
        <f t="shared" si="82"/>
        <v>42303.009224537032</v>
      </c>
      <c r="T1330">
        <f t="shared" si="83"/>
        <v>2015</v>
      </c>
    </row>
    <row r="1331" spans="1:20" ht="48" x14ac:dyDescent="0.2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4" t="s">
        <v>8322</v>
      </c>
      <c r="P1331" s="12" t="s">
        <v>8325</v>
      </c>
      <c r="Q1331" s="11">
        <f t="shared" si="80"/>
        <v>129.03</v>
      </c>
      <c r="R1331" s="19">
        <f t="shared" si="81"/>
        <v>42676.065150462964</v>
      </c>
      <c r="S1331" s="17">
        <f t="shared" si="82"/>
        <v>42721.290972222225</v>
      </c>
      <c r="T1331">
        <f t="shared" si="83"/>
        <v>2016</v>
      </c>
    </row>
    <row r="1332" spans="1:20" ht="48" x14ac:dyDescent="0.2">
      <c r="A1332">
        <v>3517</v>
      </c>
      <c r="B1332" s="9" t="s">
        <v>3516</v>
      </c>
      <c r="C1332" s="3" t="s">
        <v>7627</v>
      </c>
      <c r="D1332" s="5">
        <v>4000</v>
      </c>
      <c r="E1332" s="7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4" t="s">
        <v>8322</v>
      </c>
      <c r="P1332" s="12" t="s">
        <v>8325</v>
      </c>
      <c r="Q1332" s="11">
        <f t="shared" si="80"/>
        <v>307.69</v>
      </c>
      <c r="R1332" s="19">
        <f t="shared" si="81"/>
        <v>41794.817523148151</v>
      </c>
      <c r="S1332" s="17">
        <f t="shared" si="82"/>
        <v>41824.458333333336</v>
      </c>
      <c r="T1332">
        <f t="shared" si="83"/>
        <v>2014</v>
      </c>
    </row>
    <row r="1333" spans="1:20" ht="48" x14ac:dyDescent="0.2">
      <c r="A1333">
        <v>3049</v>
      </c>
      <c r="B1333" s="9" t="s">
        <v>3049</v>
      </c>
      <c r="C1333" s="3" t="s">
        <v>7159</v>
      </c>
      <c r="D1333" s="5">
        <v>3750</v>
      </c>
      <c r="E1333" s="7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4" t="s">
        <v>8322</v>
      </c>
      <c r="P1333" s="12" t="s">
        <v>8323</v>
      </c>
      <c r="Q1333" s="11">
        <f t="shared" si="80"/>
        <v>74.069999999999993</v>
      </c>
      <c r="R1333" s="19">
        <f t="shared" si="81"/>
        <v>42139.014525462961</v>
      </c>
      <c r="S1333" s="17">
        <f t="shared" si="82"/>
        <v>42169.014525462961</v>
      </c>
      <c r="T1333">
        <f t="shared" si="83"/>
        <v>2015</v>
      </c>
    </row>
    <row r="1334" spans="1:20" ht="48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4" t="s">
        <v>8312</v>
      </c>
      <c r="P1334" s="12" t="s">
        <v>8313</v>
      </c>
      <c r="Q1334" s="11">
        <f t="shared" si="80"/>
        <v>104.89</v>
      </c>
      <c r="R1334" s="19">
        <f t="shared" si="81"/>
        <v>42585.691898148143</v>
      </c>
      <c r="S1334" s="17">
        <f t="shared" si="82"/>
        <v>42615.691898148143</v>
      </c>
      <c r="T1334">
        <f t="shared" si="83"/>
        <v>2016</v>
      </c>
    </row>
    <row r="1335" spans="1:20" ht="48" x14ac:dyDescent="0.2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4" t="s">
        <v>8320</v>
      </c>
      <c r="P1335" s="12" t="s">
        <v>8321</v>
      </c>
      <c r="Q1335" s="11">
        <f t="shared" si="80"/>
        <v>47.4</v>
      </c>
      <c r="R1335" s="19">
        <f t="shared" si="81"/>
        <v>40213.323599537034</v>
      </c>
      <c r="S1335" s="17">
        <f t="shared" si="82"/>
        <v>40253.29583333333</v>
      </c>
      <c r="T1335">
        <f t="shared" si="83"/>
        <v>2010</v>
      </c>
    </row>
    <row r="1336" spans="1:20" ht="48" x14ac:dyDescent="0.2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4" t="s">
        <v>8320</v>
      </c>
      <c r="P1336" s="12" t="s">
        <v>8342</v>
      </c>
      <c r="Q1336" s="11">
        <f t="shared" si="80"/>
        <v>69.790000000000006</v>
      </c>
      <c r="R1336" s="19">
        <f t="shared" si="81"/>
        <v>40595.497164351851</v>
      </c>
      <c r="S1336" s="17">
        <f t="shared" si="82"/>
        <v>40641.455497685187</v>
      </c>
      <c r="T1336">
        <f t="shared" si="83"/>
        <v>2011</v>
      </c>
    </row>
    <row r="1337" spans="1:20" ht="48" x14ac:dyDescent="0.2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4" t="s">
        <v>8310</v>
      </c>
      <c r="P1337" s="12" t="s">
        <v>8332</v>
      </c>
      <c r="Q1337" s="11">
        <f t="shared" si="80"/>
        <v>53.73</v>
      </c>
      <c r="R1337" s="19">
        <f t="shared" si="81"/>
        <v>41367.572280092594</v>
      </c>
      <c r="S1337" s="17">
        <f t="shared" si="82"/>
        <v>41397.572280092594</v>
      </c>
      <c r="T1337">
        <f t="shared" si="83"/>
        <v>2013</v>
      </c>
    </row>
    <row r="1338" spans="1:20" ht="16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4" t="s">
        <v>8326</v>
      </c>
      <c r="P1338" s="12" t="s">
        <v>8327</v>
      </c>
      <c r="Q1338" s="11">
        <f t="shared" si="80"/>
        <v>63.03</v>
      </c>
      <c r="R1338" s="19">
        <f t="shared" si="81"/>
        <v>42173.746342592596</v>
      </c>
      <c r="S1338" s="17">
        <f t="shared" si="82"/>
        <v>42187.152777777781</v>
      </c>
      <c r="T1338">
        <f t="shared" si="83"/>
        <v>2015</v>
      </c>
    </row>
    <row r="1339" spans="1:20" ht="32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4" t="s">
        <v>8326</v>
      </c>
      <c r="P1339" s="12" t="s">
        <v>8330</v>
      </c>
      <c r="Q1339" s="11">
        <f t="shared" si="80"/>
        <v>70.63</v>
      </c>
      <c r="R1339" s="19">
        <f t="shared" si="81"/>
        <v>40778.770011574074</v>
      </c>
      <c r="S1339" s="17">
        <f t="shared" si="82"/>
        <v>40808.770011574074</v>
      </c>
      <c r="T1339">
        <f t="shared" si="83"/>
        <v>2011</v>
      </c>
    </row>
    <row r="1340" spans="1:20" ht="48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4" t="s">
        <v>8322</v>
      </c>
      <c r="P1340" s="12" t="s">
        <v>8323</v>
      </c>
      <c r="Q1340" s="11">
        <f t="shared" si="80"/>
        <v>53.95</v>
      </c>
      <c r="R1340" s="19">
        <f t="shared" si="81"/>
        <v>41780.745254629634</v>
      </c>
      <c r="S1340" s="17">
        <f t="shared" si="82"/>
        <v>41810.917361111111</v>
      </c>
      <c r="T1340">
        <f t="shared" si="83"/>
        <v>2014</v>
      </c>
    </row>
    <row r="1341" spans="1:20" ht="48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4" t="s">
        <v>8326</v>
      </c>
      <c r="P1341" s="12" t="s">
        <v>8327</v>
      </c>
      <c r="Q1341" s="11">
        <f t="shared" si="80"/>
        <v>46.18</v>
      </c>
      <c r="R1341" s="19">
        <f t="shared" si="81"/>
        <v>41605.868449074071</v>
      </c>
      <c r="S1341" s="17">
        <f t="shared" si="82"/>
        <v>41639.291666666664</v>
      </c>
      <c r="T1341">
        <f t="shared" si="83"/>
        <v>2013</v>
      </c>
    </row>
    <row r="1342" spans="1:20" ht="16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4" t="s">
        <v>8326</v>
      </c>
      <c r="P1342" s="12" t="s">
        <v>8330</v>
      </c>
      <c r="Q1342" s="11">
        <f t="shared" si="80"/>
        <v>47.76</v>
      </c>
      <c r="R1342" s="19">
        <f t="shared" si="81"/>
        <v>42719.90834490741</v>
      </c>
      <c r="S1342" s="17">
        <f t="shared" si="82"/>
        <v>42749.90834490741</v>
      </c>
      <c r="T1342">
        <f t="shared" si="83"/>
        <v>2016</v>
      </c>
    </row>
    <row r="1343" spans="1:20" ht="48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4" t="s">
        <v>8326</v>
      </c>
      <c r="P1343" s="12" t="s">
        <v>8340</v>
      </c>
      <c r="Q1343" s="11">
        <f t="shared" si="80"/>
        <v>60.15</v>
      </c>
      <c r="R1343" s="19">
        <f t="shared" si="81"/>
        <v>41524.858553240738</v>
      </c>
      <c r="S1343" s="17">
        <f t="shared" si="82"/>
        <v>41552.208333333336</v>
      </c>
      <c r="T1343">
        <f t="shared" si="83"/>
        <v>2013</v>
      </c>
    </row>
    <row r="1344" spans="1:20" ht="48" x14ac:dyDescent="0.2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4" t="s">
        <v>8322</v>
      </c>
      <c r="P1344" s="12" t="s">
        <v>8325</v>
      </c>
      <c r="Q1344" s="11">
        <f t="shared" si="80"/>
        <v>61.06</v>
      </c>
      <c r="R1344" s="19">
        <f t="shared" si="81"/>
        <v>42566.604826388888</v>
      </c>
      <c r="S1344" s="17">
        <f t="shared" si="82"/>
        <v>42596.604826388888</v>
      </c>
      <c r="T1344">
        <f t="shared" si="83"/>
        <v>2016</v>
      </c>
    </row>
    <row r="1345" spans="1:20" ht="48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4" t="s">
        <v>8326</v>
      </c>
      <c r="P1345" s="12" t="s">
        <v>8340</v>
      </c>
      <c r="Q1345" s="11">
        <f t="shared" si="80"/>
        <v>64.03</v>
      </c>
      <c r="R1345" s="19">
        <f t="shared" si="81"/>
        <v>42027.13817129629</v>
      </c>
      <c r="S1345" s="17">
        <f t="shared" si="82"/>
        <v>42062.020833333328</v>
      </c>
      <c r="T1345">
        <f t="shared" si="83"/>
        <v>2015</v>
      </c>
    </row>
    <row r="1346" spans="1:20" ht="48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4" t="s">
        <v>8322</v>
      </c>
      <c r="P1346" s="12" t="s">
        <v>8325</v>
      </c>
      <c r="Q1346" s="11">
        <f t="shared" si="80"/>
        <v>105.54</v>
      </c>
      <c r="R1346" s="19">
        <f t="shared" si="81"/>
        <v>42469.68414351852</v>
      </c>
      <c r="S1346" s="17">
        <f t="shared" si="82"/>
        <v>42499.166666666672</v>
      </c>
      <c r="T1346">
        <f t="shared" si="83"/>
        <v>2016</v>
      </c>
    </row>
    <row r="1347" spans="1:20" ht="48" x14ac:dyDescent="0.2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4" t="s">
        <v>8322</v>
      </c>
      <c r="P1347" s="12" t="s">
        <v>8325</v>
      </c>
      <c r="Q1347" s="11">
        <f t="shared" ref="Q1347:Q1410" si="84">IFERROR(ROUND(E1347/L1347,2),0)</f>
        <v>100.06</v>
      </c>
      <c r="R1347" s="19">
        <f t="shared" ref="R1347:R1410" si="85">(((J1347/60)/60)/24)+DATE(1970,1,1)</f>
        <v>42179.344988425932</v>
      </c>
      <c r="S1347" s="17">
        <f t="shared" ref="S1347:S1410" si="86">(((I1347/60)/60)/24)+DATE(1970,1,1)</f>
        <v>42219.75</v>
      </c>
      <c r="T1347">
        <f t="shared" ref="T1347:T1410" si="87">YEAR(R1347)</f>
        <v>2015</v>
      </c>
    </row>
    <row r="1348" spans="1:20" ht="48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4" t="s">
        <v>8322</v>
      </c>
      <c r="P1348" s="12" t="s">
        <v>8325</v>
      </c>
      <c r="Q1348" s="11">
        <f t="shared" si="84"/>
        <v>125.81</v>
      </c>
      <c r="R1348" s="19">
        <f t="shared" si="85"/>
        <v>41853.240208333329</v>
      </c>
      <c r="S1348" s="17">
        <f t="shared" si="86"/>
        <v>41876.207638888889</v>
      </c>
      <c r="T1348">
        <f t="shared" si="87"/>
        <v>2014</v>
      </c>
    </row>
    <row r="1349" spans="1:20" ht="48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4" t="s">
        <v>8322</v>
      </c>
      <c r="P1349" s="12" t="s">
        <v>8325</v>
      </c>
      <c r="Q1349" s="11">
        <f t="shared" si="84"/>
        <v>58.79</v>
      </c>
      <c r="R1349" s="19">
        <f t="shared" si="85"/>
        <v>42633.116851851853</v>
      </c>
      <c r="S1349" s="17">
        <f t="shared" si="86"/>
        <v>42663.116851851853</v>
      </c>
      <c r="T1349">
        <f t="shared" si="87"/>
        <v>2016</v>
      </c>
    </row>
    <row r="1350" spans="1:20" ht="48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4" t="s">
        <v>8322</v>
      </c>
      <c r="P1350" s="12" t="s">
        <v>8325</v>
      </c>
      <c r="Q1350" s="11">
        <f t="shared" si="84"/>
        <v>84.28</v>
      </c>
      <c r="R1350" s="19">
        <f t="shared" si="85"/>
        <v>41747.86986111111</v>
      </c>
      <c r="S1350" s="17">
        <f t="shared" si="86"/>
        <v>41779.290972222225</v>
      </c>
      <c r="T1350">
        <f t="shared" si="87"/>
        <v>2014</v>
      </c>
    </row>
    <row r="1351" spans="1:20" ht="32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4" t="s">
        <v>8312</v>
      </c>
      <c r="P1351" s="12" t="s">
        <v>8313</v>
      </c>
      <c r="Q1351" s="11">
        <f t="shared" si="84"/>
        <v>55.22</v>
      </c>
      <c r="R1351" s="19">
        <f t="shared" si="85"/>
        <v>42780.600532407407</v>
      </c>
      <c r="S1351" s="17">
        <f t="shared" si="86"/>
        <v>42808.558865740735</v>
      </c>
      <c r="T1351">
        <f t="shared" si="87"/>
        <v>2017</v>
      </c>
    </row>
    <row r="1352" spans="1:20" ht="48" x14ac:dyDescent="0.2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4" t="s">
        <v>8320</v>
      </c>
      <c r="P1352" s="12" t="s">
        <v>8321</v>
      </c>
      <c r="Q1352" s="11">
        <f t="shared" si="84"/>
        <v>32.1</v>
      </c>
      <c r="R1352" s="19">
        <f t="shared" si="85"/>
        <v>41304.833194444444</v>
      </c>
      <c r="S1352" s="17">
        <f t="shared" si="86"/>
        <v>41334.833194444444</v>
      </c>
      <c r="T1352">
        <f t="shared" si="87"/>
        <v>2013</v>
      </c>
    </row>
    <row r="1353" spans="1:20" ht="48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4" t="s">
        <v>8326</v>
      </c>
      <c r="P1353" s="12" t="s">
        <v>8337</v>
      </c>
      <c r="Q1353" s="11">
        <f t="shared" si="84"/>
        <v>47.19</v>
      </c>
      <c r="R1353" s="19">
        <f t="shared" si="85"/>
        <v>41737.684664351851</v>
      </c>
      <c r="S1353" s="17">
        <f t="shared" si="86"/>
        <v>41782.684664351851</v>
      </c>
      <c r="T1353">
        <f t="shared" si="87"/>
        <v>2014</v>
      </c>
    </row>
    <row r="1354" spans="1:20" ht="48" x14ac:dyDescent="0.2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4" t="s">
        <v>8322</v>
      </c>
      <c r="P1354" s="12" t="s">
        <v>8325</v>
      </c>
      <c r="Q1354" s="11">
        <f t="shared" si="84"/>
        <v>29.26</v>
      </c>
      <c r="R1354" s="19">
        <f t="shared" si="85"/>
        <v>42492.717233796298</v>
      </c>
      <c r="S1354" s="17">
        <f t="shared" si="86"/>
        <v>42522.717233796298</v>
      </c>
      <c r="T1354">
        <f t="shared" si="87"/>
        <v>2016</v>
      </c>
    </row>
    <row r="1355" spans="1:20" ht="32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4" t="s">
        <v>8322</v>
      </c>
      <c r="P1355" s="12" t="s">
        <v>8325</v>
      </c>
      <c r="Q1355" s="11">
        <f t="shared" si="84"/>
        <v>44.19</v>
      </c>
      <c r="R1355" s="19">
        <f t="shared" si="85"/>
        <v>42086.614942129629</v>
      </c>
      <c r="S1355" s="17">
        <f t="shared" si="86"/>
        <v>42117.290972222225</v>
      </c>
      <c r="T1355">
        <f t="shared" si="87"/>
        <v>2015</v>
      </c>
    </row>
    <row r="1356" spans="1:20" ht="48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4" t="s">
        <v>8322</v>
      </c>
      <c r="P1356" s="12" t="s">
        <v>8334</v>
      </c>
      <c r="Q1356" s="11">
        <f t="shared" si="84"/>
        <v>75.959999999999994</v>
      </c>
      <c r="R1356" s="19">
        <f t="shared" si="85"/>
        <v>41954.850868055553</v>
      </c>
      <c r="S1356" s="17">
        <f t="shared" si="86"/>
        <v>41974.850868055553</v>
      </c>
      <c r="T1356">
        <f t="shared" si="87"/>
        <v>2014</v>
      </c>
    </row>
    <row r="1357" spans="1:20" ht="32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4" t="s">
        <v>8326</v>
      </c>
      <c r="P1357" s="12" t="s">
        <v>8330</v>
      </c>
      <c r="Q1357" s="11">
        <f t="shared" si="84"/>
        <v>64.25</v>
      </c>
      <c r="R1357" s="19">
        <f t="shared" si="85"/>
        <v>41767.656863425924</v>
      </c>
      <c r="S1357" s="17">
        <f t="shared" si="86"/>
        <v>41803.290972222225</v>
      </c>
      <c r="T1357">
        <f t="shared" si="87"/>
        <v>2014</v>
      </c>
    </row>
    <row r="1358" spans="1:20" ht="32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4" t="s">
        <v>8307</v>
      </c>
      <c r="P1358" s="12" t="s">
        <v>8308</v>
      </c>
      <c r="Q1358" s="11">
        <f t="shared" si="84"/>
        <v>47.91</v>
      </c>
      <c r="R1358" s="19">
        <f t="shared" si="85"/>
        <v>40215.919050925928</v>
      </c>
      <c r="S1358" s="17">
        <f t="shared" si="86"/>
        <v>40252.913194444445</v>
      </c>
      <c r="T1358">
        <f t="shared" si="87"/>
        <v>2010</v>
      </c>
    </row>
    <row r="1359" spans="1:20" ht="48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4" t="s">
        <v>8307</v>
      </c>
      <c r="P1359" s="12" t="s">
        <v>8341</v>
      </c>
      <c r="Q1359" s="11">
        <f t="shared" si="84"/>
        <v>135.04</v>
      </c>
      <c r="R1359" s="19">
        <f t="shared" si="85"/>
        <v>42173.275740740741</v>
      </c>
      <c r="S1359" s="17">
        <f t="shared" si="86"/>
        <v>42217.745138888888</v>
      </c>
      <c r="T1359">
        <f t="shared" si="87"/>
        <v>2015</v>
      </c>
    </row>
    <row r="1360" spans="1:20" ht="48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4" t="s">
        <v>8326</v>
      </c>
      <c r="P1360" s="12" t="s">
        <v>8340</v>
      </c>
      <c r="Q1360" s="11">
        <f t="shared" si="84"/>
        <v>67.42</v>
      </c>
      <c r="R1360" s="19">
        <f t="shared" si="85"/>
        <v>40961.252141203702</v>
      </c>
      <c r="S1360" s="17">
        <f t="shared" si="86"/>
        <v>40989.866666666669</v>
      </c>
      <c r="T1360">
        <f t="shared" si="87"/>
        <v>2012</v>
      </c>
    </row>
    <row r="1361" spans="1:20" ht="48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4" t="s">
        <v>8322</v>
      </c>
      <c r="P1361" s="12" t="s">
        <v>8325</v>
      </c>
      <c r="Q1361" s="11">
        <f t="shared" si="84"/>
        <v>62.88</v>
      </c>
      <c r="R1361" s="19">
        <f t="shared" si="85"/>
        <v>41013.936562499999</v>
      </c>
      <c r="S1361" s="17">
        <f t="shared" si="86"/>
        <v>41061.165972222225</v>
      </c>
      <c r="T1361">
        <f t="shared" si="87"/>
        <v>2012</v>
      </c>
    </row>
    <row r="1362" spans="1:20" ht="48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4" t="s">
        <v>8322</v>
      </c>
      <c r="P1362" s="12" t="s">
        <v>8325</v>
      </c>
      <c r="Q1362" s="11">
        <f t="shared" si="84"/>
        <v>62.67</v>
      </c>
      <c r="R1362" s="19">
        <f t="shared" si="85"/>
        <v>42490.133877314816</v>
      </c>
      <c r="S1362" s="17">
        <f t="shared" si="86"/>
        <v>42527.083333333328</v>
      </c>
      <c r="T1362">
        <f t="shared" si="87"/>
        <v>2016</v>
      </c>
    </row>
    <row r="1363" spans="1:20" ht="48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4" t="s">
        <v>8326</v>
      </c>
      <c r="P1363" s="12" t="s">
        <v>8330</v>
      </c>
      <c r="Q1363" s="11">
        <f t="shared" si="84"/>
        <v>50.69</v>
      </c>
      <c r="R1363" s="19">
        <f t="shared" si="85"/>
        <v>41666.842824074076</v>
      </c>
      <c r="S1363" s="17">
        <f t="shared" si="86"/>
        <v>41696.842824074076</v>
      </c>
      <c r="T1363">
        <f t="shared" si="87"/>
        <v>2014</v>
      </c>
    </row>
    <row r="1364" spans="1:20" ht="48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4" t="s">
        <v>8322</v>
      </c>
      <c r="P1364" s="12" t="s">
        <v>8334</v>
      </c>
      <c r="Q1364" s="11">
        <f t="shared" si="84"/>
        <v>75</v>
      </c>
      <c r="R1364" s="19">
        <f t="shared" si="85"/>
        <v>42044.765960648147</v>
      </c>
      <c r="S1364" s="17">
        <f t="shared" si="86"/>
        <v>42058.765960648147</v>
      </c>
      <c r="T1364">
        <f t="shared" si="87"/>
        <v>2015</v>
      </c>
    </row>
    <row r="1365" spans="1:20" ht="48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4" t="s">
        <v>8326</v>
      </c>
      <c r="P1365" s="12" t="s">
        <v>8340</v>
      </c>
      <c r="Q1365" s="11">
        <f t="shared" si="84"/>
        <v>59.46</v>
      </c>
      <c r="R1365" s="19">
        <f t="shared" si="85"/>
        <v>41483.449282407404</v>
      </c>
      <c r="S1365" s="17">
        <f t="shared" si="86"/>
        <v>41543.449282407404</v>
      </c>
      <c r="T1365">
        <f t="shared" si="87"/>
        <v>2013</v>
      </c>
    </row>
    <row r="1366" spans="1:20" ht="48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4" t="s">
        <v>8326</v>
      </c>
      <c r="P1366" s="12" t="s">
        <v>8327</v>
      </c>
      <c r="Q1366" s="11">
        <f t="shared" si="84"/>
        <v>51.19</v>
      </c>
      <c r="R1366" s="19">
        <f t="shared" si="85"/>
        <v>40948.16815972222</v>
      </c>
      <c r="S1366" s="17">
        <f t="shared" si="86"/>
        <v>40978.16815972222</v>
      </c>
      <c r="T1366">
        <f t="shared" si="87"/>
        <v>2012</v>
      </c>
    </row>
    <row r="1367" spans="1:20" ht="48" x14ac:dyDescent="0.2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4" t="s">
        <v>8320</v>
      </c>
      <c r="P1367" s="12" t="s">
        <v>8321</v>
      </c>
      <c r="Q1367" s="11">
        <f t="shared" si="84"/>
        <v>67.91</v>
      </c>
      <c r="R1367" s="19">
        <f t="shared" si="85"/>
        <v>41894.879606481481</v>
      </c>
      <c r="S1367" s="17">
        <f t="shared" si="86"/>
        <v>41913.165972222225</v>
      </c>
      <c r="T1367">
        <f t="shared" si="87"/>
        <v>2014</v>
      </c>
    </row>
    <row r="1368" spans="1:20" ht="48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4" t="s">
        <v>8322</v>
      </c>
      <c r="P1368" s="12" t="s">
        <v>8325</v>
      </c>
      <c r="Q1368" s="11">
        <f t="shared" si="84"/>
        <v>47.85</v>
      </c>
      <c r="R1368" s="19">
        <f t="shared" si="85"/>
        <v>42584.846828703703</v>
      </c>
      <c r="S1368" s="17">
        <f t="shared" si="86"/>
        <v>42624.846828703703</v>
      </c>
      <c r="T1368">
        <f t="shared" si="87"/>
        <v>2016</v>
      </c>
    </row>
    <row r="1369" spans="1:20" ht="48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4" t="s">
        <v>8322</v>
      </c>
      <c r="P1369" s="12" t="s">
        <v>8325</v>
      </c>
      <c r="Q1369" s="11">
        <f t="shared" si="84"/>
        <v>71.73</v>
      </c>
      <c r="R1369" s="19">
        <f t="shared" si="85"/>
        <v>42275.731666666667</v>
      </c>
      <c r="S1369" s="17">
        <f t="shared" si="86"/>
        <v>42305.731666666667</v>
      </c>
      <c r="T1369">
        <f t="shared" si="87"/>
        <v>2015</v>
      </c>
    </row>
    <row r="1370" spans="1:20" ht="32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4" t="s">
        <v>8322</v>
      </c>
      <c r="P1370" s="12" t="s">
        <v>8325</v>
      </c>
      <c r="Q1370" s="11">
        <f t="shared" si="84"/>
        <v>78.94</v>
      </c>
      <c r="R1370" s="19">
        <f t="shared" si="85"/>
        <v>42585.523842592593</v>
      </c>
      <c r="S1370" s="17">
        <f t="shared" si="86"/>
        <v>42599.165972222225</v>
      </c>
      <c r="T1370">
        <f t="shared" si="87"/>
        <v>2016</v>
      </c>
    </row>
    <row r="1371" spans="1:20" ht="48" x14ac:dyDescent="0.2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4" t="s">
        <v>8320</v>
      </c>
      <c r="P1371" s="12" t="s">
        <v>8331</v>
      </c>
      <c r="Q1371" s="11">
        <f t="shared" si="84"/>
        <v>31.62</v>
      </c>
      <c r="R1371" s="19">
        <f t="shared" si="85"/>
        <v>41812.67324074074</v>
      </c>
      <c r="S1371" s="17">
        <f t="shared" si="86"/>
        <v>41842.67324074074</v>
      </c>
      <c r="T1371">
        <f t="shared" si="87"/>
        <v>2014</v>
      </c>
    </row>
    <row r="1372" spans="1:20" ht="48" x14ac:dyDescent="0.2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4" t="s">
        <v>8320</v>
      </c>
      <c r="P1372" s="12" t="s">
        <v>8342</v>
      </c>
      <c r="Q1372" s="11">
        <f t="shared" si="84"/>
        <v>78.72</v>
      </c>
      <c r="R1372" s="19">
        <f t="shared" si="85"/>
        <v>41365.613078703704</v>
      </c>
      <c r="S1372" s="17">
        <f t="shared" si="86"/>
        <v>41425.613078703704</v>
      </c>
      <c r="T1372">
        <f t="shared" si="87"/>
        <v>2013</v>
      </c>
    </row>
    <row r="1373" spans="1:20" ht="32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4" t="s">
        <v>8322</v>
      </c>
      <c r="P1373" s="12" t="s">
        <v>8325</v>
      </c>
      <c r="Q1373" s="11">
        <f t="shared" si="84"/>
        <v>147.4</v>
      </c>
      <c r="R1373" s="19">
        <f t="shared" si="85"/>
        <v>41903.882951388885</v>
      </c>
      <c r="S1373" s="17">
        <f t="shared" si="86"/>
        <v>41933.882951388885</v>
      </c>
      <c r="T1373">
        <f t="shared" si="87"/>
        <v>2014</v>
      </c>
    </row>
    <row r="1374" spans="1:20" ht="48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4" t="s">
        <v>8326</v>
      </c>
      <c r="P1374" s="12" t="s">
        <v>8340</v>
      </c>
      <c r="Q1374" s="11">
        <f t="shared" si="84"/>
        <v>54.99</v>
      </c>
      <c r="R1374" s="19">
        <f t="shared" si="85"/>
        <v>42125.078275462962</v>
      </c>
      <c r="S1374" s="17">
        <f t="shared" si="86"/>
        <v>42156.165972222225</v>
      </c>
      <c r="T1374">
        <f t="shared" si="87"/>
        <v>2015</v>
      </c>
    </row>
    <row r="1375" spans="1:20" ht="32" x14ac:dyDescent="0.2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4" t="s">
        <v>8326</v>
      </c>
      <c r="P1375" s="12" t="s">
        <v>8335</v>
      </c>
      <c r="Q1375" s="11">
        <f t="shared" si="84"/>
        <v>59.26</v>
      </c>
      <c r="R1375" s="19">
        <f t="shared" si="85"/>
        <v>42656.805497685185</v>
      </c>
      <c r="S1375" s="17">
        <f t="shared" si="86"/>
        <v>42667.875</v>
      </c>
      <c r="T1375">
        <f t="shared" si="87"/>
        <v>2016</v>
      </c>
    </row>
    <row r="1376" spans="1:20" ht="48" x14ac:dyDescent="0.2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4" t="s">
        <v>8322</v>
      </c>
      <c r="P1376" s="12" t="s">
        <v>8325</v>
      </c>
      <c r="Q1376" s="11">
        <f t="shared" si="84"/>
        <v>126.55</v>
      </c>
      <c r="R1376" s="19">
        <f t="shared" si="85"/>
        <v>42157.591064814813</v>
      </c>
      <c r="S1376" s="17">
        <f t="shared" si="86"/>
        <v>42179.083333333328</v>
      </c>
      <c r="T1376">
        <f t="shared" si="87"/>
        <v>2015</v>
      </c>
    </row>
    <row r="1377" spans="1:20" ht="48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4" t="s">
        <v>8322</v>
      </c>
      <c r="P1377" s="12" t="s">
        <v>8325</v>
      </c>
      <c r="Q1377" s="11">
        <f t="shared" si="84"/>
        <v>32.97</v>
      </c>
      <c r="R1377" s="19">
        <f t="shared" si="85"/>
        <v>42148.676851851851</v>
      </c>
      <c r="S1377" s="17">
        <f t="shared" si="86"/>
        <v>42170.676851851851</v>
      </c>
      <c r="T1377">
        <f t="shared" si="87"/>
        <v>2015</v>
      </c>
    </row>
    <row r="1378" spans="1:20" ht="48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4" t="s">
        <v>8322</v>
      </c>
      <c r="P1378" s="12" t="s">
        <v>8325</v>
      </c>
      <c r="Q1378" s="11">
        <f t="shared" si="84"/>
        <v>79.540000000000006</v>
      </c>
      <c r="R1378" s="19">
        <f t="shared" si="85"/>
        <v>42341.180636574078</v>
      </c>
      <c r="S1378" s="17">
        <f t="shared" si="86"/>
        <v>42373.180636574078</v>
      </c>
      <c r="T1378">
        <f t="shared" si="87"/>
        <v>2015</v>
      </c>
    </row>
    <row r="1379" spans="1:20" ht="48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4" t="s">
        <v>8322</v>
      </c>
      <c r="P1379" s="12" t="s">
        <v>8325</v>
      </c>
      <c r="Q1379" s="11">
        <f t="shared" si="84"/>
        <v>71.67</v>
      </c>
      <c r="R1379" s="19">
        <f t="shared" si="85"/>
        <v>42302.701516203699</v>
      </c>
      <c r="S1379" s="17">
        <f t="shared" si="86"/>
        <v>42337.958333333328</v>
      </c>
      <c r="T1379">
        <f t="shared" si="87"/>
        <v>2015</v>
      </c>
    </row>
    <row r="1380" spans="1:20" ht="48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4" t="s">
        <v>8326</v>
      </c>
      <c r="P1380" s="12" t="s">
        <v>8330</v>
      </c>
      <c r="Q1380" s="11">
        <f t="shared" si="84"/>
        <v>46.09</v>
      </c>
      <c r="R1380" s="19">
        <f t="shared" si="85"/>
        <v>41059.185682870368</v>
      </c>
      <c r="S1380" s="17">
        <f t="shared" si="86"/>
        <v>41089.185682870368</v>
      </c>
      <c r="T1380">
        <f t="shared" si="87"/>
        <v>2012</v>
      </c>
    </row>
    <row r="1381" spans="1:20" ht="48" x14ac:dyDescent="0.2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4" t="s">
        <v>8320</v>
      </c>
      <c r="P1381" s="12" t="s">
        <v>8321</v>
      </c>
      <c r="Q1381" s="11">
        <f t="shared" si="84"/>
        <v>125.45</v>
      </c>
      <c r="R1381" s="19">
        <f t="shared" si="85"/>
        <v>42438.827789351853</v>
      </c>
      <c r="S1381" s="17">
        <f t="shared" si="86"/>
        <v>42468.786122685182</v>
      </c>
      <c r="T1381">
        <f t="shared" si="87"/>
        <v>2016</v>
      </c>
    </row>
    <row r="1382" spans="1:20" ht="48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4" t="s">
        <v>8322</v>
      </c>
      <c r="P1382" s="12" t="s">
        <v>8325</v>
      </c>
      <c r="Q1382" s="11">
        <f t="shared" si="84"/>
        <v>125.38</v>
      </c>
      <c r="R1382" s="19">
        <f t="shared" si="85"/>
        <v>42087.768055555556</v>
      </c>
      <c r="S1382" s="17">
        <f t="shared" si="86"/>
        <v>42111.666666666672</v>
      </c>
      <c r="T1382">
        <f t="shared" si="87"/>
        <v>2015</v>
      </c>
    </row>
    <row r="1383" spans="1:20" ht="48" x14ac:dyDescent="0.2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4" t="s">
        <v>8320</v>
      </c>
      <c r="P1383" s="12" t="s">
        <v>8342</v>
      </c>
      <c r="Q1383" s="11">
        <f t="shared" si="84"/>
        <v>60</v>
      </c>
      <c r="R1383" s="19">
        <f t="shared" si="85"/>
        <v>41786.65892361111</v>
      </c>
      <c r="S1383" s="17">
        <f t="shared" si="86"/>
        <v>41812.65892361111</v>
      </c>
      <c r="T1383">
        <f t="shared" si="87"/>
        <v>2014</v>
      </c>
    </row>
    <row r="1384" spans="1:20" ht="48" x14ac:dyDescent="0.2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4" t="s">
        <v>8320</v>
      </c>
      <c r="P1384" s="12" t="s">
        <v>8342</v>
      </c>
      <c r="Q1384" s="11">
        <f t="shared" si="84"/>
        <v>78.260000000000005</v>
      </c>
      <c r="R1384" s="19">
        <f t="shared" si="85"/>
        <v>40619.402361111112</v>
      </c>
      <c r="S1384" s="17">
        <f t="shared" si="86"/>
        <v>40680.402361111112</v>
      </c>
      <c r="T1384">
        <f t="shared" si="87"/>
        <v>2011</v>
      </c>
    </row>
    <row r="1385" spans="1:20" ht="48" x14ac:dyDescent="0.2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4" t="s">
        <v>8310</v>
      </c>
      <c r="P1385" s="12" t="s">
        <v>8351</v>
      </c>
      <c r="Q1385" s="11">
        <f t="shared" si="84"/>
        <v>63.12</v>
      </c>
      <c r="R1385" s="19">
        <f t="shared" si="85"/>
        <v>42250.685706018514</v>
      </c>
      <c r="S1385" s="17">
        <f t="shared" si="86"/>
        <v>42288.208333333328</v>
      </c>
      <c r="T1385">
        <f t="shared" si="87"/>
        <v>2015</v>
      </c>
    </row>
    <row r="1386" spans="1:20" ht="48" x14ac:dyDescent="0.2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4" t="s">
        <v>8322</v>
      </c>
      <c r="P1386" s="12" t="s">
        <v>8325</v>
      </c>
      <c r="Q1386" s="11">
        <f t="shared" si="84"/>
        <v>132.96</v>
      </c>
      <c r="R1386" s="19">
        <f t="shared" si="85"/>
        <v>42036.995590277773</v>
      </c>
      <c r="S1386" s="17">
        <f t="shared" si="86"/>
        <v>42094.536111111112</v>
      </c>
      <c r="T1386">
        <f t="shared" si="87"/>
        <v>2015</v>
      </c>
    </row>
    <row r="1387" spans="1:20" ht="32" x14ac:dyDescent="0.2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4" t="s">
        <v>8326</v>
      </c>
      <c r="P1387" s="12" t="s">
        <v>8330</v>
      </c>
      <c r="Q1387" s="11">
        <f t="shared" si="84"/>
        <v>51.81</v>
      </c>
      <c r="R1387" s="19">
        <f t="shared" si="85"/>
        <v>41157.947337962964</v>
      </c>
      <c r="S1387" s="17">
        <f t="shared" si="86"/>
        <v>41187.947337962964</v>
      </c>
      <c r="T1387">
        <f t="shared" si="87"/>
        <v>2012</v>
      </c>
    </row>
    <row r="1388" spans="1:20" ht="48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4" t="s">
        <v>8322</v>
      </c>
      <c r="P1388" s="12" t="s">
        <v>8325</v>
      </c>
      <c r="Q1388" s="11">
        <f t="shared" si="84"/>
        <v>37.21</v>
      </c>
      <c r="R1388" s="19">
        <f t="shared" si="85"/>
        <v>42693.742604166662</v>
      </c>
      <c r="S1388" s="17">
        <f t="shared" si="86"/>
        <v>42718.742604166662</v>
      </c>
      <c r="T1388">
        <f t="shared" si="87"/>
        <v>2016</v>
      </c>
    </row>
    <row r="1389" spans="1:20" ht="48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4" t="s">
        <v>8307</v>
      </c>
      <c r="P1389" s="12" t="s">
        <v>8309</v>
      </c>
      <c r="Q1389" s="11">
        <f t="shared" si="84"/>
        <v>43.98</v>
      </c>
      <c r="R1389" s="19">
        <f t="shared" si="85"/>
        <v>42422.254328703704</v>
      </c>
      <c r="S1389" s="17">
        <f t="shared" si="86"/>
        <v>42482.21266203704</v>
      </c>
      <c r="T1389">
        <f t="shared" si="87"/>
        <v>2016</v>
      </c>
    </row>
    <row r="1390" spans="1:20" ht="48" x14ac:dyDescent="0.2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4" t="s">
        <v>8310</v>
      </c>
      <c r="P1390" s="12" t="s">
        <v>8332</v>
      </c>
      <c r="Q1390" s="11">
        <f t="shared" si="84"/>
        <v>57.34</v>
      </c>
      <c r="R1390" s="19">
        <f t="shared" si="85"/>
        <v>40713.630497685182</v>
      </c>
      <c r="S1390" s="17">
        <f t="shared" si="86"/>
        <v>40759.630497685182</v>
      </c>
      <c r="T1390">
        <f t="shared" si="87"/>
        <v>2011</v>
      </c>
    </row>
    <row r="1391" spans="1:20" ht="48" x14ac:dyDescent="0.2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4" t="s">
        <v>8307</v>
      </c>
      <c r="P1391" s="12" t="s">
        <v>8309</v>
      </c>
      <c r="Q1391" s="11">
        <f t="shared" si="84"/>
        <v>591.66999999999996</v>
      </c>
      <c r="R1391" s="19">
        <f t="shared" si="85"/>
        <v>42711.750613425931</v>
      </c>
      <c r="S1391" s="17">
        <f t="shared" si="86"/>
        <v>42771.750613425931</v>
      </c>
      <c r="T1391">
        <f t="shared" si="87"/>
        <v>2016</v>
      </c>
    </row>
    <row r="1392" spans="1:20" ht="48" x14ac:dyDescent="0.2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4" t="s">
        <v>8322</v>
      </c>
      <c r="P1392" s="12" t="s">
        <v>8325</v>
      </c>
      <c r="Q1392" s="11">
        <f t="shared" si="84"/>
        <v>57.26</v>
      </c>
      <c r="R1392" s="19">
        <f t="shared" si="85"/>
        <v>42147.826840277776</v>
      </c>
      <c r="S1392" s="17">
        <f t="shared" si="86"/>
        <v>42176.934027777781</v>
      </c>
      <c r="T1392">
        <f t="shared" si="87"/>
        <v>2015</v>
      </c>
    </row>
    <row r="1393" spans="1:20" ht="48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4" t="s">
        <v>8326</v>
      </c>
      <c r="P1393" s="12" t="s">
        <v>8328</v>
      </c>
      <c r="Q1393" s="11">
        <f t="shared" si="84"/>
        <v>51.3</v>
      </c>
      <c r="R1393" s="19">
        <f t="shared" si="85"/>
        <v>41452.060601851852</v>
      </c>
      <c r="S1393" s="17">
        <f t="shared" si="86"/>
        <v>41482.060601851852</v>
      </c>
      <c r="T1393">
        <f t="shared" si="87"/>
        <v>2013</v>
      </c>
    </row>
    <row r="1394" spans="1:20" ht="64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4" t="s">
        <v>8322</v>
      </c>
      <c r="P1394" s="12" t="s">
        <v>8325</v>
      </c>
      <c r="Q1394" s="11">
        <f t="shared" si="84"/>
        <v>33.99</v>
      </c>
      <c r="R1394" s="19">
        <f t="shared" si="85"/>
        <v>40478.263923611114</v>
      </c>
      <c r="S1394" s="17">
        <f t="shared" si="86"/>
        <v>40568.166666666664</v>
      </c>
      <c r="T1394">
        <f t="shared" si="87"/>
        <v>2010</v>
      </c>
    </row>
    <row r="1395" spans="1:20" ht="48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4" t="s">
        <v>8322</v>
      </c>
      <c r="P1395" s="12" t="s">
        <v>8334</v>
      </c>
      <c r="Q1395" s="11">
        <f t="shared" si="84"/>
        <v>90.54</v>
      </c>
      <c r="R1395" s="19">
        <f t="shared" si="85"/>
        <v>42553.583425925928</v>
      </c>
      <c r="S1395" s="17">
        <f t="shared" si="86"/>
        <v>42611.708333333328</v>
      </c>
      <c r="T1395">
        <f t="shared" si="87"/>
        <v>2016</v>
      </c>
    </row>
    <row r="1396" spans="1:20" ht="48" x14ac:dyDescent="0.2">
      <c r="A1396">
        <v>4106</v>
      </c>
      <c r="B1396" s="9" t="s">
        <v>4102</v>
      </c>
      <c r="C1396" s="3" t="s">
        <v>8209</v>
      </c>
      <c r="D1396" s="5">
        <v>5000</v>
      </c>
      <c r="E1396" s="7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4" t="s">
        <v>8322</v>
      </c>
      <c r="P1396" s="12" t="s">
        <v>8325</v>
      </c>
      <c r="Q1396" s="11">
        <f t="shared" si="84"/>
        <v>106.97</v>
      </c>
      <c r="R1396" s="19">
        <f t="shared" si="85"/>
        <v>42053.049375000002</v>
      </c>
      <c r="S1396" s="17">
        <f t="shared" si="86"/>
        <v>42096.041666666672</v>
      </c>
      <c r="T1396">
        <f t="shared" si="87"/>
        <v>2015</v>
      </c>
    </row>
    <row r="1397" spans="1:20" ht="48" x14ac:dyDescent="0.2">
      <c r="A1397">
        <v>3671</v>
      </c>
      <c r="B1397" s="9" t="s">
        <v>3668</v>
      </c>
      <c r="C1397" s="3" t="s">
        <v>7781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4" t="s">
        <v>8322</v>
      </c>
      <c r="P1397" s="12" t="s">
        <v>8325</v>
      </c>
      <c r="Q1397" s="11">
        <f t="shared" si="84"/>
        <v>88.25</v>
      </c>
      <c r="R1397" s="19">
        <f t="shared" si="85"/>
        <v>41820.62809027778</v>
      </c>
      <c r="S1397" s="17">
        <f t="shared" si="86"/>
        <v>41841.165972222225</v>
      </c>
      <c r="T1397">
        <f t="shared" si="87"/>
        <v>2014</v>
      </c>
    </row>
    <row r="1398" spans="1:20" ht="48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4" t="s">
        <v>8322</v>
      </c>
      <c r="P1398" s="12" t="s">
        <v>8325</v>
      </c>
      <c r="Q1398" s="11">
        <f t="shared" si="84"/>
        <v>76.650000000000006</v>
      </c>
      <c r="R1398" s="19">
        <f t="shared" si="85"/>
        <v>42559.431203703702</v>
      </c>
      <c r="S1398" s="17">
        <f t="shared" si="86"/>
        <v>42583.957638888889</v>
      </c>
      <c r="T1398">
        <f t="shared" si="87"/>
        <v>2016</v>
      </c>
    </row>
    <row r="1399" spans="1:20" ht="32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4" t="s">
        <v>8322</v>
      </c>
      <c r="P1399" s="12" t="s">
        <v>8325</v>
      </c>
      <c r="Q1399" s="11">
        <f t="shared" si="84"/>
        <v>103.35</v>
      </c>
      <c r="R1399" s="19">
        <f t="shared" si="85"/>
        <v>41862.83997685185</v>
      </c>
      <c r="S1399" s="17">
        <f t="shared" si="86"/>
        <v>41892.83997685185</v>
      </c>
      <c r="T1399">
        <f t="shared" si="87"/>
        <v>2014</v>
      </c>
    </row>
    <row r="1400" spans="1:20" ht="48" x14ac:dyDescent="0.2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4" t="s">
        <v>8320</v>
      </c>
      <c r="P1400" s="12" t="s">
        <v>8321</v>
      </c>
      <c r="Q1400" s="11">
        <f t="shared" si="84"/>
        <v>57.54</v>
      </c>
      <c r="R1400" s="19">
        <f t="shared" si="85"/>
        <v>40637.866550925923</v>
      </c>
      <c r="S1400" s="17">
        <f t="shared" si="86"/>
        <v>40688.166666666664</v>
      </c>
      <c r="T1400">
        <f t="shared" si="87"/>
        <v>2011</v>
      </c>
    </row>
    <row r="1401" spans="1:20" ht="48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4" t="s">
        <v>8322</v>
      </c>
      <c r="P1401" s="12" t="s">
        <v>8323</v>
      </c>
      <c r="Q1401" s="11">
        <f t="shared" si="84"/>
        <v>87.7</v>
      </c>
      <c r="R1401" s="19">
        <f t="shared" si="85"/>
        <v>41785.72729166667</v>
      </c>
      <c r="S1401" s="17">
        <f t="shared" si="86"/>
        <v>41801.166666666664</v>
      </c>
      <c r="T1401">
        <f t="shared" si="87"/>
        <v>2014</v>
      </c>
    </row>
    <row r="1402" spans="1:20" ht="48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4" t="s">
        <v>8322</v>
      </c>
      <c r="P1402" s="12" t="s">
        <v>8325</v>
      </c>
      <c r="Q1402" s="11">
        <f t="shared" si="84"/>
        <v>100.17</v>
      </c>
      <c r="R1402" s="19">
        <f t="shared" si="85"/>
        <v>41947.762592592589</v>
      </c>
      <c r="S1402" s="17">
        <f t="shared" si="86"/>
        <v>41987.762592592597</v>
      </c>
      <c r="T1402">
        <f t="shared" si="87"/>
        <v>2014</v>
      </c>
    </row>
    <row r="1403" spans="1:20" ht="16" x14ac:dyDescent="0.2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4" t="s">
        <v>8320</v>
      </c>
      <c r="P1403" s="12" t="s">
        <v>8331</v>
      </c>
      <c r="Q1403" s="11">
        <f t="shared" si="84"/>
        <v>291.79000000000002</v>
      </c>
      <c r="R1403" s="19">
        <f t="shared" si="85"/>
        <v>42468.94458333333</v>
      </c>
      <c r="S1403" s="17">
        <f t="shared" si="86"/>
        <v>42475.875</v>
      </c>
      <c r="T1403">
        <f t="shared" si="87"/>
        <v>2016</v>
      </c>
    </row>
    <row r="1404" spans="1:20" ht="48" x14ac:dyDescent="0.2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4" t="s">
        <v>8320</v>
      </c>
      <c r="P1404" s="12" t="s">
        <v>8342</v>
      </c>
      <c r="Q1404" s="11">
        <f t="shared" si="84"/>
        <v>100</v>
      </c>
      <c r="R1404" s="19">
        <f t="shared" si="85"/>
        <v>41274.776736111111</v>
      </c>
      <c r="S1404" s="17">
        <f t="shared" si="86"/>
        <v>41298.776736111111</v>
      </c>
      <c r="T1404">
        <f t="shared" si="87"/>
        <v>2012</v>
      </c>
    </row>
    <row r="1405" spans="1:20" ht="64" x14ac:dyDescent="0.2">
      <c r="A1405">
        <v>1679</v>
      </c>
      <c r="B1405" s="9" t="s">
        <v>1680</v>
      </c>
      <c r="C1405" s="3" t="s">
        <v>5789</v>
      </c>
      <c r="D1405" s="5">
        <v>2000</v>
      </c>
      <c r="E1405" s="7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4" t="s">
        <v>8326</v>
      </c>
      <c r="P1405" s="12" t="s">
        <v>8337</v>
      </c>
      <c r="Q1405" s="11">
        <f t="shared" si="84"/>
        <v>62.5</v>
      </c>
      <c r="R1405" s="19">
        <f t="shared" si="85"/>
        <v>40723.068807870368</v>
      </c>
      <c r="S1405" s="17">
        <f t="shared" si="86"/>
        <v>40746.068807870368</v>
      </c>
      <c r="T1405">
        <f t="shared" si="87"/>
        <v>2011</v>
      </c>
    </row>
    <row r="1406" spans="1:20" ht="32" x14ac:dyDescent="0.2">
      <c r="A1406">
        <v>831</v>
      </c>
      <c r="B1406" s="9" t="s">
        <v>832</v>
      </c>
      <c r="C1406" s="3" t="s">
        <v>4941</v>
      </c>
      <c r="D1406" s="5">
        <v>1500</v>
      </c>
      <c r="E1406" s="7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4" t="s">
        <v>8326</v>
      </c>
      <c r="P1406" s="12" t="s">
        <v>8330</v>
      </c>
      <c r="Q1406" s="11">
        <f t="shared" si="84"/>
        <v>175</v>
      </c>
      <c r="R1406" s="19">
        <f t="shared" si="85"/>
        <v>40996.646921296298</v>
      </c>
      <c r="S1406" s="17">
        <f t="shared" si="86"/>
        <v>41026.646921296298</v>
      </c>
      <c r="T1406">
        <f t="shared" si="87"/>
        <v>2012</v>
      </c>
    </row>
    <row r="1407" spans="1:20" ht="48" x14ac:dyDescent="0.2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4" t="s">
        <v>8307</v>
      </c>
      <c r="P1407" s="12" t="s">
        <v>8309</v>
      </c>
      <c r="Q1407" s="11">
        <f t="shared" si="84"/>
        <v>42.67</v>
      </c>
      <c r="R1407" s="19">
        <f t="shared" si="85"/>
        <v>41877.912187499998</v>
      </c>
      <c r="S1407" s="17">
        <f t="shared" si="86"/>
        <v>41898.912187499998</v>
      </c>
      <c r="T1407">
        <f t="shared" si="87"/>
        <v>2014</v>
      </c>
    </row>
    <row r="1408" spans="1:20" ht="48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4" t="s">
        <v>8322</v>
      </c>
      <c r="P1408" s="12" t="s">
        <v>8325</v>
      </c>
      <c r="Q1408" s="11">
        <f t="shared" si="84"/>
        <v>55.33</v>
      </c>
      <c r="R1408" s="19">
        <f t="shared" si="85"/>
        <v>42261.917395833334</v>
      </c>
      <c r="S1408" s="17">
        <f t="shared" si="86"/>
        <v>42291.917395833334</v>
      </c>
      <c r="T1408">
        <f t="shared" si="87"/>
        <v>2015</v>
      </c>
    </row>
    <row r="1409" spans="1:20" ht="32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4" t="s">
        <v>8322</v>
      </c>
      <c r="P1409" s="12" t="s">
        <v>8325</v>
      </c>
      <c r="Q1409" s="11">
        <f t="shared" si="84"/>
        <v>63.36</v>
      </c>
      <c r="R1409" s="19">
        <f t="shared" si="85"/>
        <v>41839.175706018519</v>
      </c>
      <c r="S1409" s="17">
        <f t="shared" si="86"/>
        <v>41853.175706018519</v>
      </c>
      <c r="T1409">
        <f t="shared" si="87"/>
        <v>2014</v>
      </c>
    </row>
    <row r="1410" spans="1:20" ht="48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4" t="s">
        <v>8322</v>
      </c>
      <c r="P1410" s="12" t="s">
        <v>8325</v>
      </c>
      <c r="Q1410" s="11">
        <f t="shared" si="84"/>
        <v>46.89</v>
      </c>
      <c r="R1410" s="19">
        <f t="shared" si="85"/>
        <v>42115.889652777783</v>
      </c>
      <c r="S1410" s="17">
        <f t="shared" si="86"/>
        <v>42151.114583333328</v>
      </c>
      <c r="T1410">
        <f t="shared" si="87"/>
        <v>2015</v>
      </c>
    </row>
    <row r="1411" spans="1:20" ht="32" x14ac:dyDescent="0.2">
      <c r="A1411">
        <v>2600</v>
      </c>
      <c r="B1411" s="9" t="s">
        <v>2600</v>
      </c>
      <c r="C1411" s="3" t="s">
        <v>6710</v>
      </c>
      <c r="D1411" s="5">
        <v>50000</v>
      </c>
      <c r="E1411" s="7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4" t="s">
        <v>8318</v>
      </c>
      <c r="P1411" s="12" t="s">
        <v>8344</v>
      </c>
      <c r="Q1411" s="11">
        <f t="shared" ref="Q1411:Q1474" si="88">IFERROR(ROUND(E1411/L1411,2),0)</f>
        <v>115.53</v>
      </c>
      <c r="R1411" s="19">
        <f t="shared" ref="R1411:R1474" si="89">(((J1411/60)/60)/24)+DATE(1970,1,1)</f>
        <v>42394.900462962964</v>
      </c>
      <c r="S1411" s="17">
        <f t="shared" ref="S1411:S1474" si="90">(((I1411/60)/60)/24)+DATE(1970,1,1)</f>
        <v>42454.858796296292</v>
      </c>
      <c r="T1411">
        <f t="shared" ref="T1411:T1474" si="91">YEAR(R1411)</f>
        <v>2016</v>
      </c>
    </row>
    <row r="1412" spans="1:20" ht="48" x14ac:dyDescent="0.2">
      <c r="A1412">
        <v>2165</v>
      </c>
      <c r="B1412" s="9" t="s">
        <v>2166</v>
      </c>
      <c r="C1412" s="3" t="s">
        <v>6275</v>
      </c>
      <c r="D1412" s="5">
        <v>2500</v>
      </c>
      <c r="E1412" s="7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4" t="s">
        <v>8326</v>
      </c>
      <c r="P1412" s="12" t="s">
        <v>8330</v>
      </c>
      <c r="Q1412" s="11">
        <f t="shared" si="88"/>
        <v>29.62</v>
      </c>
      <c r="R1412" s="19">
        <f t="shared" si="89"/>
        <v>42438.667071759264</v>
      </c>
      <c r="S1412" s="17">
        <f t="shared" si="90"/>
        <v>42468.625405092593</v>
      </c>
      <c r="T1412">
        <f t="shared" si="91"/>
        <v>2016</v>
      </c>
    </row>
    <row r="1413" spans="1:20" ht="48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4" t="s">
        <v>8326</v>
      </c>
      <c r="P1413" s="12" t="s">
        <v>8327</v>
      </c>
      <c r="Q1413" s="11">
        <f t="shared" si="88"/>
        <v>46.2</v>
      </c>
      <c r="R1413" s="19">
        <f t="shared" si="89"/>
        <v>40395.714722222219</v>
      </c>
      <c r="S1413" s="17">
        <f t="shared" si="90"/>
        <v>40432.165972222225</v>
      </c>
      <c r="T1413">
        <f t="shared" si="91"/>
        <v>2010</v>
      </c>
    </row>
    <row r="1414" spans="1:20" ht="96" x14ac:dyDescent="0.2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4" t="s">
        <v>8322</v>
      </c>
      <c r="P1414" s="12" t="s">
        <v>8325</v>
      </c>
      <c r="Q1414" s="11">
        <f t="shared" si="88"/>
        <v>30.94</v>
      </c>
      <c r="R1414" s="19">
        <f t="shared" si="89"/>
        <v>42168.316481481481</v>
      </c>
      <c r="S1414" s="17">
        <f t="shared" si="90"/>
        <v>42198.316481481481</v>
      </c>
      <c r="T1414">
        <f t="shared" si="91"/>
        <v>2015</v>
      </c>
    </row>
    <row r="1415" spans="1:20" ht="32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4" t="s">
        <v>8326</v>
      </c>
      <c r="P1415" s="12" t="s">
        <v>8337</v>
      </c>
      <c r="Q1415" s="11">
        <f t="shared" si="88"/>
        <v>82.38</v>
      </c>
      <c r="R1415" s="19">
        <f t="shared" si="89"/>
        <v>40973.72623842593</v>
      </c>
      <c r="S1415" s="17">
        <f t="shared" si="90"/>
        <v>41020.165972222225</v>
      </c>
      <c r="T1415">
        <f t="shared" si="91"/>
        <v>2012</v>
      </c>
    </row>
    <row r="1416" spans="1:20" ht="48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4" t="s">
        <v>8326</v>
      </c>
      <c r="P1416" s="12" t="s">
        <v>8327</v>
      </c>
      <c r="Q1416" s="11">
        <f t="shared" si="88"/>
        <v>49.34</v>
      </c>
      <c r="R1416" s="19">
        <f t="shared" si="89"/>
        <v>42043.152650462958</v>
      </c>
      <c r="S1416" s="17">
        <f t="shared" si="90"/>
        <v>42073.110983796301</v>
      </c>
      <c r="T1416">
        <f t="shared" si="91"/>
        <v>2015</v>
      </c>
    </row>
    <row r="1417" spans="1:20" ht="32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4" t="s">
        <v>8322</v>
      </c>
      <c r="P1417" s="12" t="s">
        <v>8325</v>
      </c>
      <c r="Q1417" s="11">
        <f t="shared" si="88"/>
        <v>86.23</v>
      </c>
      <c r="R1417" s="19">
        <f t="shared" si="89"/>
        <v>42165.993125000001</v>
      </c>
      <c r="S1417" s="17">
        <f t="shared" si="90"/>
        <v>42187.993125000001</v>
      </c>
      <c r="T1417">
        <f t="shared" si="91"/>
        <v>2015</v>
      </c>
    </row>
    <row r="1418" spans="1:20" ht="48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4" t="s">
        <v>8322</v>
      </c>
      <c r="P1418" s="12" t="s">
        <v>8323</v>
      </c>
      <c r="Q1418" s="11">
        <f t="shared" si="88"/>
        <v>132.35</v>
      </c>
      <c r="R1418" s="19">
        <f t="shared" si="89"/>
        <v>42800.801817129628</v>
      </c>
      <c r="S1418" s="17">
        <f t="shared" si="90"/>
        <v>42830.760150462964</v>
      </c>
      <c r="T1418">
        <f t="shared" si="91"/>
        <v>2017</v>
      </c>
    </row>
    <row r="1419" spans="1:20" ht="48" x14ac:dyDescent="0.2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4" t="s">
        <v>8322</v>
      </c>
      <c r="P1419" s="12" t="s">
        <v>8325</v>
      </c>
      <c r="Q1419" s="11">
        <f t="shared" si="88"/>
        <v>110.97</v>
      </c>
      <c r="R1419" s="19">
        <f t="shared" si="89"/>
        <v>42430.040798611109</v>
      </c>
      <c r="S1419" s="17">
        <f t="shared" si="90"/>
        <v>42449.999131944445</v>
      </c>
      <c r="T1419">
        <f t="shared" si="91"/>
        <v>2016</v>
      </c>
    </row>
    <row r="1420" spans="1:20" ht="48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4" t="s">
        <v>8326</v>
      </c>
      <c r="P1420" s="12" t="s">
        <v>8327</v>
      </c>
      <c r="Q1420" s="11">
        <f t="shared" si="88"/>
        <v>104</v>
      </c>
      <c r="R1420" s="19">
        <f t="shared" si="89"/>
        <v>41626.761053240742</v>
      </c>
      <c r="S1420" s="17">
        <f t="shared" si="90"/>
        <v>41654.814583333333</v>
      </c>
      <c r="T1420">
        <f t="shared" si="91"/>
        <v>2013</v>
      </c>
    </row>
    <row r="1421" spans="1:20" ht="48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4" t="s">
        <v>8326</v>
      </c>
      <c r="P1421" s="12" t="s">
        <v>8330</v>
      </c>
      <c r="Q1421" s="11">
        <f t="shared" si="88"/>
        <v>48.84</v>
      </c>
      <c r="R1421" s="19">
        <f t="shared" si="89"/>
        <v>40945.845312500001</v>
      </c>
      <c r="S1421" s="17">
        <f t="shared" si="90"/>
        <v>40985.80364583333</v>
      </c>
      <c r="T1421">
        <f t="shared" si="91"/>
        <v>2012</v>
      </c>
    </row>
    <row r="1422" spans="1:20" ht="48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4" t="s">
        <v>8307</v>
      </c>
      <c r="P1422" s="12" t="s">
        <v>8309</v>
      </c>
      <c r="Q1422" s="11">
        <f t="shared" si="88"/>
        <v>100.5</v>
      </c>
      <c r="R1422" s="19">
        <f t="shared" si="89"/>
        <v>42569.50409722222</v>
      </c>
      <c r="S1422" s="17">
        <f t="shared" si="90"/>
        <v>42599.50409722222</v>
      </c>
      <c r="T1422">
        <f t="shared" si="91"/>
        <v>2016</v>
      </c>
    </row>
    <row r="1423" spans="1:20" ht="48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4" t="s">
        <v>8307</v>
      </c>
      <c r="P1423" s="12" t="s">
        <v>8339</v>
      </c>
      <c r="Q1423" s="11">
        <f t="shared" si="88"/>
        <v>126.48</v>
      </c>
      <c r="R1423" s="19">
        <f t="shared" si="89"/>
        <v>41793.029432870368</v>
      </c>
      <c r="S1423" s="17">
        <f t="shared" si="90"/>
        <v>41823.029432870368</v>
      </c>
      <c r="T1423">
        <f t="shared" si="91"/>
        <v>2014</v>
      </c>
    </row>
    <row r="1424" spans="1:20" ht="48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4" t="s">
        <v>8310</v>
      </c>
      <c r="P1424" s="12" t="s">
        <v>8348</v>
      </c>
      <c r="Q1424" s="11">
        <f t="shared" si="88"/>
        <v>155</v>
      </c>
      <c r="R1424" s="19">
        <f t="shared" si="89"/>
        <v>41962.062326388885</v>
      </c>
      <c r="S1424" s="17">
        <f t="shared" si="90"/>
        <v>41997.062326388885</v>
      </c>
      <c r="T1424">
        <f t="shared" si="91"/>
        <v>2014</v>
      </c>
    </row>
    <row r="1425" spans="1:20" ht="48" x14ac:dyDescent="0.2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4" t="s">
        <v>8315</v>
      </c>
      <c r="P1425" s="12" t="s">
        <v>8333</v>
      </c>
      <c r="Q1425" s="11">
        <f t="shared" si="88"/>
        <v>113.57</v>
      </c>
      <c r="R1425" s="19">
        <f t="shared" si="89"/>
        <v>41613.172974537039</v>
      </c>
      <c r="S1425" s="17">
        <f t="shared" si="90"/>
        <v>41643.172974537039</v>
      </c>
      <c r="T1425">
        <f t="shared" si="91"/>
        <v>2013</v>
      </c>
    </row>
    <row r="1426" spans="1:20" ht="64" x14ac:dyDescent="0.2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4" t="s">
        <v>8322</v>
      </c>
      <c r="P1426" s="12" t="s">
        <v>8325</v>
      </c>
      <c r="Q1426" s="11">
        <f t="shared" si="88"/>
        <v>113.57</v>
      </c>
      <c r="R1426" s="19">
        <f t="shared" si="89"/>
        <v>42026.88118055556</v>
      </c>
      <c r="S1426" s="17">
        <f t="shared" si="90"/>
        <v>42086.093055555553</v>
      </c>
      <c r="T1426">
        <f t="shared" si="91"/>
        <v>2015</v>
      </c>
    </row>
    <row r="1427" spans="1:20" ht="48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4" t="s">
        <v>8322</v>
      </c>
      <c r="P1427" s="12" t="s">
        <v>8325</v>
      </c>
      <c r="Q1427" s="11">
        <f t="shared" si="88"/>
        <v>486.43</v>
      </c>
      <c r="R1427" s="19">
        <f t="shared" si="89"/>
        <v>41830.234166666669</v>
      </c>
      <c r="S1427" s="17">
        <f t="shared" si="90"/>
        <v>41860.234166666669</v>
      </c>
      <c r="T1427">
        <f t="shared" si="91"/>
        <v>2014</v>
      </c>
    </row>
    <row r="1428" spans="1:20" ht="48" x14ac:dyDescent="0.2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4" t="s">
        <v>8320</v>
      </c>
      <c r="P1428" s="12" t="s">
        <v>8342</v>
      </c>
      <c r="Q1428" s="11">
        <f t="shared" si="88"/>
        <v>56.67</v>
      </c>
      <c r="R1428" s="19">
        <f t="shared" si="89"/>
        <v>41214.79483796296</v>
      </c>
      <c r="S1428" s="17">
        <f t="shared" si="90"/>
        <v>41250.979166666664</v>
      </c>
      <c r="T1428">
        <f t="shared" si="91"/>
        <v>2012</v>
      </c>
    </row>
    <row r="1429" spans="1:20" ht="48" x14ac:dyDescent="0.2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4" t="s">
        <v>8322</v>
      </c>
      <c r="P1429" s="12" t="s">
        <v>8325</v>
      </c>
      <c r="Q1429" s="11">
        <f t="shared" si="88"/>
        <v>66.67</v>
      </c>
      <c r="R1429" s="19">
        <f t="shared" si="89"/>
        <v>42072.370381944449</v>
      </c>
      <c r="S1429" s="17">
        <f t="shared" si="90"/>
        <v>42102.370381944449</v>
      </c>
      <c r="T1429">
        <f t="shared" si="91"/>
        <v>2015</v>
      </c>
    </row>
    <row r="1430" spans="1:20" ht="48" x14ac:dyDescent="0.2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4" t="s">
        <v>8320</v>
      </c>
      <c r="P1430" s="12" t="s">
        <v>8342</v>
      </c>
      <c r="Q1430" s="11">
        <f t="shared" si="88"/>
        <v>91.84</v>
      </c>
      <c r="R1430" s="19">
        <f t="shared" si="89"/>
        <v>40739.069282407407</v>
      </c>
      <c r="S1430" s="17">
        <f t="shared" si="90"/>
        <v>40768.958333333336</v>
      </c>
      <c r="T1430">
        <f t="shared" si="91"/>
        <v>2011</v>
      </c>
    </row>
    <row r="1431" spans="1:20" ht="48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4" t="s">
        <v>8307</v>
      </c>
      <c r="P1431" s="12" t="s">
        <v>8314</v>
      </c>
      <c r="Q1431" s="11">
        <f t="shared" si="88"/>
        <v>47.18</v>
      </c>
      <c r="R1431" s="19">
        <f t="shared" si="89"/>
        <v>42453.49726851852</v>
      </c>
      <c r="S1431" s="17">
        <f t="shared" si="90"/>
        <v>42490.5</v>
      </c>
      <c r="T1431">
        <f t="shared" si="91"/>
        <v>2016</v>
      </c>
    </row>
    <row r="1432" spans="1:20" ht="32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4" t="s">
        <v>8322</v>
      </c>
      <c r="P1432" s="12" t="s">
        <v>8325</v>
      </c>
      <c r="Q1432" s="11">
        <f t="shared" si="88"/>
        <v>45.88</v>
      </c>
      <c r="R1432" s="19">
        <f t="shared" si="89"/>
        <v>42206.835370370376</v>
      </c>
      <c r="S1432" s="17">
        <f t="shared" si="90"/>
        <v>42236.835370370376</v>
      </c>
      <c r="T1432">
        <f t="shared" si="91"/>
        <v>2015</v>
      </c>
    </row>
    <row r="1433" spans="1:20" ht="48" x14ac:dyDescent="0.2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4" t="s">
        <v>8320</v>
      </c>
      <c r="P1433" s="12" t="s">
        <v>8331</v>
      </c>
      <c r="Q1433" s="11">
        <f t="shared" si="88"/>
        <v>49.88</v>
      </c>
      <c r="R1433" s="19">
        <f t="shared" si="89"/>
        <v>41841.321770833332</v>
      </c>
      <c r="S1433" s="17">
        <f t="shared" si="90"/>
        <v>41856.321770833332</v>
      </c>
      <c r="T1433">
        <f t="shared" si="91"/>
        <v>2014</v>
      </c>
    </row>
    <row r="1434" spans="1:20" ht="48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4" t="s">
        <v>8318</v>
      </c>
      <c r="P1434" s="12" t="s">
        <v>8344</v>
      </c>
      <c r="Q1434" s="11">
        <f t="shared" si="88"/>
        <v>89.21</v>
      </c>
      <c r="R1434" s="19">
        <f t="shared" si="89"/>
        <v>41964.844444444447</v>
      </c>
      <c r="S1434" s="17">
        <f t="shared" si="90"/>
        <v>41998.844444444447</v>
      </c>
      <c r="T1434">
        <f t="shared" si="91"/>
        <v>2014</v>
      </c>
    </row>
    <row r="1435" spans="1:20" ht="48" x14ac:dyDescent="0.2">
      <c r="A1435">
        <v>3604</v>
      </c>
      <c r="B1435" s="9" t="s">
        <v>3603</v>
      </c>
      <c r="C1435" s="3" t="s">
        <v>7714</v>
      </c>
      <c r="D1435" s="5">
        <v>3000</v>
      </c>
      <c r="E1435" s="7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4" t="s">
        <v>8322</v>
      </c>
      <c r="P1435" s="12" t="s">
        <v>8325</v>
      </c>
      <c r="Q1435" s="11">
        <f t="shared" si="88"/>
        <v>49.06</v>
      </c>
      <c r="R1435" s="19">
        <f t="shared" si="89"/>
        <v>42483.015694444446</v>
      </c>
      <c r="S1435" s="17">
        <f t="shared" si="90"/>
        <v>42489.290972222225</v>
      </c>
      <c r="T1435">
        <f t="shared" si="91"/>
        <v>2016</v>
      </c>
    </row>
    <row r="1436" spans="1:20" ht="48" x14ac:dyDescent="0.2">
      <c r="A1436">
        <v>2115</v>
      </c>
      <c r="B1436" s="9" t="s">
        <v>2116</v>
      </c>
      <c r="C1436" s="3" t="s">
        <v>6225</v>
      </c>
      <c r="D1436" s="5">
        <v>1500</v>
      </c>
      <c r="E1436" s="7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4" t="s">
        <v>8326</v>
      </c>
      <c r="P1436" s="12" t="s">
        <v>8327</v>
      </c>
      <c r="Q1436" s="11">
        <f t="shared" si="88"/>
        <v>94.03</v>
      </c>
      <c r="R1436" s="19">
        <f t="shared" si="89"/>
        <v>40564.081030092595</v>
      </c>
      <c r="S1436" s="17">
        <f t="shared" si="90"/>
        <v>40594.081030092595</v>
      </c>
      <c r="T1436">
        <f t="shared" si="91"/>
        <v>2011</v>
      </c>
    </row>
    <row r="1437" spans="1:20" ht="32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4" t="s">
        <v>8322</v>
      </c>
      <c r="P1437" s="12" t="s">
        <v>8325</v>
      </c>
      <c r="Q1437" s="11">
        <f t="shared" si="88"/>
        <v>99.5</v>
      </c>
      <c r="R1437" s="19">
        <f t="shared" si="89"/>
        <v>42627.454097222217</v>
      </c>
      <c r="S1437" s="17">
        <f t="shared" si="90"/>
        <v>42648.454097222217</v>
      </c>
      <c r="T1437">
        <f t="shared" si="91"/>
        <v>2016</v>
      </c>
    </row>
    <row r="1438" spans="1:20" ht="48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4" t="s">
        <v>8326</v>
      </c>
      <c r="P1438" s="12" t="s">
        <v>8327</v>
      </c>
      <c r="Q1438" s="11">
        <f t="shared" si="88"/>
        <v>41.73</v>
      </c>
      <c r="R1438" s="19">
        <f t="shared" si="89"/>
        <v>41067.949212962965</v>
      </c>
      <c r="S1438" s="17">
        <f t="shared" si="90"/>
        <v>41100.991666666669</v>
      </c>
      <c r="T1438">
        <f t="shared" si="91"/>
        <v>2012</v>
      </c>
    </row>
    <row r="1439" spans="1:20" ht="48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4" t="s">
        <v>8326</v>
      </c>
      <c r="P1439" s="12" t="s">
        <v>8330</v>
      </c>
      <c r="Q1439" s="11">
        <f t="shared" si="88"/>
        <v>59.16</v>
      </c>
      <c r="R1439" s="19">
        <f t="shared" si="89"/>
        <v>40926.319062499999</v>
      </c>
      <c r="S1439" s="17">
        <f t="shared" si="90"/>
        <v>40971.319062499999</v>
      </c>
      <c r="T1439">
        <f t="shared" si="91"/>
        <v>2012</v>
      </c>
    </row>
    <row r="1440" spans="1:20" ht="48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4" t="s">
        <v>8310</v>
      </c>
      <c r="P1440" s="12" t="s">
        <v>8311</v>
      </c>
      <c r="Q1440" s="11">
        <f t="shared" si="88"/>
        <v>44.32</v>
      </c>
      <c r="R1440" s="19">
        <f t="shared" si="89"/>
        <v>41500.727916666663</v>
      </c>
      <c r="S1440" s="17">
        <f t="shared" si="90"/>
        <v>41530.727916666663</v>
      </c>
      <c r="T1440">
        <f t="shared" si="91"/>
        <v>2013</v>
      </c>
    </row>
    <row r="1441" spans="1:20" ht="48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4" t="s">
        <v>8322</v>
      </c>
      <c r="P1441" s="12" t="s">
        <v>8325</v>
      </c>
      <c r="Q1441" s="11">
        <f t="shared" si="88"/>
        <v>99</v>
      </c>
      <c r="R1441" s="19">
        <f t="shared" si="89"/>
        <v>42460.335312499999</v>
      </c>
      <c r="S1441" s="17">
        <f t="shared" si="90"/>
        <v>42488.249305555553</v>
      </c>
      <c r="T1441">
        <f t="shared" si="91"/>
        <v>2016</v>
      </c>
    </row>
    <row r="1442" spans="1:20" ht="48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4" t="s">
        <v>8322</v>
      </c>
      <c r="P1442" s="12" t="s">
        <v>8325</v>
      </c>
      <c r="Q1442" s="11">
        <f t="shared" si="88"/>
        <v>44.25</v>
      </c>
      <c r="R1442" s="19">
        <f t="shared" si="89"/>
        <v>42185.267245370371</v>
      </c>
      <c r="S1442" s="17">
        <f t="shared" si="90"/>
        <v>42221.458333333328</v>
      </c>
      <c r="T1442">
        <f t="shared" si="91"/>
        <v>2015</v>
      </c>
    </row>
    <row r="1443" spans="1:20" ht="48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4" t="s">
        <v>8326</v>
      </c>
      <c r="P1443" s="12" t="s">
        <v>8327</v>
      </c>
      <c r="Q1443" s="11">
        <f t="shared" si="88"/>
        <v>61.1</v>
      </c>
      <c r="R1443" s="19">
        <f t="shared" si="89"/>
        <v>41913.328356481477</v>
      </c>
      <c r="S1443" s="17">
        <f t="shared" si="90"/>
        <v>41946.370023148149</v>
      </c>
      <c r="T1443">
        <f t="shared" si="91"/>
        <v>2014</v>
      </c>
    </row>
    <row r="1444" spans="1:20" ht="48" x14ac:dyDescent="0.2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4" t="s">
        <v>8320</v>
      </c>
      <c r="P1444" s="12" t="s">
        <v>8321</v>
      </c>
      <c r="Q1444" s="11">
        <f t="shared" si="88"/>
        <v>40.4</v>
      </c>
      <c r="R1444" s="19">
        <f t="shared" si="89"/>
        <v>42370.571851851855</v>
      </c>
      <c r="S1444" s="17">
        <f t="shared" si="90"/>
        <v>42394.994444444441</v>
      </c>
      <c r="T1444">
        <f t="shared" si="91"/>
        <v>2016</v>
      </c>
    </row>
    <row r="1445" spans="1:20" ht="48" x14ac:dyDescent="0.2">
      <c r="A1445">
        <v>3341</v>
      </c>
      <c r="B1445" s="9" t="s">
        <v>3341</v>
      </c>
      <c r="C1445" s="3" t="s">
        <v>7451</v>
      </c>
      <c r="D1445" s="5">
        <v>3350</v>
      </c>
      <c r="E1445" s="7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4" t="s">
        <v>8322</v>
      </c>
      <c r="P1445" s="12" t="s">
        <v>8325</v>
      </c>
      <c r="Q1445" s="11">
        <f t="shared" si="88"/>
        <v>119.64</v>
      </c>
      <c r="R1445" s="19">
        <f t="shared" si="89"/>
        <v>42510.798854166671</v>
      </c>
      <c r="S1445" s="17">
        <f t="shared" si="90"/>
        <v>42533.708333333328</v>
      </c>
      <c r="T1445">
        <f t="shared" si="91"/>
        <v>2016</v>
      </c>
    </row>
    <row r="1446" spans="1:20" ht="48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4" t="s">
        <v>8322</v>
      </c>
      <c r="P1446" s="12" t="s">
        <v>8325</v>
      </c>
      <c r="Q1446" s="11">
        <f t="shared" si="88"/>
        <v>145.65</v>
      </c>
      <c r="R1446" s="19">
        <f t="shared" si="89"/>
        <v>42521.010370370372</v>
      </c>
      <c r="S1446" s="17">
        <f t="shared" si="90"/>
        <v>42543.163194444445</v>
      </c>
      <c r="T1446">
        <f t="shared" si="91"/>
        <v>2016</v>
      </c>
    </row>
    <row r="1447" spans="1:20" ht="48" x14ac:dyDescent="0.2">
      <c r="A1447">
        <v>1358</v>
      </c>
      <c r="B1447" s="9" t="s">
        <v>1359</v>
      </c>
      <c r="C1447" s="3" t="s">
        <v>5468</v>
      </c>
      <c r="D1447" s="5">
        <v>3000</v>
      </c>
      <c r="E1447" s="7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4" t="s">
        <v>8310</v>
      </c>
      <c r="P1447" s="12" t="s">
        <v>8332</v>
      </c>
      <c r="Q1447" s="11">
        <f t="shared" si="88"/>
        <v>68.37</v>
      </c>
      <c r="R1447" s="19">
        <f t="shared" si="89"/>
        <v>40689.570868055554</v>
      </c>
      <c r="S1447" s="17">
        <f t="shared" si="90"/>
        <v>40719.570868055554</v>
      </c>
      <c r="T1447">
        <f t="shared" si="91"/>
        <v>2011</v>
      </c>
    </row>
    <row r="1448" spans="1:20" ht="48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4" t="s">
        <v>8326</v>
      </c>
      <c r="P1448" s="12" t="s">
        <v>8327</v>
      </c>
      <c r="Q1448" s="11">
        <f t="shared" si="88"/>
        <v>416.88</v>
      </c>
      <c r="R1448" s="19">
        <f t="shared" si="89"/>
        <v>42323.800138888888</v>
      </c>
      <c r="S1448" s="17">
        <f t="shared" si="90"/>
        <v>42341.895833333328</v>
      </c>
      <c r="T1448">
        <f t="shared" si="91"/>
        <v>2015</v>
      </c>
    </row>
    <row r="1449" spans="1:20" ht="48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4" t="s">
        <v>8322</v>
      </c>
      <c r="P1449" s="12" t="s">
        <v>8325</v>
      </c>
      <c r="Q1449" s="11">
        <f t="shared" si="88"/>
        <v>92.5</v>
      </c>
      <c r="R1449" s="19">
        <f t="shared" si="89"/>
        <v>42447.896666666667</v>
      </c>
      <c r="S1449" s="17">
        <f t="shared" si="90"/>
        <v>42470.166666666672</v>
      </c>
      <c r="T1449">
        <f t="shared" si="91"/>
        <v>2016</v>
      </c>
    </row>
    <row r="1450" spans="1:20" ht="48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4" t="s">
        <v>8326</v>
      </c>
      <c r="P1450" s="12" t="s">
        <v>8327</v>
      </c>
      <c r="Q1450" s="11">
        <f t="shared" si="88"/>
        <v>28.88</v>
      </c>
      <c r="R1450" s="19">
        <f t="shared" si="89"/>
        <v>41089.186296296299</v>
      </c>
      <c r="S1450" s="17">
        <f t="shared" si="90"/>
        <v>41109.186296296299</v>
      </c>
      <c r="T1450">
        <f t="shared" si="91"/>
        <v>2012</v>
      </c>
    </row>
    <row r="1451" spans="1:20" ht="32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4" t="s">
        <v>8322</v>
      </c>
      <c r="P1451" s="12" t="s">
        <v>8325</v>
      </c>
      <c r="Q1451" s="11">
        <f t="shared" si="88"/>
        <v>63.85</v>
      </c>
      <c r="R1451" s="19">
        <f t="shared" si="89"/>
        <v>42171.824884259258</v>
      </c>
      <c r="S1451" s="17">
        <f t="shared" si="90"/>
        <v>42201.824884259258</v>
      </c>
      <c r="T1451">
        <f t="shared" si="91"/>
        <v>2015</v>
      </c>
    </row>
    <row r="1452" spans="1:20" ht="48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4" t="s">
        <v>8307</v>
      </c>
      <c r="P1452" s="12" t="s">
        <v>8339</v>
      </c>
      <c r="Q1452" s="11">
        <f t="shared" si="88"/>
        <v>70.62</v>
      </c>
      <c r="R1452" s="19">
        <f t="shared" si="89"/>
        <v>42344.884143518517</v>
      </c>
      <c r="S1452" s="17">
        <f t="shared" si="90"/>
        <v>42366.25</v>
      </c>
      <c r="T1452">
        <f t="shared" si="91"/>
        <v>2015</v>
      </c>
    </row>
    <row r="1453" spans="1:20" ht="48" x14ac:dyDescent="0.2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4" t="s">
        <v>8322</v>
      </c>
      <c r="P1453" s="12" t="s">
        <v>8325</v>
      </c>
      <c r="Q1453" s="11">
        <f t="shared" si="88"/>
        <v>77.19</v>
      </c>
      <c r="R1453" s="19">
        <f t="shared" si="89"/>
        <v>41974.898599537039</v>
      </c>
      <c r="S1453" s="17">
        <f t="shared" si="90"/>
        <v>42009.851388888885</v>
      </c>
      <c r="T1453">
        <f t="shared" si="91"/>
        <v>2014</v>
      </c>
    </row>
    <row r="1454" spans="1:20" ht="16" x14ac:dyDescent="0.2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4" t="s">
        <v>8310</v>
      </c>
      <c r="P1454" s="12" t="s">
        <v>8332</v>
      </c>
      <c r="Q1454" s="11">
        <f t="shared" si="88"/>
        <v>34.21</v>
      </c>
      <c r="R1454" s="19">
        <f t="shared" si="89"/>
        <v>41157.042928240742</v>
      </c>
      <c r="S1454" s="17">
        <f t="shared" si="90"/>
        <v>41175.165972222225</v>
      </c>
      <c r="T1454">
        <f t="shared" si="91"/>
        <v>2012</v>
      </c>
    </row>
    <row r="1455" spans="1:20" ht="32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4" t="s">
        <v>8307</v>
      </c>
      <c r="P1455" s="12" t="s">
        <v>8309</v>
      </c>
      <c r="Q1455" s="11">
        <f t="shared" si="88"/>
        <v>89.65</v>
      </c>
      <c r="R1455" s="19">
        <f t="shared" si="89"/>
        <v>41936.647164351853</v>
      </c>
      <c r="S1455" s="17">
        <f t="shared" si="90"/>
        <v>41981.688831018517</v>
      </c>
      <c r="T1455">
        <f t="shared" si="91"/>
        <v>2014</v>
      </c>
    </row>
    <row r="1456" spans="1:20" ht="48" x14ac:dyDescent="0.2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4" t="s">
        <v>8322</v>
      </c>
      <c r="P1456" s="12" t="s">
        <v>8325</v>
      </c>
      <c r="Q1456" s="11">
        <f t="shared" si="88"/>
        <v>67.650000000000006</v>
      </c>
      <c r="R1456" s="19">
        <f t="shared" si="89"/>
        <v>42171.725416666668</v>
      </c>
      <c r="S1456" s="17">
        <f t="shared" si="90"/>
        <v>42201.725416666668</v>
      </c>
      <c r="T1456">
        <f t="shared" si="91"/>
        <v>2015</v>
      </c>
    </row>
    <row r="1457" spans="1:20" ht="48" x14ac:dyDescent="0.2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4" t="s">
        <v>8322</v>
      </c>
      <c r="P1457" s="12" t="s">
        <v>8325</v>
      </c>
      <c r="Q1457" s="11">
        <f t="shared" si="88"/>
        <v>75.34</v>
      </c>
      <c r="R1457" s="19">
        <f t="shared" si="89"/>
        <v>41781.096203703702</v>
      </c>
      <c r="S1457" s="17">
        <f t="shared" si="90"/>
        <v>41794.207638888889</v>
      </c>
      <c r="T1457">
        <f t="shared" si="91"/>
        <v>2014</v>
      </c>
    </row>
    <row r="1458" spans="1:20" ht="48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4" t="s">
        <v>8307</v>
      </c>
      <c r="P1458" s="12" t="s">
        <v>8314</v>
      </c>
      <c r="Q1458" s="11">
        <f t="shared" si="88"/>
        <v>21.9</v>
      </c>
      <c r="R1458" s="19">
        <f t="shared" si="89"/>
        <v>41150.902187499996</v>
      </c>
      <c r="S1458" s="17">
        <f t="shared" si="90"/>
        <v>41165.165972222225</v>
      </c>
      <c r="T1458">
        <f t="shared" si="91"/>
        <v>2012</v>
      </c>
    </row>
    <row r="1459" spans="1:20" ht="48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4" t="s">
        <v>8326</v>
      </c>
      <c r="P1459" s="12" t="s">
        <v>8330</v>
      </c>
      <c r="Q1459" s="11">
        <f t="shared" si="88"/>
        <v>75.11</v>
      </c>
      <c r="R1459" s="19">
        <f t="shared" si="89"/>
        <v>42111.899537037039</v>
      </c>
      <c r="S1459" s="17">
        <f t="shared" si="90"/>
        <v>42163.159722222219</v>
      </c>
      <c r="T1459">
        <f t="shared" si="91"/>
        <v>2015</v>
      </c>
    </row>
    <row r="1460" spans="1:20" ht="48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4" t="s">
        <v>8315</v>
      </c>
      <c r="P1460" s="12" t="s">
        <v>8333</v>
      </c>
      <c r="Q1460" s="11">
        <f t="shared" si="88"/>
        <v>122</v>
      </c>
      <c r="R1460" s="19">
        <f t="shared" si="89"/>
        <v>40795.713344907403</v>
      </c>
      <c r="S1460" s="17">
        <f t="shared" si="90"/>
        <v>40825.713344907403</v>
      </c>
      <c r="T1460">
        <f t="shared" si="91"/>
        <v>2011</v>
      </c>
    </row>
    <row r="1461" spans="1:20" ht="48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4" t="s">
        <v>8322</v>
      </c>
      <c r="P1461" s="12" t="s">
        <v>8325</v>
      </c>
      <c r="Q1461" s="11">
        <f t="shared" si="88"/>
        <v>47.03</v>
      </c>
      <c r="R1461" s="19">
        <f t="shared" si="89"/>
        <v>42619.935694444444</v>
      </c>
      <c r="S1461" s="17">
        <f t="shared" si="90"/>
        <v>42643.875</v>
      </c>
      <c r="T1461">
        <f t="shared" si="91"/>
        <v>2016</v>
      </c>
    </row>
    <row r="1462" spans="1:20" ht="32" x14ac:dyDescent="0.2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4" t="s">
        <v>8320</v>
      </c>
      <c r="P1462" s="12" t="s">
        <v>8331</v>
      </c>
      <c r="Q1462" s="11">
        <f t="shared" si="88"/>
        <v>28.11</v>
      </c>
      <c r="R1462" s="19">
        <f t="shared" si="89"/>
        <v>41719.549131944441</v>
      </c>
      <c r="S1462" s="17">
        <f t="shared" si="90"/>
        <v>41733.916666666664</v>
      </c>
      <c r="T1462">
        <f t="shared" si="91"/>
        <v>2014</v>
      </c>
    </row>
    <row r="1463" spans="1:20" ht="48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4" t="s">
        <v>8322</v>
      </c>
      <c r="P1463" s="12" t="s">
        <v>8325</v>
      </c>
      <c r="Q1463" s="11">
        <f t="shared" si="88"/>
        <v>136.46</v>
      </c>
      <c r="R1463" s="19">
        <f t="shared" si="89"/>
        <v>42219.915856481486</v>
      </c>
      <c r="S1463" s="17">
        <f t="shared" si="90"/>
        <v>42240.083333333328</v>
      </c>
      <c r="T1463">
        <f t="shared" si="91"/>
        <v>2015</v>
      </c>
    </row>
    <row r="1464" spans="1:20" ht="48" x14ac:dyDescent="0.2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4" t="s">
        <v>8322</v>
      </c>
      <c r="P1464" s="12" t="s">
        <v>8325</v>
      </c>
      <c r="Q1464" s="11">
        <f t="shared" si="88"/>
        <v>83.97</v>
      </c>
      <c r="R1464" s="19">
        <f t="shared" si="89"/>
        <v>41829.787083333329</v>
      </c>
      <c r="S1464" s="17">
        <f t="shared" si="90"/>
        <v>41859.787083333329</v>
      </c>
      <c r="T1464">
        <f t="shared" si="91"/>
        <v>2014</v>
      </c>
    </row>
    <row r="1465" spans="1:20" ht="48" x14ac:dyDescent="0.2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4" t="s">
        <v>8322</v>
      </c>
      <c r="P1465" s="12" t="s">
        <v>8325</v>
      </c>
      <c r="Q1465" s="11">
        <f t="shared" si="88"/>
        <v>155.94999999999999</v>
      </c>
      <c r="R1465" s="19">
        <f t="shared" si="89"/>
        <v>42524.53800925926</v>
      </c>
      <c r="S1465" s="17">
        <f t="shared" si="90"/>
        <v>42561.957638888889</v>
      </c>
      <c r="T1465">
        <f t="shared" si="91"/>
        <v>2016</v>
      </c>
    </row>
    <row r="1466" spans="1:20" ht="48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4" t="s">
        <v>8322</v>
      </c>
      <c r="P1466" s="12" t="s">
        <v>8325</v>
      </c>
      <c r="Q1466" s="11">
        <f t="shared" si="88"/>
        <v>71.150000000000006</v>
      </c>
      <c r="R1466" s="19">
        <f t="shared" si="89"/>
        <v>42323.562222222223</v>
      </c>
      <c r="S1466" s="17">
        <f t="shared" si="90"/>
        <v>42352</v>
      </c>
      <c r="T1466">
        <f t="shared" si="91"/>
        <v>2015</v>
      </c>
    </row>
    <row r="1467" spans="1:20" ht="48" x14ac:dyDescent="0.2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4" t="s">
        <v>8322</v>
      </c>
      <c r="P1467" s="12" t="s">
        <v>8325</v>
      </c>
      <c r="Q1467" s="11">
        <f t="shared" si="88"/>
        <v>57.39</v>
      </c>
      <c r="R1467" s="19">
        <f t="shared" si="89"/>
        <v>42143.445219907408</v>
      </c>
      <c r="S1467" s="17">
        <f t="shared" si="90"/>
        <v>42173.445219907408</v>
      </c>
      <c r="T1467">
        <f t="shared" si="91"/>
        <v>2015</v>
      </c>
    </row>
    <row r="1468" spans="1:20" ht="48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4" t="s">
        <v>8322</v>
      </c>
      <c r="P1468" s="12" t="s">
        <v>8325</v>
      </c>
      <c r="Q1468" s="11">
        <f t="shared" si="88"/>
        <v>46.71</v>
      </c>
      <c r="R1468" s="19">
        <f t="shared" si="89"/>
        <v>41868.924050925925</v>
      </c>
      <c r="S1468" s="17">
        <f t="shared" si="90"/>
        <v>41898.875</v>
      </c>
      <c r="T1468">
        <f t="shared" si="91"/>
        <v>2014</v>
      </c>
    </row>
    <row r="1469" spans="1:20" ht="48" x14ac:dyDescent="0.2">
      <c r="A1469">
        <v>2932</v>
      </c>
      <c r="B1469" s="9" t="s">
        <v>2932</v>
      </c>
      <c r="C1469" s="3" t="s">
        <v>7042</v>
      </c>
      <c r="D1469" s="5">
        <v>3100</v>
      </c>
      <c r="E1469" s="7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4" t="s">
        <v>8322</v>
      </c>
      <c r="P1469" s="12" t="s">
        <v>8334</v>
      </c>
      <c r="Q1469" s="11">
        <f t="shared" si="88"/>
        <v>85.74</v>
      </c>
      <c r="R1469" s="19">
        <f t="shared" si="89"/>
        <v>42025.164780092593</v>
      </c>
      <c r="S1469" s="17">
        <f t="shared" si="90"/>
        <v>42056.458333333328</v>
      </c>
      <c r="T1469">
        <f t="shared" si="91"/>
        <v>2015</v>
      </c>
    </row>
    <row r="1470" spans="1:20" ht="48" x14ac:dyDescent="0.2">
      <c r="A1470">
        <v>2444</v>
      </c>
      <c r="B1470" s="9" t="s">
        <v>2445</v>
      </c>
      <c r="C1470" s="3" t="s">
        <v>6554</v>
      </c>
      <c r="D1470" s="5">
        <v>3000</v>
      </c>
      <c r="E1470" s="7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4" t="s">
        <v>8318</v>
      </c>
      <c r="P1470" s="12" t="s">
        <v>8319</v>
      </c>
      <c r="Q1470" s="11">
        <f t="shared" si="88"/>
        <v>53.41</v>
      </c>
      <c r="R1470" s="19">
        <f t="shared" si="89"/>
        <v>42485.754525462966</v>
      </c>
      <c r="S1470" s="17">
        <f t="shared" si="90"/>
        <v>42515.754525462966</v>
      </c>
      <c r="T1470">
        <f t="shared" si="91"/>
        <v>2016</v>
      </c>
    </row>
    <row r="1471" spans="1:20" ht="48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4" t="s">
        <v>8322</v>
      </c>
      <c r="P1471" s="12" t="s">
        <v>8325</v>
      </c>
      <c r="Q1471" s="11">
        <f t="shared" si="88"/>
        <v>81.38</v>
      </c>
      <c r="R1471" s="19">
        <f t="shared" si="89"/>
        <v>42500.041550925926</v>
      </c>
      <c r="S1471" s="17">
        <f t="shared" si="90"/>
        <v>42527.291666666672</v>
      </c>
      <c r="T1471">
        <f t="shared" si="91"/>
        <v>2016</v>
      </c>
    </row>
    <row r="1472" spans="1:20" ht="48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4" t="s">
        <v>8322</v>
      </c>
      <c r="P1472" s="12" t="s">
        <v>8325</v>
      </c>
      <c r="Q1472" s="11">
        <f t="shared" si="88"/>
        <v>135.63</v>
      </c>
      <c r="R1472" s="19">
        <f t="shared" si="89"/>
        <v>42418.425983796296</v>
      </c>
      <c r="S1472" s="17">
        <f t="shared" si="90"/>
        <v>42478.384317129632</v>
      </c>
      <c r="T1472">
        <f t="shared" si="91"/>
        <v>2016</v>
      </c>
    </row>
    <row r="1473" spans="1:20" ht="48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4" t="s">
        <v>8326</v>
      </c>
      <c r="P1473" s="12" t="s">
        <v>8327</v>
      </c>
      <c r="Q1473" s="11">
        <f t="shared" si="88"/>
        <v>70.650000000000006</v>
      </c>
      <c r="R1473" s="19">
        <f t="shared" si="89"/>
        <v>41731.833124999997</v>
      </c>
      <c r="S1473" s="17">
        <f t="shared" si="90"/>
        <v>41763.290972222225</v>
      </c>
      <c r="T1473">
        <f t="shared" si="91"/>
        <v>2014</v>
      </c>
    </row>
    <row r="1474" spans="1:20" ht="48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4" t="s">
        <v>8326</v>
      </c>
      <c r="P1474" s="12" t="s">
        <v>8327</v>
      </c>
      <c r="Q1474" s="11">
        <f t="shared" si="88"/>
        <v>40.96</v>
      </c>
      <c r="R1474" s="19">
        <f t="shared" si="89"/>
        <v>41716.632847222223</v>
      </c>
      <c r="S1474" s="17">
        <f t="shared" si="90"/>
        <v>41747.958333333336</v>
      </c>
      <c r="T1474">
        <f t="shared" si="91"/>
        <v>2014</v>
      </c>
    </row>
    <row r="1475" spans="1:20" ht="48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4" t="s">
        <v>8326</v>
      </c>
      <c r="P1475" s="12" t="s">
        <v>8327</v>
      </c>
      <c r="Q1475" s="11">
        <f t="shared" ref="Q1475:Q1538" si="92">IFERROR(ROUND(E1475/L1475,2),0)</f>
        <v>41.96</v>
      </c>
      <c r="R1475" s="19">
        <f t="shared" ref="R1475:R1538" si="93">(((J1475/60)/60)/24)+DATE(1970,1,1)</f>
        <v>41593.082002314812</v>
      </c>
      <c r="S1475" s="17">
        <f t="shared" ref="S1475:S1538" si="94">(((I1475/60)/60)/24)+DATE(1970,1,1)</f>
        <v>41623.082002314812</v>
      </c>
      <c r="T1475">
        <f t="shared" ref="T1475:T1538" si="95">YEAR(R1475)</f>
        <v>2013</v>
      </c>
    </row>
    <row r="1476" spans="1:20" ht="48" x14ac:dyDescent="0.2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4" t="s">
        <v>8326</v>
      </c>
      <c r="P1476" s="12" t="s">
        <v>8330</v>
      </c>
      <c r="Q1476" s="11">
        <f t="shared" si="92"/>
        <v>45.44</v>
      </c>
      <c r="R1476" s="19">
        <f t="shared" si="93"/>
        <v>40996.994074074071</v>
      </c>
      <c r="S1476" s="17">
        <f t="shared" si="94"/>
        <v>41028.166666666664</v>
      </c>
      <c r="T1476">
        <f t="shared" si="95"/>
        <v>2012</v>
      </c>
    </row>
    <row r="1477" spans="1:20" ht="48" x14ac:dyDescent="0.2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4" t="s">
        <v>8312</v>
      </c>
      <c r="P1477" s="12" t="s">
        <v>8313</v>
      </c>
      <c r="Q1477" s="11">
        <f t="shared" si="92"/>
        <v>38.869999999999997</v>
      </c>
      <c r="R1477" s="19">
        <f t="shared" si="93"/>
        <v>42318.950173611112</v>
      </c>
      <c r="S1477" s="17">
        <f t="shared" si="94"/>
        <v>42335.041666666672</v>
      </c>
      <c r="T1477">
        <f t="shared" si="95"/>
        <v>2015</v>
      </c>
    </row>
    <row r="1478" spans="1:20" ht="48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4" t="s">
        <v>8322</v>
      </c>
      <c r="P1478" s="12" t="s">
        <v>8323</v>
      </c>
      <c r="Q1478" s="11">
        <f t="shared" si="92"/>
        <v>76.790000000000006</v>
      </c>
      <c r="R1478" s="19">
        <f t="shared" si="93"/>
        <v>42177.791909722218</v>
      </c>
      <c r="S1478" s="17">
        <f t="shared" si="94"/>
        <v>42181.958333333328</v>
      </c>
      <c r="T1478">
        <f t="shared" si="95"/>
        <v>2015</v>
      </c>
    </row>
    <row r="1479" spans="1:20" ht="32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4" t="s">
        <v>8315</v>
      </c>
      <c r="P1479" s="12" t="s">
        <v>8316</v>
      </c>
      <c r="Q1479" s="11">
        <f t="shared" si="92"/>
        <v>15.72</v>
      </c>
      <c r="R1479" s="19">
        <f t="shared" si="93"/>
        <v>42136.75100694444</v>
      </c>
      <c r="S1479" s="17">
        <f t="shared" si="94"/>
        <v>42166.75100694444</v>
      </c>
      <c r="T1479">
        <f t="shared" si="95"/>
        <v>2015</v>
      </c>
    </row>
    <row r="1480" spans="1:20" ht="48" x14ac:dyDescent="0.2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4" t="s">
        <v>8310</v>
      </c>
      <c r="P1480" s="12" t="s">
        <v>8332</v>
      </c>
      <c r="Q1480" s="11">
        <f t="shared" si="92"/>
        <v>169.58</v>
      </c>
      <c r="R1480" s="19">
        <f t="shared" si="93"/>
        <v>42162.146782407406</v>
      </c>
      <c r="S1480" s="17">
        <f t="shared" si="94"/>
        <v>42176.146782407406</v>
      </c>
      <c r="T1480">
        <f t="shared" si="95"/>
        <v>2015</v>
      </c>
    </row>
    <row r="1481" spans="1:20" ht="48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4" t="s">
        <v>8326</v>
      </c>
      <c r="P1481" s="12" t="s">
        <v>8330</v>
      </c>
      <c r="Q1481" s="11">
        <f t="shared" si="92"/>
        <v>134.21</v>
      </c>
      <c r="R1481" s="19">
        <f t="shared" si="93"/>
        <v>40691.788055555553</v>
      </c>
      <c r="S1481" s="17">
        <f t="shared" si="94"/>
        <v>40755.290972222225</v>
      </c>
      <c r="T1481">
        <f t="shared" si="95"/>
        <v>2011</v>
      </c>
    </row>
    <row r="1482" spans="1:20" ht="48" x14ac:dyDescent="0.2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4" t="s">
        <v>8307</v>
      </c>
      <c r="P1482" s="12" t="s">
        <v>8309</v>
      </c>
      <c r="Q1482" s="11">
        <f t="shared" si="92"/>
        <v>214.07</v>
      </c>
      <c r="R1482" s="19">
        <f t="shared" si="93"/>
        <v>42780.709039351852</v>
      </c>
      <c r="S1482" s="17">
        <f t="shared" si="94"/>
        <v>42810.667372685188</v>
      </c>
      <c r="T1482">
        <f t="shared" si="95"/>
        <v>2017</v>
      </c>
    </row>
    <row r="1483" spans="1:20" ht="48" x14ac:dyDescent="0.2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4" t="s">
        <v>8312</v>
      </c>
      <c r="P1483" s="12" t="s">
        <v>8313</v>
      </c>
      <c r="Q1483" s="11">
        <f t="shared" si="92"/>
        <v>37.78</v>
      </c>
      <c r="R1483" s="19">
        <f t="shared" si="93"/>
        <v>42711.700694444444</v>
      </c>
      <c r="S1483" s="17">
        <f t="shared" si="94"/>
        <v>42732.700694444444</v>
      </c>
      <c r="T1483">
        <f t="shared" si="95"/>
        <v>2016</v>
      </c>
    </row>
    <row r="1484" spans="1:20" ht="48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4" t="s">
        <v>8326</v>
      </c>
      <c r="P1484" s="12" t="s">
        <v>8327</v>
      </c>
      <c r="Q1484" s="11">
        <f t="shared" si="92"/>
        <v>42.8</v>
      </c>
      <c r="R1484" s="19">
        <f t="shared" si="93"/>
        <v>40687.021597222221</v>
      </c>
      <c r="S1484" s="17">
        <f t="shared" si="94"/>
        <v>40729.021597222221</v>
      </c>
      <c r="T1484">
        <f t="shared" si="95"/>
        <v>2011</v>
      </c>
    </row>
    <row r="1485" spans="1:20" ht="48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4" t="s">
        <v>8322</v>
      </c>
      <c r="P1485" s="12" t="s">
        <v>8325</v>
      </c>
      <c r="Q1485" s="11">
        <f t="shared" si="92"/>
        <v>74.53</v>
      </c>
      <c r="R1485" s="19">
        <f t="shared" si="93"/>
        <v>41852.658310185187</v>
      </c>
      <c r="S1485" s="17">
        <f t="shared" si="94"/>
        <v>41882.658310185187</v>
      </c>
      <c r="T1485">
        <f t="shared" si="95"/>
        <v>2014</v>
      </c>
    </row>
    <row r="1486" spans="1:20" ht="48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4" t="s">
        <v>8326</v>
      </c>
      <c r="P1486" s="12" t="s">
        <v>8327</v>
      </c>
      <c r="Q1486" s="11">
        <f t="shared" si="92"/>
        <v>49.25</v>
      </c>
      <c r="R1486" s="19">
        <f t="shared" si="93"/>
        <v>40833.633194444446</v>
      </c>
      <c r="S1486" s="17">
        <f t="shared" si="94"/>
        <v>40863.674861111111</v>
      </c>
      <c r="T1486">
        <f t="shared" si="95"/>
        <v>2011</v>
      </c>
    </row>
    <row r="1487" spans="1:20" ht="48" x14ac:dyDescent="0.2">
      <c r="A1487">
        <v>1179</v>
      </c>
      <c r="B1487" s="9" t="s">
        <v>1180</v>
      </c>
      <c r="C1487" s="3" t="s">
        <v>5289</v>
      </c>
      <c r="D1487" s="5">
        <v>60000</v>
      </c>
      <c r="E1487" s="7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4" t="s">
        <v>8318</v>
      </c>
      <c r="P1487" s="12" t="s">
        <v>8344</v>
      </c>
      <c r="Q1487" s="11">
        <f t="shared" si="92"/>
        <v>640</v>
      </c>
      <c r="R1487" s="19">
        <f t="shared" si="93"/>
        <v>42275.720219907409</v>
      </c>
      <c r="S1487" s="17">
        <f t="shared" si="94"/>
        <v>42305.720219907409</v>
      </c>
      <c r="T1487">
        <f t="shared" si="95"/>
        <v>2015</v>
      </c>
    </row>
    <row r="1488" spans="1:20" ht="48" x14ac:dyDescent="0.2">
      <c r="A1488">
        <v>896</v>
      </c>
      <c r="B1488" s="9" t="s">
        <v>897</v>
      </c>
      <c r="C1488" s="3" t="s">
        <v>5006</v>
      </c>
      <c r="D1488" s="5">
        <v>8000</v>
      </c>
      <c r="E1488" s="7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4" t="s">
        <v>8326</v>
      </c>
      <c r="P1488" s="12" t="s">
        <v>8327</v>
      </c>
      <c r="Q1488" s="11">
        <f t="shared" si="92"/>
        <v>44.44</v>
      </c>
      <c r="R1488" s="19">
        <f t="shared" si="93"/>
        <v>42218.872986111113</v>
      </c>
      <c r="S1488" s="17">
        <f t="shared" si="94"/>
        <v>42244.166666666672</v>
      </c>
      <c r="T1488">
        <f t="shared" si="95"/>
        <v>2015</v>
      </c>
    </row>
    <row r="1489" spans="1:20" ht="48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4" t="s">
        <v>8326</v>
      </c>
      <c r="P1489" s="12" t="s">
        <v>8340</v>
      </c>
      <c r="Q1489" s="11">
        <f t="shared" si="92"/>
        <v>177.5</v>
      </c>
      <c r="R1489" s="19">
        <f t="shared" si="93"/>
        <v>42769.809965277775</v>
      </c>
      <c r="S1489" s="17">
        <f t="shared" si="94"/>
        <v>42799.809965277775</v>
      </c>
      <c r="T1489">
        <f t="shared" si="95"/>
        <v>2017</v>
      </c>
    </row>
    <row r="1490" spans="1:20" ht="48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4" t="s">
        <v>8322</v>
      </c>
      <c r="P1490" s="12" t="s">
        <v>8325</v>
      </c>
      <c r="Q1490" s="11">
        <f t="shared" si="92"/>
        <v>96.67</v>
      </c>
      <c r="R1490" s="19">
        <f t="shared" si="93"/>
        <v>41950.859560185185</v>
      </c>
      <c r="S1490" s="17">
        <f t="shared" si="94"/>
        <v>41964.204861111109</v>
      </c>
      <c r="T1490">
        <f t="shared" si="95"/>
        <v>2014</v>
      </c>
    </row>
    <row r="1491" spans="1:20" ht="48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4" t="s">
        <v>8326</v>
      </c>
      <c r="P1491" s="12" t="s">
        <v>8328</v>
      </c>
      <c r="Q1491" s="11">
        <f t="shared" si="92"/>
        <v>106.2</v>
      </c>
      <c r="R1491" s="19">
        <f t="shared" si="93"/>
        <v>42127.069548611107</v>
      </c>
      <c r="S1491" s="17">
        <f t="shared" si="94"/>
        <v>42157.032638888893</v>
      </c>
      <c r="T1491">
        <f t="shared" si="95"/>
        <v>2015</v>
      </c>
    </row>
    <row r="1492" spans="1:20" ht="48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4" t="s">
        <v>8322</v>
      </c>
      <c r="P1492" s="12" t="s">
        <v>8334</v>
      </c>
      <c r="Q1492" s="11">
        <f t="shared" si="92"/>
        <v>176.94</v>
      </c>
      <c r="R1492" s="19">
        <f t="shared" si="93"/>
        <v>42701.166365740741</v>
      </c>
      <c r="S1492" s="17">
        <f t="shared" si="94"/>
        <v>42749.165972222225</v>
      </c>
      <c r="T1492">
        <f t="shared" si="95"/>
        <v>2016</v>
      </c>
    </row>
    <row r="1493" spans="1:20" ht="48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4" t="s">
        <v>8322</v>
      </c>
      <c r="P1493" s="12" t="s">
        <v>8325</v>
      </c>
      <c r="Q1493" s="11">
        <f t="shared" si="92"/>
        <v>44.14</v>
      </c>
      <c r="R1493" s="19">
        <f t="shared" si="93"/>
        <v>42422.977418981478</v>
      </c>
      <c r="S1493" s="17">
        <f t="shared" si="94"/>
        <v>42444.875</v>
      </c>
      <c r="T1493">
        <f t="shared" si="95"/>
        <v>2016</v>
      </c>
    </row>
    <row r="1494" spans="1:20" ht="48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4" t="s">
        <v>8322</v>
      </c>
      <c r="P1494" s="12" t="s">
        <v>8325</v>
      </c>
      <c r="Q1494" s="11">
        <f t="shared" si="92"/>
        <v>50.4</v>
      </c>
      <c r="R1494" s="19">
        <f t="shared" si="93"/>
        <v>42458.641724537039</v>
      </c>
      <c r="S1494" s="17">
        <f t="shared" si="94"/>
        <v>42488.641724537039</v>
      </c>
      <c r="T1494">
        <f t="shared" si="95"/>
        <v>2016</v>
      </c>
    </row>
    <row r="1495" spans="1:20" ht="64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4" t="s">
        <v>8312</v>
      </c>
      <c r="P1495" s="12" t="s">
        <v>8352</v>
      </c>
      <c r="Q1495" s="11">
        <f t="shared" si="92"/>
        <v>453.14</v>
      </c>
      <c r="R1495" s="19">
        <f t="shared" si="93"/>
        <v>41913.790289351848</v>
      </c>
      <c r="S1495" s="17">
        <f t="shared" si="94"/>
        <v>41973.831956018519</v>
      </c>
      <c r="T1495">
        <f t="shared" si="95"/>
        <v>2014</v>
      </c>
    </row>
    <row r="1496" spans="1:20" ht="48" x14ac:dyDescent="0.2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4" t="s">
        <v>8320</v>
      </c>
      <c r="P1496" s="12" t="s">
        <v>8321</v>
      </c>
      <c r="Q1496" s="11">
        <f t="shared" si="92"/>
        <v>57.65</v>
      </c>
      <c r="R1496" s="19">
        <f t="shared" si="93"/>
        <v>41099.742800925924</v>
      </c>
      <c r="S1496" s="17">
        <f t="shared" si="94"/>
        <v>41115.742800925924</v>
      </c>
      <c r="T1496">
        <f t="shared" si="95"/>
        <v>2012</v>
      </c>
    </row>
    <row r="1497" spans="1:20" ht="64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4" t="s">
        <v>8307</v>
      </c>
      <c r="P1497" s="12" t="s">
        <v>8314</v>
      </c>
      <c r="Q1497" s="11">
        <f t="shared" si="92"/>
        <v>45.94</v>
      </c>
      <c r="R1497" s="19">
        <f t="shared" si="93"/>
        <v>42103.160578703704</v>
      </c>
      <c r="S1497" s="17">
        <f t="shared" si="94"/>
        <v>42163.160578703704</v>
      </c>
      <c r="T1497">
        <f t="shared" si="95"/>
        <v>2015</v>
      </c>
    </row>
    <row r="1498" spans="1:20" ht="48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4" t="s">
        <v>8322</v>
      </c>
      <c r="P1498" s="12" t="s">
        <v>8325</v>
      </c>
      <c r="Q1498" s="11">
        <f t="shared" si="92"/>
        <v>47.88</v>
      </c>
      <c r="R1498" s="19">
        <f t="shared" si="93"/>
        <v>42016.938692129625</v>
      </c>
      <c r="S1498" s="17">
        <f t="shared" si="94"/>
        <v>42046.938692129625</v>
      </c>
      <c r="T1498">
        <f t="shared" si="95"/>
        <v>2015</v>
      </c>
    </row>
    <row r="1499" spans="1:20" ht="48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4" t="s">
        <v>8307</v>
      </c>
      <c r="P1499" s="12" t="s">
        <v>8314</v>
      </c>
      <c r="Q1499" s="11">
        <f t="shared" si="92"/>
        <v>38.99</v>
      </c>
      <c r="R1499" s="19">
        <f t="shared" si="93"/>
        <v>42524.105462962965</v>
      </c>
      <c r="S1499" s="17">
        <f t="shared" si="94"/>
        <v>42551.416666666672</v>
      </c>
      <c r="T1499">
        <f t="shared" si="95"/>
        <v>2016</v>
      </c>
    </row>
    <row r="1500" spans="1:20" ht="16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4" t="s">
        <v>8307</v>
      </c>
      <c r="P1500" s="12" t="s">
        <v>8314</v>
      </c>
      <c r="Q1500" s="11">
        <f t="shared" si="92"/>
        <v>73.37</v>
      </c>
      <c r="R1500" s="19">
        <f t="shared" si="93"/>
        <v>42381.866284722222</v>
      </c>
      <c r="S1500" s="17">
        <f t="shared" si="94"/>
        <v>42409.833333333328</v>
      </c>
      <c r="T1500">
        <f t="shared" si="95"/>
        <v>2016</v>
      </c>
    </row>
    <row r="1501" spans="1:20" ht="48" x14ac:dyDescent="0.2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4" t="s">
        <v>8326</v>
      </c>
      <c r="P1501" s="12" t="s">
        <v>8330</v>
      </c>
      <c r="Q1501" s="11">
        <f t="shared" si="92"/>
        <v>58.33</v>
      </c>
      <c r="R1501" s="19">
        <f t="shared" si="93"/>
        <v>40690.823055555556</v>
      </c>
      <c r="S1501" s="17">
        <f t="shared" si="94"/>
        <v>40740.958333333336</v>
      </c>
      <c r="T1501">
        <f t="shared" si="95"/>
        <v>2011</v>
      </c>
    </row>
    <row r="1502" spans="1:20" ht="80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4" t="s">
        <v>8322</v>
      </c>
      <c r="P1502" s="12" t="s">
        <v>8325</v>
      </c>
      <c r="Q1502" s="11">
        <f t="shared" si="92"/>
        <v>80.72</v>
      </c>
      <c r="R1502" s="19">
        <f t="shared" si="93"/>
        <v>42545.774189814809</v>
      </c>
      <c r="S1502" s="17">
        <f t="shared" si="94"/>
        <v>42605.774189814809</v>
      </c>
      <c r="T1502">
        <f t="shared" si="95"/>
        <v>2016</v>
      </c>
    </row>
    <row r="1503" spans="1:20" ht="48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4" t="s">
        <v>8322</v>
      </c>
      <c r="P1503" s="12" t="s">
        <v>8325</v>
      </c>
      <c r="Q1503" s="11">
        <f t="shared" si="92"/>
        <v>39.81</v>
      </c>
      <c r="R1503" s="19">
        <f t="shared" si="93"/>
        <v>42156.510393518518</v>
      </c>
      <c r="S1503" s="17">
        <f t="shared" si="94"/>
        <v>42186.510393518518</v>
      </c>
      <c r="T1503">
        <f t="shared" si="95"/>
        <v>2015</v>
      </c>
    </row>
    <row r="1504" spans="1:20" ht="48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4" t="s">
        <v>8322</v>
      </c>
      <c r="P1504" s="12" t="s">
        <v>8323</v>
      </c>
      <c r="Q1504" s="11">
        <f t="shared" si="92"/>
        <v>48.98</v>
      </c>
      <c r="R1504" s="19">
        <f t="shared" si="93"/>
        <v>42622.767476851848</v>
      </c>
      <c r="S1504" s="17">
        <f t="shared" si="94"/>
        <v>42652.767476851848</v>
      </c>
      <c r="T1504">
        <f t="shared" si="95"/>
        <v>2016</v>
      </c>
    </row>
    <row r="1505" spans="1:20" ht="48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4" t="s">
        <v>8322</v>
      </c>
      <c r="P1505" s="12" t="s">
        <v>8325</v>
      </c>
      <c r="Q1505" s="11">
        <f t="shared" si="92"/>
        <v>111.89</v>
      </c>
      <c r="R1505" s="19">
        <f t="shared" si="93"/>
        <v>41937.95344907407</v>
      </c>
      <c r="S1505" s="17">
        <f t="shared" si="94"/>
        <v>41972.995115740734</v>
      </c>
      <c r="T1505">
        <f t="shared" si="95"/>
        <v>2014</v>
      </c>
    </row>
    <row r="1506" spans="1:20" ht="32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4" t="s">
        <v>8326</v>
      </c>
      <c r="P1506" s="12" t="s">
        <v>8330</v>
      </c>
      <c r="Q1506" s="11">
        <f t="shared" si="92"/>
        <v>46.07</v>
      </c>
      <c r="R1506" s="19">
        <f t="shared" si="93"/>
        <v>40007.704247685186</v>
      </c>
      <c r="S1506" s="17">
        <f t="shared" si="94"/>
        <v>40057.166666666664</v>
      </c>
      <c r="T1506">
        <f t="shared" si="95"/>
        <v>2009</v>
      </c>
    </row>
    <row r="1507" spans="1:20" ht="48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4" t="s">
        <v>8326</v>
      </c>
      <c r="P1507" s="12" t="s">
        <v>8329</v>
      </c>
      <c r="Q1507" s="11">
        <f t="shared" si="92"/>
        <v>80.13</v>
      </c>
      <c r="R1507" s="19">
        <f t="shared" si="93"/>
        <v>42802.046817129631</v>
      </c>
      <c r="S1507" s="17">
        <f t="shared" si="94"/>
        <v>42835.84375</v>
      </c>
      <c r="T1507">
        <f t="shared" si="95"/>
        <v>2017</v>
      </c>
    </row>
    <row r="1508" spans="1:20" ht="32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4" t="s">
        <v>8312</v>
      </c>
      <c r="P1508" s="12" t="s">
        <v>8313</v>
      </c>
      <c r="Q1508" s="11">
        <f t="shared" si="92"/>
        <v>34.69</v>
      </c>
      <c r="R1508" s="19">
        <f t="shared" si="93"/>
        <v>42627.253263888888</v>
      </c>
      <c r="S1508" s="17">
        <f t="shared" si="94"/>
        <v>42657.253263888888</v>
      </c>
      <c r="T1508">
        <f t="shared" si="95"/>
        <v>2016</v>
      </c>
    </row>
    <row r="1509" spans="1:20" ht="32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4" t="s">
        <v>8322</v>
      </c>
      <c r="P1509" s="12" t="s">
        <v>8325</v>
      </c>
      <c r="Q1509" s="11">
        <f t="shared" si="92"/>
        <v>37.14</v>
      </c>
      <c r="R1509" s="19">
        <f t="shared" si="93"/>
        <v>42270.582141203704</v>
      </c>
      <c r="S1509" s="17">
        <f t="shared" si="94"/>
        <v>42301.895138888889</v>
      </c>
      <c r="T1509">
        <f t="shared" si="95"/>
        <v>2015</v>
      </c>
    </row>
    <row r="1510" spans="1:20" ht="48" x14ac:dyDescent="0.2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4" t="s">
        <v>8322</v>
      </c>
      <c r="P1510" s="12" t="s">
        <v>8325</v>
      </c>
      <c r="Q1510" s="11">
        <f t="shared" si="92"/>
        <v>69.33</v>
      </c>
      <c r="R1510" s="19">
        <f t="shared" si="93"/>
        <v>42052.949814814812</v>
      </c>
      <c r="S1510" s="17">
        <f t="shared" si="94"/>
        <v>42082.908148148148</v>
      </c>
      <c r="T1510">
        <f t="shared" si="95"/>
        <v>2015</v>
      </c>
    </row>
    <row r="1511" spans="1:20" ht="48" x14ac:dyDescent="0.2">
      <c r="A1511">
        <v>3414</v>
      </c>
      <c r="B1511" s="9" t="s">
        <v>3413</v>
      </c>
      <c r="C1511" s="3" t="s">
        <v>7524</v>
      </c>
      <c r="D1511" s="5">
        <v>3000</v>
      </c>
      <c r="E1511" s="7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4" t="s">
        <v>8322</v>
      </c>
      <c r="P1511" s="12" t="s">
        <v>8325</v>
      </c>
      <c r="Q1511" s="11">
        <f t="shared" si="92"/>
        <v>70.569999999999993</v>
      </c>
      <c r="R1511" s="19">
        <f t="shared" si="93"/>
        <v>42675.832465277781</v>
      </c>
      <c r="S1511" s="17">
        <f t="shared" si="94"/>
        <v>42705.332638888889</v>
      </c>
      <c r="T1511">
        <f t="shared" si="95"/>
        <v>2016</v>
      </c>
    </row>
    <row r="1512" spans="1:20" ht="48" x14ac:dyDescent="0.2">
      <c r="A1512">
        <v>3168</v>
      </c>
      <c r="B1512" s="9" t="s">
        <v>3168</v>
      </c>
      <c r="C1512" s="3" t="s">
        <v>7278</v>
      </c>
      <c r="D1512" s="5">
        <v>2500</v>
      </c>
      <c r="E1512" s="7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4" t="s">
        <v>8322</v>
      </c>
      <c r="P1512" s="12" t="s">
        <v>8325</v>
      </c>
      <c r="Q1512" s="11">
        <f t="shared" si="92"/>
        <v>50.9</v>
      </c>
      <c r="R1512" s="19">
        <f t="shared" si="93"/>
        <v>41772.105937500004</v>
      </c>
      <c r="S1512" s="17">
        <f t="shared" si="94"/>
        <v>41803.916666666664</v>
      </c>
      <c r="T1512">
        <f t="shared" si="95"/>
        <v>2014</v>
      </c>
    </row>
    <row r="1513" spans="1:20" ht="32" x14ac:dyDescent="0.2">
      <c r="A1513">
        <v>1310</v>
      </c>
      <c r="B1513" s="9" t="s">
        <v>1311</v>
      </c>
      <c r="C1513" s="3" t="s">
        <v>5420</v>
      </c>
      <c r="D1513" s="5">
        <v>20000</v>
      </c>
      <c r="E1513" s="7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4" t="s">
        <v>8307</v>
      </c>
      <c r="P1513" s="12" t="s">
        <v>8309</v>
      </c>
      <c r="Q1513" s="11">
        <f t="shared" si="92"/>
        <v>129.16999999999999</v>
      </c>
      <c r="R1513" s="19">
        <f t="shared" si="93"/>
        <v>42556.667245370365</v>
      </c>
      <c r="S1513" s="17">
        <f t="shared" si="94"/>
        <v>42601.667245370365</v>
      </c>
      <c r="T1513">
        <f t="shared" si="95"/>
        <v>2016</v>
      </c>
    </row>
    <row r="1514" spans="1:20" ht="48" x14ac:dyDescent="0.2">
      <c r="A1514">
        <v>114</v>
      </c>
      <c r="B1514" s="9" t="s">
        <v>116</v>
      </c>
      <c r="C1514" s="3" t="s">
        <v>4225</v>
      </c>
      <c r="D1514" s="5">
        <v>3000</v>
      </c>
      <c r="E1514" s="7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4" t="s">
        <v>8320</v>
      </c>
      <c r="P1514" s="12" t="s">
        <v>8342</v>
      </c>
      <c r="Q1514" s="11">
        <f t="shared" si="92"/>
        <v>88.57</v>
      </c>
      <c r="R1514" s="19">
        <f t="shared" si="93"/>
        <v>40861.27416666667</v>
      </c>
      <c r="S1514" s="17">
        <f t="shared" si="94"/>
        <v>40921.27416666667</v>
      </c>
      <c r="T1514">
        <f t="shared" si="95"/>
        <v>2011</v>
      </c>
    </row>
    <row r="1515" spans="1:20" ht="48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4" t="s">
        <v>8322</v>
      </c>
      <c r="P1515" s="12" t="s">
        <v>8325</v>
      </c>
      <c r="Q1515" s="11">
        <f t="shared" si="92"/>
        <v>60.78</v>
      </c>
      <c r="R1515" s="19">
        <f t="shared" si="93"/>
        <v>42312.792662037042</v>
      </c>
      <c r="S1515" s="17">
        <f t="shared" si="94"/>
        <v>42342.792662037042</v>
      </c>
      <c r="T1515">
        <f t="shared" si="95"/>
        <v>2015</v>
      </c>
    </row>
    <row r="1516" spans="1:20" ht="48" x14ac:dyDescent="0.2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4" t="s">
        <v>8322</v>
      </c>
      <c r="P1516" s="12" t="s">
        <v>8325</v>
      </c>
      <c r="Q1516" s="11">
        <f t="shared" si="92"/>
        <v>39.74</v>
      </c>
      <c r="R1516" s="19">
        <f t="shared" si="93"/>
        <v>41988.617083333331</v>
      </c>
      <c r="S1516" s="17">
        <f t="shared" si="94"/>
        <v>42048.617083333331</v>
      </c>
      <c r="T1516">
        <f t="shared" si="95"/>
        <v>2014</v>
      </c>
    </row>
    <row r="1517" spans="1:20" ht="48" x14ac:dyDescent="0.2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4" t="s">
        <v>8322</v>
      </c>
      <c r="P1517" s="12" t="s">
        <v>8325</v>
      </c>
      <c r="Q1517" s="11">
        <f t="shared" si="92"/>
        <v>53.36</v>
      </c>
      <c r="R1517" s="19">
        <f t="shared" si="93"/>
        <v>42173.970127314817</v>
      </c>
      <c r="S1517" s="17">
        <f t="shared" si="94"/>
        <v>42203.970127314817</v>
      </c>
      <c r="T1517">
        <f t="shared" si="95"/>
        <v>2015</v>
      </c>
    </row>
    <row r="1518" spans="1:20" ht="32" x14ac:dyDescent="0.2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4" t="s">
        <v>8322</v>
      </c>
      <c r="P1518" s="12" t="s">
        <v>8325</v>
      </c>
      <c r="Q1518" s="11">
        <f t="shared" si="92"/>
        <v>39.54</v>
      </c>
      <c r="R1518" s="19">
        <f t="shared" si="93"/>
        <v>41921.375532407408</v>
      </c>
      <c r="S1518" s="17">
        <f t="shared" si="94"/>
        <v>41951.417199074072</v>
      </c>
      <c r="T1518">
        <f t="shared" si="95"/>
        <v>2014</v>
      </c>
    </row>
    <row r="1519" spans="1:20" ht="32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4" t="s">
        <v>8322</v>
      </c>
      <c r="P1519" s="12" t="s">
        <v>8325</v>
      </c>
      <c r="Q1519" s="11">
        <f t="shared" si="92"/>
        <v>49.69</v>
      </c>
      <c r="R1519" s="19">
        <f t="shared" si="93"/>
        <v>42050.008368055554</v>
      </c>
      <c r="S1519" s="17">
        <f t="shared" si="94"/>
        <v>42076.290972222225</v>
      </c>
      <c r="T1519">
        <f t="shared" si="95"/>
        <v>2015</v>
      </c>
    </row>
    <row r="1520" spans="1:20" ht="48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4" t="s">
        <v>8322</v>
      </c>
      <c r="P1520" s="12" t="s">
        <v>8325</v>
      </c>
      <c r="Q1520" s="11">
        <f t="shared" si="92"/>
        <v>66.959999999999994</v>
      </c>
      <c r="R1520" s="19">
        <f t="shared" si="93"/>
        <v>42125.772812499999</v>
      </c>
      <c r="S1520" s="17">
        <f t="shared" si="94"/>
        <v>42155.772812499999</v>
      </c>
      <c r="T1520">
        <f t="shared" si="95"/>
        <v>2015</v>
      </c>
    </row>
    <row r="1521" spans="1:20" ht="48" x14ac:dyDescent="0.2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4" t="s">
        <v>8322</v>
      </c>
      <c r="P1521" s="12" t="s">
        <v>8325</v>
      </c>
      <c r="Q1521" s="11">
        <f t="shared" si="92"/>
        <v>39.49</v>
      </c>
      <c r="R1521" s="19">
        <f t="shared" si="93"/>
        <v>42157.652511574073</v>
      </c>
      <c r="S1521" s="17">
        <f t="shared" si="94"/>
        <v>42187.652511574073</v>
      </c>
      <c r="T1521">
        <f t="shared" si="95"/>
        <v>2015</v>
      </c>
    </row>
    <row r="1522" spans="1:20" ht="48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4" t="s">
        <v>8310</v>
      </c>
      <c r="P1522" s="12" t="s">
        <v>8332</v>
      </c>
      <c r="Q1522" s="11">
        <f t="shared" si="92"/>
        <v>25.35</v>
      </c>
      <c r="R1522" s="19">
        <f t="shared" si="93"/>
        <v>41213.254687499997</v>
      </c>
      <c r="S1522" s="17">
        <f t="shared" si="94"/>
        <v>41243.416666666664</v>
      </c>
      <c r="T1522">
        <f t="shared" si="95"/>
        <v>2012</v>
      </c>
    </row>
    <row r="1523" spans="1:20" ht="48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4" t="s">
        <v>8315</v>
      </c>
      <c r="P1523" s="12" t="s">
        <v>8316</v>
      </c>
      <c r="Q1523" s="11">
        <f t="shared" si="92"/>
        <v>57.77</v>
      </c>
      <c r="R1523" s="19">
        <f t="shared" si="93"/>
        <v>42773.005243055552</v>
      </c>
      <c r="S1523" s="17">
        <f t="shared" si="94"/>
        <v>42787.005243055552</v>
      </c>
      <c r="T1523">
        <f t="shared" si="95"/>
        <v>2017</v>
      </c>
    </row>
    <row r="1524" spans="1:20" ht="48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4" t="s">
        <v>8322</v>
      </c>
      <c r="P1524" s="12" t="s">
        <v>8325</v>
      </c>
      <c r="Q1524" s="11">
        <f t="shared" si="92"/>
        <v>235.46</v>
      </c>
      <c r="R1524" s="19">
        <f t="shared" si="93"/>
        <v>42055.277199074073</v>
      </c>
      <c r="S1524" s="17">
        <f t="shared" si="94"/>
        <v>42082.610416666663</v>
      </c>
      <c r="T1524">
        <f t="shared" si="95"/>
        <v>2015</v>
      </c>
    </row>
    <row r="1525" spans="1:20" ht="48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4" t="s">
        <v>8326</v>
      </c>
      <c r="P1525" s="12" t="s">
        <v>8337</v>
      </c>
      <c r="Q1525" s="11">
        <f t="shared" si="92"/>
        <v>34.380000000000003</v>
      </c>
      <c r="R1525" s="19">
        <f t="shared" si="93"/>
        <v>40939.761782407404</v>
      </c>
      <c r="S1525" s="17">
        <f t="shared" si="94"/>
        <v>40984.165972222225</v>
      </c>
      <c r="T1525">
        <f t="shared" si="95"/>
        <v>2012</v>
      </c>
    </row>
    <row r="1526" spans="1:20" ht="32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4" t="s">
        <v>8307</v>
      </c>
      <c r="P1526" s="12" t="s">
        <v>8309</v>
      </c>
      <c r="Q1526" s="11">
        <f t="shared" si="92"/>
        <v>191.25</v>
      </c>
      <c r="R1526" s="19">
        <f t="shared" si="93"/>
        <v>41955.002488425926</v>
      </c>
      <c r="S1526" s="17">
        <f t="shared" si="94"/>
        <v>42005.002488425926</v>
      </c>
      <c r="T1526">
        <f t="shared" si="95"/>
        <v>2014</v>
      </c>
    </row>
    <row r="1527" spans="1:20" ht="32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4" t="s">
        <v>8322</v>
      </c>
      <c r="P1527" s="12" t="s">
        <v>8325</v>
      </c>
      <c r="Q1527" s="11">
        <f t="shared" si="92"/>
        <v>55.6</v>
      </c>
      <c r="R1527" s="19">
        <f t="shared" si="93"/>
        <v>42270.7269212963</v>
      </c>
      <c r="S1527" s="17">
        <f t="shared" si="94"/>
        <v>42306.167361111111</v>
      </c>
      <c r="T1527">
        <f t="shared" si="95"/>
        <v>2015</v>
      </c>
    </row>
    <row r="1528" spans="1:20" ht="48" x14ac:dyDescent="0.2">
      <c r="A1528">
        <v>2802</v>
      </c>
      <c r="B1528" s="9" t="s">
        <v>2802</v>
      </c>
      <c r="C1528" s="3" t="s">
        <v>6912</v>
      </c>
      <c r="D1528" s="5">
        <v>3000</v>
      </c>
      <c r="E1528" s="7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4" t="s">
        <v>8322</v>
      </c>
      <c r="P1528" s="12" t="s">
        <v>8325</v>
      </c>
      <c r="Q1528" s="11">
        <f t="shared" si="92"/>
        <v>33.94</v>
      </c>
      <c r="R1528" s="19">
        <f t="shared" si="93"/>
        <v>42192.64707175926</v>
      </c>
      <c r="S1528" s="17">
        <f t="shared" si="94"/>
        <v>42222.64707175926</v>
      </c>
      <c r="T1528">
        <f t="shared" si="95"/>
        <v>2015</v>
      </c>
    </row>
    <row r="1529" spans="1:20" ht="48" x14ac:dyDescent="0.2">
      <c r="A1529">
        <v>1390</v>
      </c>
      <c r="B1529" s="9" t="s">
        <v>1391</v>
      </c>
      <c r="C1529" s="3" t="s">
        <v>5500</v>
      </c>
      <c r="D1529" s="5">
        <v>2800</v>
      </c>
      <c r="E1529" s="7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4" t="s">
        <v>8326</v>
      </c>
      <c r="P1529" s="12" t="s">
        <v>8330</v>
      </c>
      <c r="Q1529" s="11">
        <f t="shared" si="92"/>
        <v>160.79</v>
      </c>
      <c r="R1529" s="19">
        <f t="shared" si="93"/>
        <v>42087.803310185183</v>
      </c>
      <c r="S1529" s="17">
        <f t="shared" si="94"/>
        <v>42121.716666666667</v>
      </c>
      <c r="T1529">
        <f t="shared" si="95"/>
        <v>2015</v>
      </c>
    </row>
    <row r="1530" spans="1:20" ht="48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4" t="s">
        <v>8322</v>
      </c>
      <c r="P1530" s="12" t="s">
        <v>8325</v>
      </c>
      <c r="Q1530" s="11">
        <f t="shared" si="92"/>
        <v>203.2</v>
      </c>
      <c r="R1530" s="19">
        <f t="shared" si="93"/>
        <v>42380.884872685187</v>
      </c>
      <c r="S1530" s="17">
        <f t="shared" si="94"/>
        <v>42398.249305555553</v>
      </c>
      <c r="T1530">
        <f t="shared" si="95"/>
        <v>2016</v>
      </c>
    </row>
    <row r="1531" spans="1:20" ht="48" x14ac:dyDescent="0.2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4" t="s">
        <v>8322</v>
      </c>
      <c r="P1531" s="12" t="s">
        <v>8325</v>
      </c>
      <c r="Q1531" s="11">
        <f t="shared" si="92"/>
        <v>53.44</v>
      </c>
      <c r="R1531" s="19">
        <f t="shared" si="93"/>
        <v>41878.946574074071</v>
      </c>
      <c r="S1531" s="17">
        <f t="shared" si="94"/>
        <v>41908.946574074071</v>
      </c>
      <c r="T1531">
        <f t="shared" si="95"/>
        <v>2014</v>
      </c>
    </row>
    <row r="1532" spans="1:20" ht="48" x14ac:dyDescent="0.2">
      <c r="A1532">
        <v>4067</v>
      </c>
      <c r="B1532" s="9" t="s">
        <v>4063</v>
      </c>
      <c r="C1532" s="3" t="s">
        <v>7998</v>
      </c>
      <c r="D1532" s="5">
        <v>5000</v>
      </c>
      <c r="E1532" s="7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4" t="s">
        <v>8322</v>
      </c>
      <c r="P1532" s="12" t="s">
        <v>8325</v>
      </c>
      <c r="Q1532" s="11">
        <f t="shared" si="92"/>
        <v>179.12</v>
      </c>
      <c r="R1532" s="19">
        <f t="shared" si="93"/>
        <v>42235.117476851854</v>
      </c>
      <c r="S1532" s="17">
        <f t="shared" si="94"/>
        <v>42275.117476851854</v>
      </c>
      <c r="T1532">
        <f t="shared" si="95"/>
        <v>2015</v>
      </c>
    </row>
    <row r="1533" spans="1:20" ht="48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4" t="s">
        <v>8322</v>
      </c>
      <c r="P1533" s="12" t="s">
        <v>8325</v>
      </c>
      <c r="Q1533" s="11">
        <f t="shared" si="92"/>
        <v>105</v>
      </c>
      <c r="R1533" s="19">
        <f t="shared" si="93"/>
        <v>41829.734259259261</v>
      </c>
      <c r="S1533" s="17">
        <f t="shared" si="94"/>
        <v>41874.734259259261</v>
      </c>
      <c r="T1533">
        <f t="shared" si="95"/>
        <v>2014</v>
      </c>
    </row>
    <row r="1534" spans="1:20" ht="32" x14ac:dyDescent="0.2">
      <c r="A1534">
        <v>837</v>
      </c>
      <c r="B1534" s="9" t="s">
        <v>838</v>
      </c>
      <c r="C1534" s="3" t="s">
        <v>4947</v>
      </c>
      <c r="D1534" s="5">
        <v>2500</v>
      </c>
      <c r="E1534" s="7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4" t="s">
        <v>8326</v>
      </c>
      <c r="P1534" s="12" t="s">
        <v>8330</v>
      </c>
      <c r="Q1534" s="11">
        <f t="shared" si="92"/>
        <v>49.11</v>
      </c>
      <c r="R1534" s="19">
        <f t="shared" si="93"/>
        <v>41730.998402777775</v>
      </c>
      <c r="S1534" s="17">
        <f t="shared" si="94"/>
        <v>41760.998402777775</v>
      </c>
      <c r="T1534">
        <f t="shared" si="95"/>
        <v>2014</v>
      </c>
    </row>
    <row r="1535" spans="1:20" ht="32" x14ac:dyDescent="0.2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4" t="s">
        <v>8320</v>
      </c>
      <c r="P1535" s="12" t="s">
        <v>8321</v>
      </c>
      <c r="Q1535" s="11">
        <f t="shared" si="92"/>
        <v>55.2</v>
      </c>
      <c r="R1535" s="19">
        <f t="shared" si="93"/>
        <v>41674.08494212963</v>
      </c>
      <c r="S1535" s="17">
        <f t="shared" si="94"/>
        <v>41704.08494212963</v>
      </c>
      <c r="T1535">
        <f t="shared" si="95"/>
        <v>2014</v>
      </c>
    </row>
    <row r="1536" spans="1:20" ht="48" x14ac:dyDescent="0.2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4" t="s">
        <v>8320</v>
      </c>
      <c r="P1536" s="12" t="s">
        <v>8321</v>
      </c>
      <c r="Q1536" s="11">
        <f t="shared" si="92"/>
        <v>97.9</v>
      </c>
      <c r="R1536" s="19">
        <f t="shared" si="93"/>
        <v>42047.128564814819</v>
      </c>
      <c r="S1536" s="17">
        <f t="shared" si="94"/>
        <v>42077.086898148147</v>
      </c>
      <c r="T1536">
        <f t="shared" si="95"/>
        <v>2015</v>
      </c>
    </row>
    <row r="1537" spans="1:20" ht="32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4" t="s">
        <v>8322</v>
      </c>
      <c r="P1537" s="12" t="s">
        <v>8325</v>
      </c>
      <c r="Q1537" s="11">
        <f t="shared" si="92"/>
        <v>126.46</v>
      </c>
      <c r="R1537" s="19">
        <f t="shared" si="93"/>
        <v>42056.013124999998</v>
      </c>
      <c r="S1537" s="17">
        <f t="shared" si="94"/>
        <v>42075.166666666672</v>
      </c>
      <c r="T1537">
        <f t="shared" si="95"/>
        <v>2015</v>
      </c>
    </row>
    <row r="1538" spans="1:20" ht="48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4" t="s">
        <v>8322</v>
      </c>
      <c r="P1538" s="12" t="s">
        <v>8323</v>
      </c>
      <c r="Q1538" s="11">
        <f t="shared" si="92"/>
        <v>178.53</v>
      </c>
      <c r="R1538" s="19">
        <f t="shared" si="93"/>
        <v>42398.849259259259</v>
      </c>
      <c r="S1538" s="17">
        <f t="shared" si="94"/>
        <v>42430.249305555553</v>
      </c>
      <c r="T1538">
        <f t="shared" si="95"/>
        <v>2016</v>
      </c>
    </row>
    <row r="1539" spans="1:20" ht="48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4" t="s">
        <v>8322</v>
      </c>
      <c r="P1539" s="12" t="s">
        <v>8323</v>
      </c>
      <c r="Q1539" s="11">
        <f t="shared" ref="Q1539:Q1602" si="96">IFERROR(ROUND(E1539/L1539,2),0)</f>
        <v>116.73</v>
      </c>
      <c r="R1539" s="19">
        <f t="shared" ref="R1539:R1602" si="97">(((J1539/60)/60)/24)+DATE(1970,1,1)</f>
        <v>42360.212025462963</v>
      </c>
      <c r="S1539" s="17">
        <f t="shared" ref="S1539:S1602" si="98">(((I1539/60)/60)/24)+DATE(1970,1,1)</f>
        <v>42390.212025462963</v>
      </c>
      <c r="T1539">
        <f t="shared" ref="T1539:T1549" si="99">YEAR(R1539)</f>
        <v>2015</v>
      </c>
    </row>
    <row r="1540" spans="1:20" ht="48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4" t="s">
        <v>8322</v>
      </c>
      <c r="P1540" s="12" t="s">
        <v>8325</v>
      </c>
      <c r="Q1540" s="11">
        <f t="shared" si="96"/>
        <v>131.91</v>
      </c>
      <c r="R1540" s="19">
        <f t="shared" si="97"/>
        <v>41862.864675925928</v>
      </c>
      <c r="S1540" s="17">
        <f t="shared" si="98"/>
        <v>41876.864675925928</v>
      </c>
      <c r="T1540">
        <f t="shared" si="99"/>
        <v>2014</v>
      </c>
    </row>
    <row r="1541" spans="1:20" ht="48" x14ac:dyDescent="0.2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4" t="s">
        <v>8320</v>
      </c>
      <c r="P1541" s="12" t="s">
        <v>8324</v>
      </c>
      <c r="Q1541" s="11">
        <f t="shared" si="96"/>
        <v>91.82</v>
      </c>
      <c r="R1541" s="19">
        <f t="shared" si="97"/>
        <v>42249.064722222218</v>
      </c>
      <c r="S1541" s="17">
        <f t="shared" si="98"/>
        <v>42278.208333333328</v>
      </c>
      <c r="T1541">
        <f t="shared" si="99"/>
        <v>2015</v>
      </c>
    </row>
    <row r="1542" spans="1:20" ht="48" x14ac:dyDescent="0.2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4" t="s">
        <v>8322</v>
      </c>
      <c r="P1542" s="12" t="s">
        <v>8325</v>
      </c>
      <c r="Q1542" s="11">
        <f t="shared" si="96"/>
        <v>84.17</v>
      </c>
      <c r="R1542" s="19">
        <f t="shared" si="97"/>
        <v>42205.710879629631</v>
      </c>
      <c r="S1542" s="17">
        <f t="shared" si="98"/>
        <v>42235.710879629631</v>
      </c>
      <c r="T1542">
        <f t="shared" si="99"/>
        <v>2015</v>
      </c>
    </row>
    <row r="1543" spans="1:20" ht="16" x14ac:dyDescent="0.2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4" t="s">
        <v>8322</v>
      </c>
      <c r="P1543" s="12" t="s">
        <v>8325</v>
      </c>
      <c r="Q1543" s="11">
        <f t="shared" si="96"/>
        <v>64.47</v>
      </c>
      <c r="R1543" s="19">
        <f t="shared" si="97"/>
        <v>42053.671666666662</v>
      </c>
      <c r="S1543" s="17">
        <f t="shared" si="98"/>
        <v>42083.630000000005</v>
      </c>
      <c r="T1543">
        <f t="shared" si="99"/>
        <v>2015</v>
      </c>
    </row>
    <row r="1544" spans="1:20" ht="48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4" t="s">
        <v>8326</v>
      </c>
      <c r="P1544" s="12" t="s">
        <v>8330</v>
      </c>
      <c r="Q1544" s="11">
        <f t="shared" si="96"/>
        <v>63.03</v>
      </c>
      <c r="R1544" s="19">
        <f t="shared" si="97"/>
        <v>40978.125046296293</v>
      </c>
      <c r="S1544" s="17">
        <f t="shared" si="98"/>
        <v>41038.083379629628</v>
      </c>
      <c r="T1544">
        <f t="shared" si="99"/>
        <v>2012</v>
      </c>
    </row>
    <row r="1545" spans="1:20" ht="48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4" t="s">
        <v>8326</v>
      </c>
      <c r="P1545" s="12" t="s">
        <v>8330</v>
      </c>
      <c r="Q1545" s="11">
        <f t="shared" si="96"/>
        <v>79.53</v>
      </c>
      <c r="R1545" s="19">
        <f t="shared" si="97"/>
        <v>42094.236481481479</v>
      </c>
      <c r="S1545" s="17">
        <f t="shared" si="98"/>
        <v>42115.236481481479</v>
      </c>
      <c r="T1545">
        <f t="shared" si="99"/>
        <v>2015</v>
      </c>
    </row>
    <row r="1546" spans="1:20" ht="16" x14ac:dyDescent="0.2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4" t="s">
        <v>8307</v>
      </c>
      <c r="P1546" s="12" t="s">
        <v>8309</v>
      </c>
      <c r="Q1546" s="11">
        <f t="shared" si="96"/>
        <v>143.66999999999999</v>
      </c>
      <c r="R1546" s="19">
        <f t="shared" si="97"/>
        <v>42209.593692129631</v>
      </c>
      <c r="S1546" s="17">
        <f t="shared" si="98"/>
        <v>42239.593692129631</v>
      </c>
      <c r="T1546">
        <f t="shared" si="99"/>
        <v>2015</v>
      </c>
    </row>
    <row r="1547" spans="1:20" ht="48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4" t="s">
        <v>8322</v>
      </c>
      <c r="P1547" s="12" t="s">
        <v>8325</v>
      </c>
      <c r="Q1547" s="11">
        <f t="shared" si="96"/>
        <v>88.74</v>
      </c>
      <c r="R1547" s="19">
        <f t="shared" si="97"/>
        <v>42754.693842592591</v>
      </c>
      <c r="S1547" s="17">
        <f t="shared" si="98"/>
        <v>42782.958333333328</v>
      </c>
      <c r="T1547">
        <f t="shared" si="99"/>
        <v>2017</v>
      </c>
    </row>
    <row r="1548" spans="1:20" ht="48" x14ac:dyDescent="0.2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4" t="s">
        <v>8320</v>
      </c>
      <c r="P1548" s="12" t="s">
        <v>8321</v>
      </c>
      <c r="Q1548" s="11">
        <f t="shared" si="96"/>
        <v>86.16</v>
      </c>
      <c r="R1548" s="19">
        <f t="shared" si="97"/>
        <v>40638.162465277775</v>
      </c>
      <c r="S1548" s="17">
        <f t="shared" si="98"/>
        <v>40672.249305555553</v>
      </c>
      <c r="T1548">
        <f t="shared" si="99"/>
        <v>2011</v>
      </c>
    </row>
    <row r="1549" spans="1:20" ht="48" x14ac:dyDescent="0.2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4" t="s">
        <v>8320</v>
      </c>
      <c r="P1549" s="12" t="s">
        <v>8331</v>
      </c>
      <c r="Q1549" s="11">
        <f t="shared" si="96"/>
        <v>158.68</v>
      </c>
      <c r="R1549" s="19">
        <f t="shared" si="97"/>
        <v>41780.068043981482</v>
      </c>
      <c r="S1549" s="17">
        <f t="shared" si="98"/>
        <v>41815.068043981482</v>
      </c>
      <c r="T1549">
        <f t="shared" si="99"/>
        <v>2014</v>
      </c>
    </row>
    <row r="1550" spans="1:20" ht="48" x14ac:dyDescent="0.2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4" t="s">
        <v>8322</v>
      </c>
      <c r="P1550" s="12" t="s">
        <v>8334</v>
      </c>
      <c r="Q1550" s="11">
        <f t="shared" si="96"/>
        <v>100.5</v>
      </c>
      <c r="R1550" s="19">
        <f t="shared" si="97"/>
        <v>42548.63853009259</v>
      </c>
      <c r="S1550" s="17">
        <f t="shared" si="98"/>
        <v>42584.418749999997</v>
      </c>
      <c r="T1550">
        <f>YEAR(R1550)</f>
        <v>2016</v>
      </c>
    </row>
    <row r="1551" spans="1:20" ht="48" x14ac:dyDescent="0.2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4" t="s">
        <v>8307</v>
      </c>
      <c r="P1551" s="12" t="s">
        <v>8309</v>
      </c>
      <c r="Q1551" s="11">
        <f t="shared" si="96"/>
        <v>107.64</v>
      </c>
      <c r="R1551" s="19">
        <f t="shared" si="97"/>
        <v>42675.690393518518</v>
      </c>
      <c r="S1551" s="17">
        <f t="shared" si="98"/>
        <v>42705.732060185182</v>
      </c>
      <c r="T1551">
        <f t="shared" ref="T1551:T1614" si="100">YEAR(R1551)</f>
        <v>2016</v>
      </c>
    </row>
    <row r="1552" spans="1:20" ht="48" x14ac:dyDescent="0.2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4" t="s">
        <v>8310</v>
      </c>
      <c r="P1552" s="12" t="s">
        <v>8332</v>
      </c>
      <c r="Q1552" s="11">
        <f t="shared" si="96"/>
        <v>17.82</v>
      </c>
      <c r="R1552" s="19">
        <f t="shared" si="97"/>
        <v>41598.420046296298</v>
      </c>
      <c r="S1552" s="17">
        <f t="shared" si="98"/>
        <v>41628.420046296298</v>
      </c>
      <c r="T1552">
        <f t="shared" si="100"/>
        <v>2013</v>
      </c>
    </row>
    <row r="1553" spans="1:20" ht="32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4" t="s">
        <v>8326</v>
      </c>
      <c r="P1553" s="12" t="s">
        <v>8327</v>
      </c>
      <c r="Q1553" s="11">
        <f t="shared" si="96"/>
        <v>48.55</v>
      </c>
      <c r="R1553" s="19">
        <f t="shared" si="97"/>
        <v>41453.076319444444</v>
      </c>
      <c r="S1553" s="17">
        <f t="shared" si="98"/>
        <v>41488.076319444444</v>
      </c>
      <c r="T1553">
        <f t="shared" si="100"/>
        <v>2013</v>
      </c>
    </row>
    <row r="1554" spans="1:20" ht="48" x14ac:dyDescent="0.2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4" t="s">
        <v>8322</v>
      </c>
      <c r="P1554" s="12" t="s">
        <v>8325</v>
      </c>
      <c r="Q1554" s="11">
        <f t="shared" si="96"/>
        <v>143.1</v>
      </c>
      <c r="R1554" s="19">
        <f t="shared" si="97"/>
        <v>42429.991724537031</v>
      </c>
      <c r="S1554" s="17">
        <f t="shared" si="98"/>
        <v>42459.950057870374</v>
      </c>
      <c r="T1554">
        <f t="shared" si="100"/>
        <v>2016</v>
      </c>
    </row>
    <row r="1555" spans="1:20" ht="48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4" t="s">
        <v>8326</v>
      </c>
      <c r="P1555" s="12" t="s">
        <v>8340</v>
      </c>
      <c r="Q1555" s="11">
        <f t="shared" si="96"/>
        <v>143</v>
      </c>
      <c r="R1555" s="19">
        <f t="shared" si="97"/>
        <v>42039.951087962967</v>
      </c>
      <c r="S1555" s="17">
        <f t="shared" si="98"/>
        <v>42069.951087962967</v>
      </c>
      <c r="T1555">
        <f t="shared" si="100"/>
        <v>2015</v>
      </c>
    </row>
    <row r="1556" spans="1:20" ht="16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4" t="s">
        <v>8326</v>
      </c>
      <c r="P1556" s="12" t="s">
        <v>8330</v>
      </c>
      <c r="Q1556" s="11">
        <f t="shared" si="96"/>
        <v>75.05</v>
      </c>
      <c r="R1556" s="19">
        <f t="shared" si="97"/>
        <v>41626.916284722225</v>
      </c>
      <c r="S1556" s="17">
        <f t="shared" si="98"/>
        <v>41647.088888888888</v>
      </c>
      <c r="T1556">
        <f t="shared" si="100"/>
        <v>2013</v>
      </c>
    </row>
    <row r="1557" spans="1:20" ht="48" x14ac:dyDescent="0.2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4" t="s">
        <v>8322</v>
      </c>
      <c r="P1557" s="12" t="s">
        <v>8325</v>
      </c>
      <c r="Q1557" s="11">
        <f t="shared" si="96"/>
        <v>32.979999999999997</v>
      </c>
      <c r="R1557" s="19">
        <f t="shared" si="97"/>
        <v>42436.509108796294</v>
      </c>
      <c r="S1557" s="17">
        <f t="shared" si="98"/>
        <v>42471.467442129629</v>
      </c>
      <c r="T1557">
        <f t="shared" si="100"/>
        <v>2016</v>
      </c>
    </row>
    <row r="1558" spans="1:20" ht="48" x14ac:dyDescent="0.2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4" t="s">
        <v>8320</v>
      </c>
      <c r="P1558" s="12" t="s">
        <v>8324</v>
      </c>
      <c r="Q1558" s="11">
        <f t="shared" si="96"/>
        <v>3000</v>
      </c>
      <c r="R1558" s="19">
        <f t="shared" si="97"/>
        <v>42721.075949074075</v>
      </c>
      <c r="S1558" s="17">
        <f t="shared" si="98"/>
        <v>42751.075949074075</v>
      </c>
      <c r="T1558">
        <f t="shared" si="100"/>
        <v>2016</v>
      </c>
    </row>
    <row r="1559" spans="1:20" ht="48" x14ac:dyDescent="0.2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4" t="s">
        <v>8326</v>
      </c>
      <c r="P1559" s="12" t="s">
        <v>8330</v>
      </c>
      <c r="Q1559" s="11">
        <f t="shared" si="96"/>
        <v>136.36000000000001</v>
      </c>
      <c r="R1559" s="19">
        <f t="shared" si="97"/>
        <v>41864.76866898148</v>
      </c>
      <c r="S1559" s="17">
        <f t="shared" si="98"/>
        <v>41894.76866898148</v>
      </c>
      <c r="T1559">
        <f t="shared" si="100"/>
        <v>2014</v>
      </c>
    </row>
    <row r="1560" spans="1:20" ht="48" x14ac:dyDescent="0.2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4" t="s">
        <v>8326</v>
      </c>
      <c r="P1560" s="12" t="s">
        <v>8327</v>
      </c>
      <c r="Q1560" s="11">
        <f t="shared" si="96"/>
        <v>78.95</v>
      </c>
      <c r="R1560" s="19">
        <f t="shared" si="97"/>
        <v>40818.58489583333</v>
      </c>
      <c r="S1560" s="17">
        <f t="shared" si="98"/>
        <v>40878.626562500001</v>
      </c>
      <c r="T1560">
        <f t="shared" si="100"/>
        <v>2011</v>
      </c>
    </row>
    <row r="1561" spans="1:20" ht="32" x14ac:dyDescent="0.2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4" t="s">
        <v>8322</v>
      </c>
      <c r="P1561" s="12" t="s">
        <v>8325</v>
      </c>
      <c r="Q1561" s="11">
        <f t="shared" si="96"/>
        <v>272.73</v>
      </c>
      <c r="R1561" s="19">
        <f t="shared" si="97"/>
        <v>41758.839675925927</v>
      </c>
      <c r="S1561" s="17">
        <f t="shared" si="98"/>
        <v>41771.165972222225</v>
      </c>
      <c r="T1561">
        <f t="shared" si="100"/>
        <v>2014</v>
      </c>
    </row>
    <row r="1562" spans="1:20" ht="48" x14ac:dyDescent="0.2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4" t="s">
        <v>8322</v>
      </c>
      <c r="P1562" s="12" t="s">
        <v>8325</v>
      </c>
      <c r="Q1562" s="11">
        <f t="shared" si="96"/>
        <v>176.47</v>
      </c>
      <c r="R1562" s="19">
        <f t="shared" si="97"/>
        <v>41765.610798611109</v>
      </c>
      <c r="S1562" s="17">
        <f t="shared" si="98"/>
        <v>41777.610798611109</v>
      </c>
      <c r="T1562">
        <f t="shared" si="100"/>
        <v>2014</v>
      </c>
    </row>
    <row r="1563" spans="1:20" ht="48" x14ac:dyDescent="0.2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4" t="s">
        <v>8322</v>
      </c>
      <c r="P1563" s="12" t="s">
        <v>8325</v>
      </c>
      <c r="Q1563" s="11">
        <f t="shared" si="96"/>
        <v>115.38</v>
      </c>
      <c r="R1563" s="19">
        <f t="shared" si="97"/>
        <v>41879.959050925929</v>
      </c>
      <c r="S1563" s="17">
        <f t="shared" si="98"/>
        <v>41909.959050925929</v>
      </c>
      <c r="T1563">
        <f t="shared" si="100"/>
        <v>2014</v>
      </c>
    </row>
    <row r="1564" spans="1:20" ht="32" x14ac:dyDescent="0.2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4" t="s">
        <v>8322</v>
      </c>
      <c r="P1564" s="12" t="s">
        <v>8325</v>
      </c>
      <c r="Q1564" s="11">
        <f t="shared" si="96"/>
        <v>88.24</v>
      </c>
      <c r="R1564" s="19">
        <f t="shared" si="97"/>
        <v>41828.736921296295</v>
      </c>
      <c r="S1564" s="17">
        <f t="shared" si="98"/>
        <v>41846.291666666664</v>
      </c>
      <c r="T1564">
        <f t="shared" si="100"/>
        <v>2014</v>
      </c>
    </row>
    <row r="1565" spans="1:20" ht="48" x14ac:dyDescent="0.2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4" t="s">
        <v>8322</v>
      </c>
      <c r="P1565" s="12" t="s">
        <v>8334</v>
      </c>
      <c r="Q1565" s="11">
        <f t="shared" si="96"/>
        <v>111.11</v>
      </c>
      <c r="R1565" s="19">
        <f t="shared" si="97"/>
        <v>41808.881215277775</v>
      </c>
      <c r="S1565" s="17">
        <f t="shared" si="98"/>
        <v>41846.207638888889</v>
      </c>
      <c r="T1565">
        <f t="shared" si="100"/>
        <v>2014</v>
      </c>
    </row>
    <row r="1566" spans="1:20" ht="48" x14ac:dyDescent="0.2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4" t="s">
        <v>8322</v>
      </c>
      <c r="P1566" s="12" t="s">
        <v>8334</v>
      </c>
      <c r="Q1566" s="11">
        <f t="shared" si="96"/>
        <v>100</v>
      </c>
      <c r="R1566" s="19">
        <f t="shared" si="97"/>
        <v>42166.219733796301</v>
      </c>
      <c r="S1566" s="17">
        <f t="shared" si="98"/>
        <v>42198.837499999994</v>
      </c>
      <c r="T1566">
        <f t="shared" si="100"/>
        <v>2015</v>
      </c>
    </row>
    <row r="1567" spans="1:20" ht="48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4" t="s">
        <v>8320</v>
      </c>
      <c r="P1567" s="12" t="s">
        <v>8338</v>
      </c>
      <c r="Q1567" s="11">
        <f t="shared" si="96"/>
        <v>136.09</v>
      </c>
      <c r="R1567" s="19">
        <f t="shared" si="97"/>
        <v>40858.762141203704</v>
      </c>
      <c r="S1567" s="17">
        <f t="shared" si="98"/>
        <v>40900.762141203704</v>
      </c>
      <c r="T1567">
        <f t="shared" si="100"/>
        <v>2011</v>
      </c>
    </row>
    <row r="1568" spans="1:20" ht="48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4" t="s">
        <v>8322</v>
      </c>
      <c r="P1568" s="12" t="s">
        <v>8325</v>
      </c>
      <c r="Q1568" s="11">
        <f t="shared" si="96"/>
        <v>83.14</v>
      </c>
      <c r="R1568" s="19">
        <f t="shared" si="97"/>
        <v>41939.8122337963</v>
      </c>
      <c r="S1568" s="17">
        <f t="shared" si="98"/>
        <v>41969.853900462964</v>
      </c>
      <c r="T1568">
        <f t="shared" si="100"/>
        <v>2014</v>
      </c>
    </row>
    <row r="1569" spans="1:20" ht="48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4" t="s">
        <v>8315</v>
      </c>
      <c r="P1569" s="12" t="s">
        <v>8316</v>
      </c>
      <c r="Q1569" s="11">
        <f t="shared" si="96"/>
        <v>30.2</v>
      </c>
      <c r="R1569" s="19">
        <f t="shared" si="97"/>
        <v>41663.500659722224</v>
      </c>
      <c r="S1569" s="17">
        <f t="shared" si="98"/>
        <v>41693.500659722224</v>
      </c>
      <c r="T1569">
        <f t="shared" si="100"/>
        <v>2014</v>
      </c>
    </row>
    <row r="1570" spans="1:20" ht="48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4" t="s">
        <v>8315</v>
      </c>
      <c r="P1570" s="12" t="s">
        <v>8333</v>
      </c>
      <c r="Q1570" s="11">
        <f t="shared" si="96"/>
        <v>80.3</v>
      </c>
      <c r="R1570" s="19">
        <f t="shared" si="97"/>
        <v>41771.40996527778</v>
      </c>
      <c r="S1570" s="17">
        <f t="shared" si="98"/>
        <v>41801.40996527778</v>
      </c>
      <c r="T1570">
        <f t="shared" si="100"/>
        <v>2014</v>
      </c>
    </row>
    <row r="1571" spans="1:20" ht="48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4" t="s">
        <v>8307</v>
      </c>
      <c r="P1571" s="12" t="s">
        <v>8317</v>
      </c>
      <c r="Q1571" s="11">
        <f t="shared" si="96"/>
        <v>70.599999999999994</v>
      </c>
      <c r="R1571" s="19">
        <f t="shared" si="97"/>
        <v>42129.226388888885</v>
      </c>
      <c r="S1571" s="17">
        <f t="shared" si="98"/>
        <v>42159.226388888885</v>
      </c>
      <c r="T1571">
        <f t="shared" si="100"/>
        <v>2015</v>
      </c>
    </row>
    <row r="1572" spans="1:20" ht="48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4" t="s">
        <v>8307</v>
      </c>
      <c r="P1572" s="12" t="s">
        <v>8309</v>
      </c>
      <c r="Q1572" s="11">
        <f t="shared" si="96"/>
        <v>134.55000000000001</v>
      </c>
      <c r="R1572" s="19">
        <f t="shared" si="97"/>
        <v>42325.684189814812</v>
      </c>
      <c r="S1572" s="17">
        <f t="shared" si="98"/>
        <v>42355.249305555553</v>
      </c>
      <c r="T1572">
        <f t="shared" si="100"/>
        <v>2015</v>
      </c>
    </row>
    <row r="1573" spans="1:20" ht="48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4" t="s">
        <v>8322</v>
      </c>
      <c r="P1573" s="12" t="s">
        <v>8325</v>
      </c>
      <c r="Q1573" s="11">
        <f t="shared" si="96"/>
        <v>44.76</v>
      </c>
      <c r="R1573" s="19">
        <f t="shared" si="97"/>
        <v>42193.723912037036</v>
      </c>
      <c r="S1573" s="17">
        <f t="shared" si="98"/>
        <v>42223.723912037036</v>
      </c>
      <c r="T1573">
        <f t="shared" si="100"/>
        <v>2015</v>
      </c>
    </row>
    <row r="1574" spans="1:20" ht="32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4" t="s">
        <v>8322</v>
      </c>
      <c r="P1574" s="12" t="s">
        <v>8325</v>
      </c>
      <c r="Q1574" s="11">
        <f t="shared" si="96"/>
        <v>39.81</v>
      </c>
      <c r="R1574" s="19">
        <f t="shared" si="97"/>
        <v>41815.569212962961</v>
      </c>
      <c r="S1574" s="17">
        <f t="shared" si="98"/>
        <v>41829.569212962961</v>
      </c>
      <c r="T1574">
        <f t="shared" si="100"/>
        <v>2014</v>
      </c>
    </row>
    <row r="1575" spans="1:20" ht="48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4" t="s">
        <v>8312</v>
      </c>
      <c r="P1575" s="12" t="s">
        <v>8313</v>
      </c>
      <c r="Q1575" s="11">
        <f t="shared" si="96"/>
        <v>89.24</v>
      </c>
      <c r="R1575" s="19">
        <f t="shared" si="97"/>
        <v>42419.603703703702</v>
      </c>
      <c r="S1575" s="17">
        <f t="shared" si="98"/>
        <v>42449.562037037031</v>
      </c>
      <c r="T1575">
        <f t="shared" si="100"/>
        <v>2016</v>
      </c>
    </row>
    <row r="1576" spans="1:20" ht="48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4" t="s">
        <v>8322</v>
      </c>
      <c r="P1576" s="12" t="s">
        <v>8325</v>
      </c>
      <c r="Q1576" s="11">
        <f t="shared" si="96"/>
        <v>57.55</v>
      </c>
      <c r="R1576" s="19">
        <f t="shared" si="97"/>
        <v>41781.666770833333</v>
      </c>
      <c r="S1576" s="17">
        <f t="shared" si="98"/>
        <v>41811.666770833333</v>
      </c>
      <c r="T1576">
        <f t="shared" si="100"/>
        <v>2014</v>
      </c>
    </row>
    <row r="1577" spans="1:20" ht="48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4" t="s">
        <v>8326</v>
      </c>
      <c r="P1577" s="12" t="s">
        <v>8330</v>
      </c>
      <c r="Q1577" s="11">
        <f t="shared" si="96"/>
        <v>91.63</v>
      </c>
      <c r="R1577" s="19">
        <f t="shared" si="97"/>
        <v>41933.838171296295</v>
      </c>
      <c r="S1577" s="17">
        <f t="shared" si="98"/>
        <v>41978.879837962959</v>
      </c>
      <c r="T1577">
        <f t="shared" si="100"/>
        <v>2014</v>
      </c>
    </row>
    <row r="1578" spans="1:20" ht="64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4" t="s">
        <v>8326</v>
      </c>
      <c r="P1578" s="12" t="s">
        <v>8327</v>
      </c>
      <c r="Q1578" s="11">
        <f t="shared" si="96"/>
        <v>27.39</v>
      </c>
      <c r="R1578" s="19">
        <f t="shared" si="97"/>
        <v>40456.954351851848</v>
      </c>
      <c r="S1578" s="17">
        <f t="shared" si="98"/>
        <v>40484.018055555556</v>
      </c>
      <c r="T1578">
        <f t="shared" si="100"/>
        <v>2010</v>
      </c>
    </row>
    <row r="1579" spans="1:20" ht="64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4" t="s">
        <v>8322</v>
      </c>
      <c r="P1579" s="12" t="s">
        <v>8325</v>
      </c>
      <c r="Q1579" s="11">
        <f t="shared" si="96"/>
        <v>63.7</v>
      </c>
      <c r="R1579" s="19">
        <f t="shared" si="97"/>
        <v>42448.821585648147</v>
      </c>
      <c r="S1579" s="17">
        <f t="shared" si="98"/>
        <v>42466.895833333328</v>
      </c>
      <c r="T1579">
        <f t="shared" si="100"/>
        <v>2016</v>
      </c>
    </row>
    <row r="1580" spans="1:20" ht="32" x14ac:dyDescent="0.2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4" t="s">
        <v>8320</v>
      </c>
      <c r="P1580" s="12" t="s">
        <v>8321</v>
      </c>
      <c r="Q1580" s="11">
        <f t="shared" si="96"/>
        <v>36.61</v>
      </c>
      <c r="R1580" s="19">
        <f t="shared" si="97"/>
        <v>41333.837187500001</v>
      </c>
      <c r="S1580" s="17">
        <f t="shared" si="98"/>
        <v>41353.795520833337</v>
      </c>
      <c r="T1580">
        <f t="shared" si="100"/>
        <v>2013</v>
      </c>
    </row>
    <row r="1581" spans="1:20" ht="48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4" t="s">
        <v>8322</v>
      </c>
      <c r="P1581" s="12" t="s">
        <v>8325</v>
      </c>
      <c r="Q1581" s="11">
        <f t="shared" si="96"/>
        <v>83.57</v>
      </c>
      <c r="R1581" s="19">
        <f t="shared" si="97"/>
        <v>41792.542986111112</v>
      </c>
      <c r="S1581" s="17">
        <f t="shared" si="98"/>
        <v>41813.75</v>
      </c>
      <c r="T1581">
        <f t="shared" si="100"/>
        <v>2014</v>
      </c>
    </row>
    <row r="1582" spans="1:20" ht="16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4" t="s">
        <v>8322</v>
      </c>
      <c r="P1582" s="12" t="s">
        <v>8325</v>
      </c>
      <c r="Q1582" s="11">
        <f t="shared" si="96"/>
        <v>83.51</v>
      </c>
      <c r="R1582" s="19">
        <f t="shared" si="97"/>
        <v>42268.127696759257</v>
      </c>
      <c r="S1582" s="17">
        <f t="shared" si="98"/>
        <v>42288.083333333328</v>
      </c>
      <c r="T1582">
        <f t="shared" si="100"/>
        <v>2015</v>
      </c>
    </row>
    <row r="1583" spans="1:20" ht="48" x14ac:dyDescent="0.2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4" t="s">
        <v>8326</v>
      </c>
      <c r="P1583" s="12" t="s">
        <v>8330</v>
      </c>
      <c r="Q1583" s="11">
        <f t="shared" si="96"/>
        <v>47.67</v>
      </c>
      <c r="R1583" s="19">
        <f t="shared" si="97"/>
        <v>40895.897974537038</v>
      </c>
      <c r="S1583" s="17">
        <f t="shared" si="98"/>
        <v>40925.897974537038</v>
      </c>
      <c r="T1583">
        <f t="shared" si="100"/>
        <v>2011</v>
      </c>
    </row>
    <row r="1584" spans="1:20" ht="48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4" t="s">
        <v>8307</v>
      </c>
      <c r="P1584" s="12" t="s">
        <v>8309</v>
      </c>
      <c r="Q1584" s="11">
        <f t="shared" si="96"/>
        <v>160.5</v>
      </c>
      <c r="R1584" s="19">
        <f t="shared" si="97"/>
        <v>42185.058993055558</v>
      </c>
      <c r="S1584" s="17">
        <f t="shared" si="98"/>
        <v>42230.058993055558</v>
      </c>
      <c r="T1584">
        <f t="shared" si="100"/>
        <v>2015</v>
      </c>
    </row>
    <row r="1585" spans="1:20" ht="48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4" t="s">
        <v>8307</v>
      </c>
      <c r="P1585" s="12" t="s">
        <v>8308</v>
      </c>
      <c r="Q1585" s="11">
        <f t="shared" si="96"/>
        <v>23.65</v>
      </c>
      <c r="R1585" s="19">
        <f t="shared" si="97"/>
        <v>41737.097499999996</v>
      </c>
      <c r="S1585" s="17">
        <f t="shared" si="98"/>
        <v>41773.961111111108</v>
      </c>
      <c r="T1585">
        <f t="shared" si="100"/>
        <v>2014</v>
      </c>
    </row>
    <row r="1586" spans="1:20" ht="48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4" t="s">
        <v>8326</v>
      </c>
      <c r="P1586" s="12" t="s">
        <v>8337</v>
      </c>
      <c r="Q1586" s="11">
        <f t="shared" si="96"/>
        <v>32.01</v>
      </c>
      <c r="R1586" s="19">
        <f t="shared" si="97"/>
        <v>40592.704652777778</v>
      </c>
      <c r="S1586" s="17">
        <f t="shared" si="98"/>
        <v>40622.662986111114</v>
      </c>
      <c r="T1586">
        <f t="shared" si="100"/>
        <v>2011</v>
      </c>
    </row>
    <row r="1587" spans="1:20" ht="48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4" t="s">
        <v>8322</v>
      </c>
      <c r="P1587" s="12" t="s">
        <v>8325</v>
      </c>
      <c r="Q1587" s="11">
        <f t="shared" si="96"/>
        <v>62.59</v>
      </c>
      <c r="R1587" s="19">
        <f t="shared" si="97"/>
        <v>42462.140868055561</v>
      </c>
      <c r="S1587" s="17">
        <f t="shared" si="98"/>
        <v>42489.875</v>
      </c>
      <c r="T1587">
        <f t="shared" si="100"/>
        <v>2016</v>
      </c>
    </row>
    <row r="1588" spans="1:20" ht="32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4" t="s">
        <v>8322</v>
      </c>
      <c r="P1588" s="12" t="s">
        <v>8325</v>
      </c>
      <c r="Q1588" s="11">
        <f t="shared" si="96"/>
        <v>57.52</v>
      </c>
      <c r="R1588" s="19">
        <f t="shared" si="97"/>
        <v>42590.472685185188</v>
      </c>
      <c r="S1588" s="17">
        <f t="shared" si="98"/>
        <v>42620.472685185188</v>
      </c>
      <c r="T1588">
        <f t="shared" si="100"/>
        <v>2016</v>
      </c>
    </row>
    <row r="1589" spans="1:20" ht="48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4" t="s">
        <v>8318</v>
      </c>
      <c r="P1589" s="12" t="s">
        <v>8344</v>
      </c>
      <c r="Q1589" s="11">
        <f t="shared" si="96"/>
        <v>358.88</v>
      </c>
      <c r="R1589" s="19">
        <f t="shared" si="97"/>
        <v>42150.485439814816</v>
      </c>
      <c r="S1589" s="17">
        <f t="shared" si="98"/>
        <v>42181.166666666672</v>
      </c>
      <c r="T1589">
        <f t="shared" si="100"/>
        <v>2015</v>
      </c>
    </row>
    <row r="1590" spans="1:20" ht="48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4" t="s">
        <v>8322</v>
      </c>
      <c r="P1590" s="12" t="s">
        <v>8325</v>
      </c>
      <c r="Q1590" s="11">
        <f t="shared" si="96"/>
        <v>58.57</v>
      </c>
      <c r="R1590" s="19">
        <f t="shared" si="97"/>
        <v>42451.095856481479</v>
      </c>
      <c r="S1590" s="17">
        <f t="shared" si="98"/>
        <v>42465.095856481479</v>
      </c>
      <c r="T1590">
        <f t="shared" si="100"/>
        <v>2016</v>
      </c>
    </row>
    <row r="1591" spans="1:20" ht="48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4" t="s">
        <v>8322</v>
      </c>
      <c r="P1591" s="12" t="s">
        <v>8325</v>
      </c>
      <c r="Q1591" s="11">
        <f t="shared" si="96"/>
        <v>30.19</v>
      </c>
      <c r="R1591" s="19">
        <f t="shared" si="97"/>
        <v>41938.709421296298</v>
      </c>
      <c r="S1591" s="17">
        <f t="shared" si="98"/>
        <v>41966.916666666672</v>
      </c>
      <c r="T1591">
        <f t="shared" si="100"/>
        <v>2014</v>
      </c>
    </row>
    <row r="1592" spans="1:20" ht="48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4" t="s">
        <v>8322</v>
      </c>
      <c r="P1592" s="12" t="s">
        <v>8334</v>
      </c>
      <c r="Q1592" s="11">
        <f t="shared" si="96"/>
        <v>48.54</v>
      </c>
      <c r="R1592" s="19">
        <f t="shared" si="97"/>
        <v>41887.111354166671</v>
      </c>
      <c r="S1592" s="17">
        <f t="shared" si="98"/>
        <v>41909.166666666664</v>
      </c>
      <c r="T1592">
        <f t="shared" si="100"/>
        <v>2014</v>
      </c>
    </row>
    <row r="1593" spans="1:20" ht="48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4" t="s">
        <v>8322</v>
      </c>
      <c r="P1593" s="12" t="s">
        <v>8325</v>
      </c>
      <c r="Q1593" s="11">
        <f t="shared" si="96"/>
        <v>77.22</v>
      </c>
      <c r="R1593" s="19">
        <f t="shared" si="97"/>
        <v>41898.168125000004</v>
      </c>
      <c r="S1593" s="17">
        <f t="shared" si="98"/>
        <v>41913.165972222225</v>
      </c>
      <c r="T1593">
        <f t="shared" si="100"/>
        <v>2014</v>
      </c>
    </row>
    <row r="1594" spans="1:20" ht="48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4" t="s">
        <v>8322</v>
      </c>
      <c r="P1594" s="12" t="s">
        <v>8325</v>
      </c>
      <c r="Q1594" s="11">
        <f t="shared" si="96"/>
        <v>64.91</v>
      </c>
      <c r="R1594" s="19">
        <f t="shared" si="97"/>
        <v>42506.760405092587</v>
      </c>
      <c r="S1594" s="17">
        <f t="shared" si="98"/>
        <v>42536.760405092587</v>
      </c>
      <c r="T1594">
        <f t="shared" si="100"/>
        <v>2016</v>
      </c>
    </row>
    <row r="1595" spans="1:20" ht="48" x14ac:dyDescent="0.2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4" t="s">
        <v>8307</v>
      </c>
      <c r="P1595" s="12" t="s">
        <v>8309</v>
      </c>
      <c r="Q1595" s="11">
        <f t="shared" si="96"/>
        <v>74.790000000000006</v>
      </c>
      <c r="R1595" s="19">
        <f t="shared" si="97"/>
        <v>42422.107129629629</v>
      </c>
      <c r="S1595" s="17">
        <f t="shared" si="98"/>
        <v>42467.065462962957</v>
      </c>
      <c r="T1595">
        <f t="shared" si="100"/>
        <v>2016</v>
      </c>
    </row>
    <row r="1596" spans="1:20" ht="48" x14ac:dyDescent="0.2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4" t="s">
        <v>8326</v>
      </c>
      <c r="P1596" s="12" t="s">
        <v>8330</v>
      </c>
      <c r="Q1596" s="11">
        <f t="shared" si="96"/>
        <v>43.06</v>
      </c>
      <c r="R1596" s="19">
        <f t="shared" si="97"/>
        <v>42424.161898148144</v>
      </c>
      <c r="S1596" s="17">
        <f t="shared" si="98"/>
        <v>42454.12023148148</v>
      </c>
      <c r="T1596">
        <f t="shared" si="100"/>
        <v>2016</v>
      </c>
    </row>
    <row r="1597" spans="1:20" ht="48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4" t="s">
        <v>8326</v>
      </c>
      <c r="P1597" s="12" t="s">
        <v>8330</v>
      </c>
      <c r="Q1597" s="11">
        <f t="shared" si="96"/>
        <v>27.32</v>
      </c>
      <c r="R1597" s="19">
        <f t="shared" si="97"/>
        <v>42401.154930555553</v>
      </c>
      <c r="S1597" s="17">
        <f t="shared" si="98"/>
        <v>42432.154930555553</v>
      </c>
      <c r="T1597">
        <f t="shared" si="100"/>
        <v>2016</v>
      </c>
    </row>
    <row r="1598" spans="1:20" ht="48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4" t="s">
        <v>8307</v>
      </c>
      <c r="P1598" s="12" t="s">
        <v>8339</v>
      </c>
      <c r="Q1598" s="11">
        <f t="shared" si="96"/>
        <v>33.76</v>
      </c>
      <c r="R1598" s="19">
        <f t="shared" si="97"/>
        <v>41962.749027777783</v>
      </c>
      <c r="S1598" s="17">
        <f t="shared" si="98"/>
        <v>41992.818055555559</v>
      </c>
      <c r="T1598">
        <f t="shared" si="100"/>
        <v>2014</v>
      </c>
    </row>
    <row r="1599" spans="1:20" ht="48" x14ac:dyDescent="0.2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4" t="s">
        <v>8326</v>
      </c>
      <c r="P1599" s="12" t="s">
        <v>8330</v>
      </c>
      <c r="Q1599" s="11">
        <f t="shared" si="96"/>
        <v>74.61</v>
      </c>
      <c r="R1599" s="19">
        <f t="shared" si="97"/>
        <v>40665.949976851851</v>
      </c>
      <c r="S1599" s="17">
        <f t="shared" si="98"/>
        <v>40692.041666666664</v>
      </c>
      <c r="T1599">
        <f t="shared" si="100"/>
        <v>2011</v>
      </c>
    </row>
    <row r="1600" spans="1:20" ht="48" x14ac:dyDescent="0.2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4" t="s">
        <v>8320</v>
      </c>
      <c r="P1600" s="12" t="s">
        <v>8321</v>
      </c>
      <c r="Q1600" s="11">
        <f t="shared" si="96"/>
        <v>65.88</v>
      </c>
      <c r="R1600" s="19">
        <f t="shared" si="97"/>
        <v>42292.539548611108</v>
      </c>
      <c r="S1600" s="17">
        <f t="shared" si="98"/>
        <v>42313.58121527778</v>
      </c>
      <c r="T1600">
        <f t="shared" si="100"/>
        <v>2015</v>
      </c>
    </row>
    <row r="1601" spans="1:20" ht="32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4" t="s">
        <v>8326</v>
      </c>
      <c r="P1601" s="12" t="s">
        <v>8337</v>
      </c>
      <c r="Q1601" s="11">
        <f t="shared" si="96"/>
        <v>88.47</v>
      </c>
      <c r="R1601" s="19">
        <f t="shared" si="97"/>
        <v>41526.435613425929</v>
      </c>
      <c r="S1601" s="17">
        <f t="shared" si="98"/>
        <v>41556.435613425929</v>
      </c>
      <c r="T1601">
        <f t="shared" si="100"/>
        <v>2013</v>
      </c>
    </row>
    <row r="1602" spans="1:20" ht="48" x14ac:dyDescent="0.2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4" t="s">
        <v>8326</v>
      </c>
      <c r="P1602" s="12" t="s">
        <v>8330</v>
      </c>
      <c r="Q1602" s="11">
        <f t="shared" si="96"/>
        <v>88.33</v>
      </c>
      <c r="R1602" s="19">
        <f t="shared" si="97"/>
        <v>41442.741249999999</v>
      </c>
      <c r="S1602" s="17">
        <f t="shared" si="98"/>
        <v>41458.207638888889</v>
      </c>
      <c r="T1602">
        <f t="shared" si="100"/>
        <v>2013</v>
      </c>
    </row>
    <row r="1603" spans="1:20" ht="48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4" t="s">
        <v>8322</v>
      </c>
      <c r="P1603" s="12" t="s">
        <v>8325</v>
      </c>
      <c r="Q1603" s="11">
        <f t="shared" ref="Q1603:Q1666" si="101">IFERROR(ROUND(E1603/L1603,2),0)</f>
        <v>166.06</v>
      </c>
      <c r="R1603" s="19">
        <f t="shared" ref="R1603:R1666" si="102">(((J1603/60)/60)/24)+DATE(1970,1,1)</f>
        <v>41804.937083333331</v>
      </c>
      <c r="S1603" s="17">
        <f t="shared" ref="S1603:S1666" si="103">(((I1603/60)/60)/24)+DATE(1970,1,1)</f>
        <v>41821.9375</v>
      </c>
      <c r="T1603">
        <f t="shared" si="100"/>
        <v>2014</v>
      </c>
    </row>
    <row r="1604" spans="1:20" ht="32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4" t="s">
        <v>8322</v>
      </c>
      <c r="P1604" s="12" t="s">
        <v>8325</v>
      </c>
      <c r="Q1604" s="11">
        <f t="shared" si="101"/>
        <v>41.24</v>
      </c>
      <c r="R1604" s="19">
        <f t="shared" si="102"/>
        <v>42284.516064814816</v>
      </c>
      <c r="S1604" s="17">
        <f t="shared" si="103"/>
        <v>42307.875</v>
      </c>
      <c r="T1604">
        <f t="shared" si="100"/>
        <v>2015</v>
      </c>
    </row>
    <row r="1605" spans="1:20" ht="32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4" t="s">
        <v>8322</v>
      </c>
      <c r="P1605" s="12" t="s">
        <v>8325</v>
      </c>
      <c r="Q1605" s="11">
        <f t="shared" si="101"/>
        <v>50.98</v>
      </c>
      <c r="R1605" s="19">
        <f t="shared" si="102"/>
        <v>42016.706678240742</v>
      </c>
      <c r="S1605" s="17">
        <f t="shared" si="103"/>
        <v>42047.249305555553</v>
      </c>
      <c r="T1605">
        <f t="shared" si="100"/>
        <v>2015</v>
      </c>
    </row>
    <row r="1606" spans="1:20" ht="48" x14ac:dyDescent="0.2">
      <c r="A1606">
        <v>2880</v>
      </c>
      <c r="B1606" s="9" t="s">
        <v>2880</v>
      </c>
      <c r="C1606" s="3" t="s">
        <v>6990</v>
      </c>
      <c r="D1606" s="5">
        <v>12000</v>
      </c>
      <c r="E1606" s="7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4" t="s">
        <v>8322</v>
      </c>
      <c r="P1606" s="12" t="s">
        <v>8325</v>
      </c>
      <c r="Q1606" s="11">
        <f t="shared" si="101"/>
        <v>96.55</v>
      </c>
      <c r="R1606" s="19">
        <f t="shared" si="102"/>
        <v>42192.905694444446</v>
      </c>
      <c r="S1606" s="17">
        <f t="shared" si="103"/>
        <v>42236.711805555555</v>
      </c>
      <c r="T1606">
        <f t="shared" si="100"/>
        <v>2015</v>
      </c>
    </row>
    <row r="1607" spans="1:20" ht="48" x14ac:dyDescent="0.2">
      <c r="A1607">
        <v>2626</v>
      </c>
      <c r="B1607" s="9" t="s">
        <v>2626</v>
      </c>
      <c r="C1607" s="3" t="s">
        <v>6736</v>
      </c>
      <c r="D1607" s="5">
        <v>2500</v>
      </c>
      <c r="E1607" s="7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4" t="s">
        <v>8307</v>
      </c>
      <c r="P1607" s="12" t="s">
        <v>8314</v>
      </c>
      <c r="Q1607" s="11">
        <f t="shared" si="101"/>
        <v>56</v>
      </c>
      <c r="R1607" s="19">
        <f t="shared" si="102"/>
        <v>42128.628113425926</v>
      </c>
      <c r="S1607" s="17">
        <f t="shared" si="103"/>
        <v>42158.628113425926</v>
      </c>
      <c r="T1607">
        <f t="shared" si="100"/>
        <v>2015</v>
      </c>
    </row>
    <row r="1608" spans="1:20" ht="48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4" t="s">
        <v>8326</v>
      </c>
      <c r="P1608" s="12" t="s">
        <v>8337</v>
      </c>
      <c r="Q1608" s="11">
        <f t="shared" si="101"/>
        <v>53.75</v>
      </c>
      <c r="R1608" s="19">
        <f t="shared" si="102"/>
        <v>42461.885138888887</v>
      </c>
      <c r="S1608" s="17">
        <f t="shared" si="103"/>
        <v>42521.885138888887</v>
      </c>
      <c r="T1608">
        <f t="shared" si="100"/>
        <v>2016</v>
      </c>
    </row>
    <row r="1609" spans="1:20" ht="48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4" t="s">
        <v>8315</v>
      </c>
      <c r="P1609" s="12" t="s">
        <v>8343</v>
      </c>
      <c r="Q1609" s="11">
        <f t="shared" si="101"/>
        <v>58.08</v>
      </c>
      <c r="R1609" s="19">
        <f t="shared" si="102"/>
        <v>41733.716435185182</v>
      </c>
      <c r="S1609" s="17">
        <f t="shared" si="103"/>
        <v>41763.716435185182</v>
      </c>
      <c r="T1609">
        <f t="shared" si="100"/>
        <v>2014</v>
      </c>
    </row>
    <row r="1610" spans="1:20" ht="48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4" t="s">
        <v>8322</v>
      </c>
      <c r="P1610" s="12" t="s">
        <v>8325</v>
      </c>
      <c r="Q1610" s="11">
        <f t="shared" si="101"/>
        <v>81.03</v>
      </c>
      <c r="R1610" s="19">
        <f t="shared" si="102"/>
        <v>41901.282025462962</v>
      </c>
      <c r="S1610" s="17">
        <f t="shared" si="103"/>
        <v>41922.875</v>
      </c>
      <c r="T1610">
        <f t="shared" si="100"/>
        <v>2014</v>
      </c>
    </row>
    <row r="1611" spans="1:20" ht="48" x14ac:dyDescent="0.2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4" t="s">
        <v>8320</v>
      </c>
      <c r="P1611" s="12" t="s">
        <v>8331</v>
      </c>
      <c r="Q1611" s="11">
        <f t="shared" si="101"/>
        <v>41.68</v>
      </c>
      <c r="R1611" s="19">
        <f t="shared" si="102"/>
        <v>41375.057222222218</v>
      </c>
      <c r="S1611" s="17">
        <f t="shared" si="103"/>
        <v>41405.057222222218</v>
      </c>
      <c r="T1611">
        <f t="shared" si="100"/>
        <v>2013</v>
      </c>
    </row>
    <row r="1612" spans="1:20" ht="48" x14ac:dyDescent="0.2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4" t="s">
        <v>8322</v>
      </c>
      <c r="P1612" s="12" t="s">
        <v>8325</v>
      </c>
      <c r="Q1612" s="11">
        <f t="shared" si="101"/>
        <v>125</v>
      </c>
      <c r="R1612" s="19">
        <f t="shared" si="102"/>
        <v>42442.623344907406</v>
      </c>
      <c r="S1612" s="17">
        <f t="shared" si="103"/>
        <v>42470.833333333328</v>
      </c>
      <c r="T1612">
        <f t="shared" si="100"/>
        <v>2016</v>
      </c>
    </row>
    <row r="1613" spans="1:20" ht="48" x14ac:dyDescent="0.2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4" t="s">
        <v>8320</v>
      </c>
      <c r="P1613" s="12" t="s">
        <v>8338</v>
      </c>
      <c r="Q1613" s="11">
        <f t="shared" si="101"/>
        <v>39.229999999999997</v>
      </c>
      <c r="R1613" s="19">
        <f t="shared" si="102"/>
        <v>41218.391446759262</v>
      </c>
      <c r="S1613" s="17">
        <f t="shared" si="103"/>
        <v>41248.391446759262</v>
      </c>
      <c r="T1613">
        <f t="shared" si="100"/>
        <v>2012</v>
      </c>
    </row>
    <row r="1614" spans="1:20" ht="48" x14ac:dyDescent="0.2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4" t="s">
        <v>8322</v>
      </c>
      <c r="P1614" s="12" t="s">
        <v>8325</v>
      </c>
      <c r="Q1614" s="11">
        <f t="shared" si="101"/>
        <v>61.02</v>
      </c>
      <c r="R1614" s="19">
        <f t="shared" si="102"/>
        <v>42264.29178240741</v>
      </c>
      <c r="S1614" s="17">
        <f t="shared" si="103"/>
        <v>42294.29178240741</v>
      </c>
      <c r="T1614">
        <f t="shared" si="100"/>
        <v>2015</v>
      </c>
    </row>
    <row r="1615" spans="1:20" ht="48" x14ac:dyDescent="0.2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4" t="s">
        <v>8310</v>
      </c>
      <c r="P1615" s="12" t="s">
        <v>8332</v>
      </c>
      <c r="Q1615" s="11">
        <f t="shared" si="101"/>
        <v>66.709999999999994</v>
      </c>
      <c r="R1615" s="19">
        <f t="shared" si="102"/>
        <v>40909.649201388893</v>
      </c>
      <c r="S1615" s="17">
        <f t="shared" si="103"/>
        <v>40937.649201388893</v>
      </c>
      <c r="T1615">
        <f t="shared" ref="T1615:T1678" si="104">YEAR(R1615)</f>
        <v>2012</v>
      </c>
    </row>
    <row r="1616" spans="1:20" ht="48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4" t="s">
        <v>8326</v>
      </c>
      <c r="P1616" s="12" t="s">
        <v>8327</v>
      </c>
      <c r="Q1616" s="11">
        <f t="shared" si="101"/>
        <v>50.63</v>
      </c>
      <c r="R1616" s="19">
        <f t="shared" si="102"/>
        <v>41160.871886574074</v>
      </c>
      <c r="S1616" s="17">
        <f t="shared" si="103"/>
        <v>41188.415972222225</v>
      </c>
      <c r="T1616">
        <f t="shared" si="104"/>
        <v>2012</v>
      </c>
    </row>
    <row r="1617" spans="1:20" ht="48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4" t="s">
        <v>8326</v>
      </c>
      <c r="P1617" s="12" t="s">
        <v>8330</v>
      </c>
      <c r="Q1617" s="11">
        <f t="shared" si="101"/>
        <v>24.15</v>
      </c>
      <c r="R1617" s="19">
        <f t="shared" si="102"/>
        <v>42065.053368055553</v>
      </c>
      <c r="S1617" s="17">
        <f t="shared" si="103"/>
        <v>42125.011701388896</v>
      </c>
      <c r="T1617">
        <f t="shared" si="104"/>
        <v>2015</v>
      </c>
    </row>
    <row r="1618" spans="1:20" ht="48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4" t="s">
        <v>8322</v>
      </c>
      <c r="P1618" s="12" t="s">
        <v>8334</v>
      </c>
      <c r="Q1618" s="11">
        <f t="shared" si="101"/>
        <v>109.04</v>
      </c>
      <c r="R1618" s="19">
        <f t="shared" si="102"/>
        <v>42293.853541666671</v>
      </c>
      <c r="S1618" s="17">
        <f t="shared" si="103"/>
        <v>42352.249305555553</v>
      </c>
      <c r="T1618">
        <f t="shared" si="104"/>
        <v>2015</v>
      </c>
    </row>
    <row r="1619" spans="1:20" ht="80" x14ac:dyDescent="0.2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4" t="s">
        <v>8307</v>
      </c>
      <c r="P1619" s="12" t="s">
        <v>8341</v>
      </c>
      <c r="Q1619" s="11">
        <f t="shared" si="101"/>
        <v>389.29</v>
      </c>
      <c r="R1619" s="19">
        <f t="shared" si="102"/>
        <v>42080.757326388892</v>
      </c>
      <c r="S1619" s="17">
        <f t="shared" si="103"/>
        <v>42110.757326388892</v>
      </c>
      <c r="T1619">
        <f t="shared" si="104"/>
        <v>2015</v>
      </c>
    </row>
    <row r="1620" spans="1:20" ht="48" x14ac:dyDescent="0.2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4" t="s">
        <v>8322</v>
      </c>
      <c r="P1620" s="12" t="s">
        <v>8325</v>
      </c>
      <c r="Q1620" s="11">
        <f t="shared" si="101"/>
        <v>40.07</v>
      </c>
      <c r="R1620" s="19">
        <f t="shared" si="102"/>
        <v>41491.79478009259</v>
      </c>
      <c r="S1620" s="17">
        <f t="shared" si="103"/>
        <v>41509.79478009259</v>
      </c>
      <c r="T1620">
        <f t="shared" si="104"/>
        <v>2013</v>
      </c>
    </row>
    <row r="1621" spans="1:20" ht="16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4" t="s">
        <v>8315</v>
      </c>
      <c r="P1621" s="12" t="s">
        <v>8333</v>
      </c>
      <c r="Q1621" s="11">
        <f t="shared" si="101"/>
        <v>49.38</v>
      </c>
      <c r="R1621" s="19">
        <f t="shared" si="102"/>
        <v>41927.295694444445</v>
      </c>
      <c r="S1621" s="17">
        <f t="shared" si="103"/>
        <v>41959.337361111116</v>
      </c>
      <c r="T1621">
        <f t="shared" si="104"/>
        <v>2014</v>
      </c>
    </row>
    <row r="1622" spans="1:20" ht="48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4" t="s">
        <v>8318</v>
      </c>
      <c r="P1622" s="12" t="s">
        <v>8319</v>
      </c>
      <c r="Q1622" s="11">
        <f t="shared" si="101"/>
        <v>40.49</v>
      </c>
      <c r="R1622" s="19">
        <f t="shared" si="102"/>
        <v>42761.961099537039</v>
      </c>
      <c r="S1622" s="17">
        <f t="shared" si="103"/>
        <v>42791.961099537039</v>
      </c>
      <c r="T1622">
        <f t="shared" si="104"/>
        <v>2017</v>
      </c>
    </row>
    <row r="1623" spans="1:20" ht="48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4" t="s">
        <v>8326</v>
      </c>
      <c r="P1623" s="12" t="s">
        <v>8327</v>
      </c>
      <c r="Q1623" s="11">
        <f t="shared" si="101"/>
        <v>54.2</v>
      </c>
      <c r="R1623" s="19">
        <f t="shared" si="102"/>
        <v>41773.932534722226</v>
      </c>
      <c r="S1623" s="17">
        <f t="shared" si="103"/>
        <v>41811.207638888889</v>
      </c>
      <c r="T1623">
        <f t="shared" si="104"/>
        <v>2014</v>
      </c>
    </row>
    <row r="1624" spans="1:20" ht="48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4" t="s">
        <v>8326</v>
      </c>
      <c r="P1624" s="12" t="s">
        <v>8330</v>
      </c>
      <c r="Q1624" s="11">
        <f t="shared" si="101"/>
        <v>48.33</v>
      </c>
      <c r="R1624" s="19">
        <f t="shared" si="102"/>
        <v>40638.092974537038</v>
      </c>
      <c r="S1624" s="17">
        <f t="shared" si="103"/>
        <v>40668.092974537038</v>
      </c>
      <c r="T1624">
        <f t="shared" si="104"/>
        <v>2011</v>
      </c>
    </row>
    <row r="1625" spans="1:20" ht="48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4" t="s">
        <v>8322</v>
      </c>
      <c r="P1625" s="12" t="s">
        <v>8325</v>
      </c>
      <c r="Q1625" s="11">
        <f t="shared" si="101"/>
        <v>47.46</v>
      </c>
      <c r="R1625" s="19">
        <f t="shared" si="102"/>
        <v>41759.13962962963</v>
      </c>
      <c r="S1625" s="17">
        <f t="shared" si="103"/>
        <v>41791.165972222225</v>
      </c>
      <c r="T1625">
        <f t="shared" si="104"/>
        <v>2014</v>
      </c>
    </row>
    <row r="1626" spans="1:20" ht="48" x14ac:dyDescent="0.2">
      <c r="A1626">
        <v>3139</v>
      </c>
      <c r="B1626" s="9" t="s">
        <v>3139</v>
      </c>
      <c r="C1626" s="3" t="s">
        <v>7249</v>
      </c>
      <c r="D1626" s="5">
        <v>50000</v>
      </c>
      <c r="E1626" s="7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4" t="s">
        <v>8322</v>
      </c>
      <c r="P1626" s="12" t="s">
        <v>8325</v>
      </c>
      <c r="Q1626" s="11">
        <f t="shared" si="101"/>
        <v>450</v>
      </c>
      <c r="R1626" s="19">
        <f t="shared" si="102"/>
        <v>42785.270370370374</v>
      </c>
      <c r="S1626" s="17">
        <f t="shared" si="103"/>
        <v>42819.189583333333</v>
      </c>
      <c r="T1626">
        <f t="shared" si="104"/>
        <v>2017</v>
      </c>
    </row>
    <row r="1627" spans="1:20" ht="48" x14ac:dyDescent="0.2">
      <c r="A1627">
        <v>864</v>
      </c>
      <c r="B1627" s="9" t="s">
        <v>865</v>
      </c>
      <c r="C1627" s="3" t="s">
        <v>4974</v>
      </c>
      <c r="D1627" s="5">
        <v>6500</v>
      </c>
      <c r="E1627" s="7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4" t="s">
        <v>8326</v>
      </c>
      <c r="P1627" s="12" t="s">
        <v>8349</v>
      </c>
      <c r="Q1627" s="11">
        <f t="shared" si="101"/>
        <v>34.18</v>
      </c>
      <c r="R1627" s="19">
        <f t="shared" si="102"/>
        <v>41541.106921296298</v>
      </c>
      <c r="S1627" s="17">
        <f t="shared" si="103"/>
        <v>41563.415972222225</v>
      </c>
      <c r="T1627">
        <f t="shared" si="104"/>
        <v>2013</v>
      </c>
    </row>
    <row r="1628" spans="1:20" ht="48" x14ac:dyDescent="0.2">
      <c r="A1628">
        <v>2934</v>
      </c>
      <c r="B1628" s="9" t="s">
        <v>2934</v>
      </c>
      <c r="C1628" s="3" t="s">
        <v>7044</v>
      </c>
      <c r="D1628" s="5">
        <v>2500</v>
      </c>
      <c r="E1628" s="7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4" t="s">
        <v>8322</v>
      </c>
      <c r="P1628" s="12" t="s">
        <v>8334</v>
      </c>
      <c r="Q1628" s="11">
        <f t="shared" si="101"/>
        <v>72.97</v>
      </c>
      <c r="R1628" s="19">
        <f t="shared" si="102"/>
        <v>41775.636157407411</v>
      </c>
      <c r="S1628" s="17">
        <f t="shared" si="103"/>
        <v>41805.636157407411</v>
      </c>
      <c r="T1628">
        <f t="shared" si="104"/>
        <v>2014</v>
      </c>
    </row>
    <row r="1629" spans="1:20" ht="48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4" t="s">
        <v>8312</v>
      </c>
      <c r="P1629" s="12" t="s">
        <v>8313</v>
      </c>
      <c r="Q1629" s="11">
        <f t="shared" si="101"/>
        <v>299.22000000000003</v>
      </c>
      <c r="R1629" s="19">
        <f t="shared" si="102"/>
        <v>42161.770833333328</v>
      </c>
      <c r="S1629" s="17">
        <f t="shared" si="103"/>
        <v>42193.770833333328</v>
      </c>
      <c r="T1629">
        <f t="shared" si="104"/>
        <v>2015</v>
      </c>
    </row>
    <row r="1630" spans="1:20" ht="48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4" t="s">
        <v>8326</v>
      </c>
      <c r="P1630" s="12" t="s">
        <v>8337</v>
      </c>
      <c r="Q1630" s="11">
        <f t="shared" si="101"/>
        <v>45.59</v>
      </c>
      <c r="R1630" s="19">
        <f t="shared" si="102"/>
        <v>42039.878379629634</v>
      </c>
      <c r="S1630" s="17">
        <f t="shared" si="103"/>
        <v>42069.878379629634</v>
      </c>
      <c r="T1630">
        <f t="shared" si="104"/>
        <v>2015</v>
      </c>
    </row>
    <row r="1631" spans="1:20" ht="48" x14ac:dyDescent="0.2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4" t="s">
        <v>8322</v>
      </c>
      <c r="P1631" s="12" t="s">
        <v>8325</v>
      </c>
      <c r="Q1631" s="11">
        <f t="shared" si="101"/>
        <v>70.760000000000005</v>
      </c>
      <c r="R1631" s="19">
        <f t="shared" si="102"/>
        <v>42545.478333333333</v>
      </c>
      <c r="S1631" s="17">
        <f t="shared" si="103"/>
        <v>42575.478333333333</v>
      </c>
      <c r="T1631">
        <f t="shared" si="104"/>
        <v>2016</v>
      </c>
    </row>
    <row r="1632" spans="1:20" ht="48" x14ac:dyDescent="0.2">
      <c r="A1632">
        <v>2940</v>
      </c>
      <c r="B1632" s="9" t="s">
        <v>2940</v>
      </c>
      <c r="C1632" s="3" t="s">
        <v>7050</v>
      </c>
      <c r="D1632" s="5">
        <v>2500</v>
      </c>
      <c r="E1632" s="7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4" t="s">
        <v>8322</v>
      </c>
      <c r="P1632" s="12" t="s">
        <v>8334</v>
      </c>
      <c r="Q1632" s="11">
        <f t="shared" si="101"/>
        <v>81.239999999999995</v>
      </c>
      <c r="R1632" s="19">
        <f t="shared" si="102"/>
        <v>41982.773356481484</v>
      </c>
      <c r="S1632" s="17">
        <f t="shared" si="103"/>
        <v>42022.773356481484</v>
      </c>
      <c r="T1632">
        <f t="shared" si="104"/>
        <v>2014</v>
      </c>
    </row>
    <row r="1633" spans="1:20" ht="48" x14ac:dyDescent="0.2">
      <c r="A1633">
        <v>820</v>
      </c>
      <c r="B1633" s="9" t="s">
        <v>821</v>
      </c>
      <c r="C1633" s="3" t="s">
        <v>4930</v>
      </c>
      <c r="D1633" s="5">
        <v>2000</v>
      </c>
      <c r="E1633" s="7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4" t="s">
        <v>8326</v>
      </c>
      <c r="P1633" s="12" t="s">
        <v>8330</v>
      </c>
      <c r="Q1633" s="11">
        <f t="shared" si="101"/>
        <v>70.55</v>
      </c>
      <c r="R1633" s="19">
        <f t="shared" si="102"/>
        <v>41768.841921296298</v>
      </c>
      <c r="S1633" s="17">
        <f t="shared" si="103"/>
        <v>41799.208333333336</v>
      </c>
      <c r="T1633">
        <f t="shared" si="104"/>
        <v>2014</v>
      </c>
    </row>
    <row r="1634" spans="1:20" ht="48" x14ac:dyDescent="0.2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4" t="s">
        <v>8307</v>
      </c>
      <c r="P1634" s="12" t="s">
        <v>8317</v>
      </c>
      <c r="Q1634" s="11">
        <f t="shared" si="101"/>
        <v>106.8</v>
      </c>
      <c r="R1634" s="19">
        <f t="shared" si="102"/>
        <v>42116.54315972222</v>
      </c>
      <c r="S1634" s="17">
        <f t="shared" si="103"/>
        <v>42146.541666666672</v>
      </c>
      <c r="T1634">
        <f t="shared" si="104"/>
        <v>2015</v>
      </c>
    </row>
    <row r="1635" spans="1:20" ht="48" x14ac:dyDescent="0.2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4" t="s">
        <v>8322</v>
      </c>
      <c r="P1635" s="12" t="s">
        <v>8325</v>
      </c>
      <c r="Q1635" s="11">
        <f t="shared" si="101"/>
        <v>37.08</v>
      </c>
      <c r="R1635" s="19">
        <f t="shared" si="102"/>
        <v>42318.593703703707</v>
      </c>
      <c r="S1635" s="17">
        <f t="shared" si="103"/>
        <v>42348.593703703707</v>
      </c>
      <c r="T1635">
        <f t="shared" si="104"/>
        <v>2015</v>
      </c>
    </row>
    <row r="1636" spans="1:20" ht="48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4" t="s">
        <v>8322</v>
      </c>
      <c r="P1636" s="12" t="s">
        <v>8325</v>
      </c>
      <c r="Q1636" s="11">
        <f t="shared" si="101"/>
        <v>37.590000000000003</v>
      </c>
      <c r="R1636" s="19">
        <f t="shared" si="102"/>
        <v>41766.80572916667</v>
      </c>
      <c r="S1636" s="17">
        <f t="shared" si="103"/>
        <v>41799.80572916667</v>
      </c>
      <c r="T1636">
        <f t="shared" si="104"/>
        <v>2014</v>
      </c>
    </row>
    <row r="1637" spans="1:20" ht="48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4" t="s">
        <v>8322</v>
      </c>
      <c r="P1637" s="12" t="s">
        <v>8325</v>
      </c>
      <c r="Q1637" s="11">
        <f t="shared" si="101"/>
        <v>35.04</v>
      </c>
      <c r="R1637" s="19">
        <f t="shared" si="102"/>
        <v>42495.434236111112</v>
      </c>
      <c r="S1637" s="17">
        <f t="shared" si="103"/>
        <v>42523.434236111112</v>
      </c>
      <c r="T1637">
        <f t="shared" si="104"/>
        <v>2016</v>
      </c>
    </row>
    <row r="1638" spans="1:20" ht="48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4" t="s">
        <v>8315</v>
      </c>
      <c r="P1638" s="12" t="s">
        <v>8316</v>
      </c>
      <c r="Q1638" s="11">
        <f t="shared" si="101"/>
        <v>33.549999999999997</v>
      </c>
      <c r="R1638" s="19">
        <f t="shared" si="102"/>
        <v>41965.616655092599</v>
      </c>
      <c r="S1638" s="17">
        <f t="shared" si="103"/>
        <v>41995.616655092599</v>
      </c>
      <c r="T1638">
        <f t="shared" si="104"/>
        <v>2014</v>
      </c>
    </row>
    <row r="1639" spans="1:20" ht="48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4" t="s">
        <v>8322</v>
      </c>
      <c r="P1639" s="12" t="s">
        <v>8325</v>
      </c>
      <c r="Q1639" s="11">
        <f t="shared" si="101"/>
        <v>64.63</v>
      </c>
      <c r="R1639" s="19">
        <f t="shared" si="102"/>
        <v>42170.910231481481</v>
      </c>
      <c r="S1639" s="17">
        <f t="shared" si="103"/>
        <v>42205.165972222225</v>
      </c>
      <c r="T1639">
        <f t="shared" si="104"/>
        <v>2015</v>
      </c>
    </row>
    <row r="1640" spans="1:20" ht="48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4" t="s">
        <v>8322</v>
      </c>
      <c r="P1640" s="12" t="s">
        <v>8325</v>
      </c>
      <c r="Q1640" s="11">
        <f t="shared" si="101"/>
        <v>46.43</v>
      </c>
      <c r="R1640" s="19">
        <f t="shared" si="102"/>
        <v>42167.434166666666</v>
      </c>
      <c r="S1640" s="17">
        <f t="shared" si="103"/>
        <v>42197.434166666666</v>
      </c>
      <c r="T1640">
        <f t="shared" si="104"/>
        <v>2015</v>
      </c>
    </row>
    <row r="1641" spans="1:20" ht="48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4" t="s">
        <v>8312</v>
      </c>
      <c r="P1641" s="12" t="s">
        <v>8313</v>
      </c>
      <c r="Q1641" s="11">
        <f t="shared" si="101"/>
        <v>105.44</v>
      </c>
      <c r="R1641" s="19">
        <f t="shared" si="102"/>
        <v>42104.840335648143</v>
      </c>
      <c r="S1641" s="17">
        <f t="shared" si="103"/>
        <v>42164.840335648143</v>
      </c>
      <c r="T1641">
        <f t="shared" si="104"/>
        <v>2015</v>
      </c>
    </row>
    <row r="1642" spans="1:20" ht="48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4" t="s">
        <v>8322</v>
      </c>
      <c r="P1642" s="12" t="s">
        <v>8325</v>
      </c>
      <c r="Q1642" s="11">
        <f t="shared" si="101"/>
        <v>292.77999999999997</v>
      </c>
      <c r="R1642" s="19">
        <f t="shared" si="102"/>
        <v>41822.57503472222</v>
      </c>
      <c r="S1642" s="17">
        <f t="shared" si="103"/>
        <v>41825.041666666664</v>
      </c>
      <c r="T1642">
        <f t="shared" si="104"/>
        <v>2014</v>
      </c>
    </row>
    <row r="1643" spans="1:20" ht="48" x14ac:dyDescent="0.2">
      <c r="A1643">
        <v>2366</v>
      </c>
      <c r="B1643" s="9" t="s">
        <v>2367</v>
      </c>
      <c r="C1643" s="3" t="s">
        <v>6476</v>
      </c>
      <c r="D1643" s="5">
        <v>25000</v>
      </c>
      <c r="E1643" s="7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4" t="s">
        <v>8307</v>
      </c>
      <c r="P1643" s="12" t="s">
        <v>8341</v>
      </c>
      <c r="Q1643" s="11">
        <f t="shared" si="101"/>
        <v>97.41</v>
      </c>
      <c r="R1643" s="19">
        <f t="shared" si="102"/>
        <v>42268.531631944439</v>
      </c>
      <c r="S1643" s="17">
        <f t="shared" si="103"/>
        <v>42298.531631944439</v>
      </c>
      <c r="T1643">
        <f t="shared" si="104"/>
        <v>2015</v>
      </c>
    </row>
    <row r="1644" spans="1:20" ht="32" x14ac:dyDescent="0.2">
      <c r="A1644">
        <v>1928</v>
      </c>
      <c r="B1644" s="9" t="s">
        <v>1929</v>
      </c>
      <c r="C1644" s="3" t="s">
        <v>6038</v>
      </c>
      <c r="D1644" s="5">
        <v>2550</v>
      </c>
      <c r="E1644" s="7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4" t="s">
        <v>8326</v>
      </c>
      <c r="P1644" s="12" t="s">
        <v>8327</v>
      </c>
      <c r="Q1644" s="11">
        <f t="shared" si="101"/>
        <v>77.349999999999994</v>
      </c>
      <c r="R1644" s="19">
        <f t="shared" si="102"/>
        <v>41371.648078703707</v>
      </c>
      <c r="S1644" s="17">
        <f t="shared" si="103"/>
        <v>41401.648078703707</v>
      </c>
      <c r="T1644">
        <f t="shared" si="104"/>
        <v>2013</v>
      </c>
    </row>
    <row r="1645" spans="1:20" ht="48" x14ac:dyDescent="0.2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4" t="s">
        <v>8322</v>
      </c>
      <c r="P1645" s="12" t="s">
        <v>8325</v>
      </c>
      <c r="Q1645" s="11">
        <f t="shared" si="101"/>
        <v>48.7</v>
      </c>
      <c r="R1645" s="19">
        <f t="shared" si="102"/>
        <v>42493.219236111108</v>
      </c>
      <c r="S1645" s="17">
        <f t="shared" si="103"/>
        <v>42531.125</v>
      </c>
      <c r="T1645">
        <f t="shared" si="104"/>
        <v>2016</v>
      </c>
    </row>
    <row r="1646" spans="1:20" ht="48" x14ac:dyDescent="0.2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4" t="s">
        <v>8322</v>
      </c>
      <c r="P1646" s="12" t="s">
        <v>8325</v>
      </c>
      <c r="Q1646" s="11">
        <f t="shared" si="101"/>
        <v>40.94</v>
      </c>
      <c r="R1646" s="19">
        <f t="shared" si="102"/>
        <v>42462.893495370372</v>
      </c>
      <c r="S1646" s="17">
        <f t="shared" si="103"/>
        <v>42492.893495370372</v>
      </c>
      <c r="T1646">
        <f t="shared" si="104"/>
        <v>2016</v>
      </c>
    </row>
    <row r="1647" spans="1:20" ht="32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4" t="s">
        <v>8326</v>
      </c>
      <c r="P1647" s="12" t="s">
        <v>8327</v>
      </c>
      <c r="Q1647" s="11">
        <f t="shared" si="101"/>
        <v>32.32</v>
      </c>
      <c r="R1647" s="19">
        <f t="shared" si="102"/>
        <v>40310.287673611114</v>
      </c>
      <c r="S1647" s="17">
        <f t="shared" si="103"/>
        <v>40369.916666666664</v>
      </c>
      <c r="T1647">
        <f t="shared" si="104"/>
        <v>2010</v>
      </c>
    </row>
    <row r="1648" spans="1:20" ht="48" x14ac:dyDescent="0.2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4" t="s">
        <v>8322</v>
      </c>
      <c r="P1648" s="12" t="s">
        <v>8325</v>
      </c>
      <c r="Q1648" s="11">
        <f t="shared" si="101"/>
        <v>68.84</v>
      </c>
      <c r="R1648" s="19">
        <f t="shared" si="102"/>
        <v>42440.416504629626</v>
      </c>
      <c r="S1648" s="17">
        <f t="shared" si="103"/>
        <v>42463.708333333328</v>
      </c>
      <c r="T1648">
        <f t="shared" si="104"/>
        <v>2016</v>
      </c>
    </row>
    <row r="1649" spans="1:20" ht="48" x14ac:dyDescent="0.2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4" t="s">
        <v>8320</v>
      </c>
      <c r="P1649" s="12" t="s">
        <v>8342</v>
      </c>
      <c r="Q1649" s="11">
        <f t="shared" si="101"/>
        <v>104.6</v>
      </c>
      <c r="R1649" s="19">
        <f t="shared" si="102"/>
        <v>40322.53938657407</v>
      </c>
      <c r="S1649" s="17">
        <f t="shared" si="103"/>
        <v>40332.070138888892</v>
      </c>
      <c r="T1649">
        <f t="shared" si="104"/>
        <v>2010</v>
      </c>
    </row>
    <row r="1650" spans="1:20" ht="32" x14ac:dyDescent="0.2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4" t="s">
        <v>8326</v>
      </c>
      <c r="P1650" s="12" t="s">
        <v>8335</v>
      </c>
      <c r="Q1650" s="11">
        <f t="shared" si="101"/>
        <v>37.270000000000003</v>
      </c>
      <c r="R1650" s="19">
        <f t="shared" si="102"/>
        <v>42522.880243055552</v>
      </c>
      <c r="S1650" s="17">
        <f t="shared" si="103"/>
        <v>42582.822916666672</v>
      </c>
      <c r="T1650">
        <f t="shared" si="104"/>
        <v>2016</v>
      </c>
    </row>
    <row r="1651" spans="1:20" ht="48" x14ac:dyDescent="0.2">
      <c r="A1651">
        <v>3199</v>
      </c>
      <c r="B1651" s="9" t="s">
        <v>3199</v>
      </c>
      <c r="C1651" s="3" t="s">
        <v>7309</v>
      </c>
      <c r="D1651" s="5">
        <v>5000</v>
      </c>
      <c r="E1651" s="7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4" t="s">
        <v>8322</v>
      </c>
      <c r="P1651" s="12" t="s">
        <v>8334</v>
      </c>
      <c r="Q1651" s="11">
        <f t="shared" si="101"/>
        <v>49.21</v>
      </c>
      <c r="R1651" s="19">
        <f t="shared" si="102"/>
        <v>41858.761782407404</v>
      </c>
      <c r="S1651" s="17">
        <f t="shared" si="103"/>
        <v>41888.875</v>
      </c>
      <c r="T1651">
        <f t="shared" si="104"/>
        <v>2014</v>
      </c>
    </row>
    <row r="1652" spans="1:20" ht="48" x14ac:dyDescent="0.2">
      <c r="A1652">
        <v>842</v>
      </c>
      <c r="B1652" s="9" t="s">
        <v>843</v>
      </c>
      <c r="C1652" s="3" t="s">
        <v>4952</v>
      </c>
      <c r="D1652" s="5">
        <v>2500</v>
      </c>
      <c r="E1652" s="7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4" t="s">
        <v>8326</v>
      </c>
      <c r="P1652" s="12" t="s">
        <v>8335</v>
      </c>
      <c r="Q1652" s="11">
        <f t="shared" si="101"/>
        <v>66.87</v>
      </c>
      <c r="R1652" s="19">
        <f t="shared" si="102"/>
        <v>41526.592395833337</v>
      </c>
      <c r="S1652" s="17">
        <f t="shared" si="103"/>
        <v>41561.165972222225</v>
      </c>
      <c r="T1652">
        <f t="shared" si="104"/>
        <v>2013</v>
      </c>
    </row>
    <row r="1653" spans="1:20" ht="48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4" t="s">
        <v>8307</v>
      </c>
      <c r="P1653" s="12" t="s">
        <v>8309</v>
      </c>
      <c r="Q1653" s="11">
        <f t="shared" si="101"/>
        <v>108.63</v>
      </c>
      <c r="R1653" s="19">
        <f t="shared" si="102"/>
        <v>42489.696585648147</v>
      </c>
      <c r="S1653" s="17">
        <f t="shared" si="103"/>
        <v>42549.696585648147</v>
      </c>
      <c r="T1653">
        <f t="shared" si="104"/>
        <v>2016</v>
      </c>
    </row>
    <row r="1654" spans="1:20" ht="32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4" t="s">
        <v>8326</v>
      </c>
      <c r="P1654" s="12" t="s">
        <v>8330</v>
      </c>
      <c r="Q1654" s="11">
        <f t="shared" si="101"/>
        <v>27.15</v>
      </c>
      <c r="R1654" s="19">
        <f t="shared" si="102"/>
        <v>41766.970648148148</v>
      </c>
      <c r="S1654" s="17">
        <f t="shared" si="103"/>
        <v>41799.165972222225</v>
      </c>
      <c r="T1654">
        <f t="shared" si="104"/>
        <v>2014</v>
      </c>
    </row>
    <row r="1655" spans="1:20" ht="48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4" t="s">
        <v>8322</v>
      </c>
      <c r="P1655" s="12" t="s">
        <v>8325</v>
      </c>
      <c r="Q1655" s="11">
        <f t="shared" si="101"/>
        <v>186.07</v>
      </c>
      <c r="R1655" s="19">
        <f t="shared" si="102"/>
        <v>42100.927858796291</v>
      </c>
      <c r="S1655" s="17">
        <f t="shared" si="103"/>
        <v>42126.875</v>
      </c>
      <c r="T1655">
        <f t="shared" si="104"/>
        <v>2015</v>
      </c>
    </row>
    <row r="1656" spans="1:20" ht="48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4" t="s">
        <v>8326</v>
      </c>
      <c r="P1656" s="12" t="s">
        <v>8327</v>
      </c>
      <c r="Q1656" s="11">
        <f t="shared" si="101"/>
        <v>57.78</v>
      </c>
      <c r="R1656" s="19">
        <f t="shared" si="102"/>
        <v>40632.94195601852</v>
      </c>
      <c r="S1656" s="17">
        <f t="shared" si="103"/>
        <v>40649.165972222225</v>
      </c>
      <c r="T1656">
        <f t="shared" si="104"/>
        <v>2011</v>
      </c>
    </row>
    <row r="1657" spans="1:20" ht="48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4" t="s">
        <v>8322</v>
      </c>
      <c r="P1657" s="12" t="s">
        <v>8325</v>
      </c>
      <c r="Q1657" s="11">
        <f t="shared" si="101"/>
        <v>19.7</v>
      </c>
      <c r="R1657" s="19">
        <f t="shared" si="102"/>
        <v>42060.035636574074</v>
      </c>
      <c r="S1657" s="17">
        <f t="shared" si="103"/>
        <v>42081.708333333328</v>
      </c>
      <c r="T1657">
        <f t="shared" si="104"/>
        <v>2015</v>
      </c>
    </row>
    <row r="1658" spans="1:20" ht="48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4" t="s">
        <v>8322</v>
      </c>
      <c r="P1658" s="12" t="s">
        <v>8325</v>
      </c>
      <c r="Q1658" s="11">
        <f t="shared" si="101"/>
        <v>866.67</v>
      </c>
      <c r="R1658" s="19">
        <f t="shared" si="102"/>
        <v>42321.101759259262</v>
      </c>
      <c r="S1658" s="17">
        <f t="shared" si="103"/>
        <v>42351.101759259262</v>
      </c>
      <c r="T1658">
        <f t="shared" si="104"/>
        <v>2015</v>
      </c>
    </row>
    <row r="1659" spans="1:20" ht="32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4" t="s">
        <v>8310</v>
      </c>
      <c r="P1659" s="12" t="s">
        <v>8332</v>
      </c>
      <c r="Q1659" s="11">
        <f t="shared" si="101"/>
        <v>32.07</v>
      </c>
      <c r="R1659" s="19">
        <f t="shared" si="102"/>
        <v>41095.900694444441</v>
      </c>
      <c r="S1659" s="17">
        <f t="shared" si="103"/>
        <v>41123.900694444441</v>
      </c>
      <c r="T1659">
        <f t="shared" si="104"/>
        <v>2012</v>
      </c>
    </row>
    <row r="1660" spans="1:20" ht="48" x14ac:dyDescent="0.2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4" t="s">
        <v>8320</v>
      </c>
      <c r="P1660" s="12" t="s">
        <v>8321</v>
      </c>
      <c r="Q1660" s="11">
        <f t="shared" si="101"/>
        <v>54.08</v>
      </c>
      <c r="R1660" s="19">
        <f t="shared" si="102"/>
        <v>42576.452731481477</v>
      </c>
      <c r="S1660" s="17">
        <f t="shared" si="103"/>
        <v>42607.452731481477</v>
      </c>
      <c r="T1660">
        <f t="shared" si="104"/>
        <v>2016</v>
      </c>
    </row>
    <row r="1661" spans="1:20" ht="96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4" t="s">
        <v>8322</v>
      </c>
      <c r="P1661" s="12" t="s">
        <v>8325</v>
      </c>
      <c r="Q1661" s="11">
        <f t="shared" si="101"/>
        <v>66.510000000000005</v>
      </c>
      <c r="R1661" s="19">
        <f t="shared" si="102"/>
        <v>41760.935706018521</v>
      </c>
      <c r="S1661" s="17">
        <f t="shared" si="103"/>
        <v>41772.166666666664</v>
      </c>
      <c r="T1661">
        <f t="shared" si="104"/>
        <v>2014</v>
      </c>
    </row>
    <row r="1662" spans="1:20" ht="48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4" t="s">
        <v>8326</v>
      </c>
      <c r="P1662" s="12" t="s">
        <v>8340</v>
      </c>
      <c r="Q1662" s="11">
        <f t="shared" si="101"/>
        <v>95.74</v>
      </c>
      <c r="R1662" s="19">
        <f t="shared" si="102"/>
        <v>40785.675011574072</v>
      </c>
      <c r="S1662" s="17">
        <f t="shared" si="103"/>
        <v>40845.675011574072</v>
      </c>
      <c r="T1662">
        <f t="shared" si="104"/>
        <v>2011</v>
      </c>
    </row>
    <row r="1663" spans="1:20" ht="48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4" t="s">
        <v>8322</v>
      </c>
      <c r="P1663" s="12" t="s">
        <v>8325</v>
      </c>
      <c r="Q1663" s="11">
        <f t="shared" si="101"/>
        <v>76.03</v>
      </c>
      <c r="R1663" s="19">
        <f t="shared" si="102"/>
        <v>42124.848414351851</v>
      </c>
      <c r="S1663" s="17">
        <f t="shared" si="103"/>
        <v>42154.848414351851</v>
      </c>
      <c r="T1663">
        <f t="shared" si="104"/>
        <v>2015</v>
      </c>
    </row>
    <row r="1664" spans="1:20" ht="48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4" t="s">
        <v>8312</v>
      </c>
      <c r="P1664" s="12" t="s">
        <v>8313</v>
      </c>
      <c r="Q1664" s="11">
        <f t="shared" si="101"/>
        <v>78.180000000000007</v>
      </c>
      <c r="R1664" s="19">
        <f t="shared" si="102"/>
        <v>40254.450335648151</v>
      </c>
      <c r="S1664" s="17">
        <f t="shared" si="103"/>
        <v>40313.340277777781</v>
      </c>
      <c r="T1664">
        <f t="shared" si="104"/>
        <v>2010</v>
      </c>
    </row>
    <row r="1665" spans="1:20" ht="48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4" t="s">
        <v>8322</v>
      </c>
      <c r="P1665" s="12" t="s">
        <v>8325</v>
      </c>
      <c r="Q1665" s="11">
        <f t="shared" si="101"/>
        <v>33.03</v>
      </c>
      <c r="R1665" s="19">
        <f t="shared" si="102"/>
        <v>41806.605034722219</v>
      </c>
      <c r="S1665" s="17">
        <f t="shared" si="103"/>
        <v>41836.605034722219</v>
      </c>
      <c r="T1665">
        <f t="shared" si="104"/>
        <v>2014</v>
      </c>
    </row>
    <row r="1666" spans="1:20" ht="32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4" t="s">
        <v>8322</v>
      </c>
      <c r="P1666" s="12" t="s">
        <v>8325</v>
      </c>
      <c r="Q1666" s="11">
        <f t="shared" si="101"/>
        <v>52.55</v>
      </c>
      <c r="R1666" s="19">
        <f t="shared" si="102"/>
        <v>42016.800208333334</v>
      </c>
      <c r="S1666" s="17">
        <f t="shared" si="103"/>
        <v>42032.916666666672</v>
      </c>
      <c r="T1666">
        <f t="shared" si="104"/>
        <v>2015</v>
      </c>
    </row>
    <row r="1667" spans="1:20" ht="48" x14ac:dyDescent="0.2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4" t="s">
        <v>8322</v>
      </c>
      <c r="P1667" s="12" t="s">
        <v>8334</v>
      </c>
      <c r="Q1667" s="11">
        <f t="shared" ref="Q1667:Q1730" si="105">IFERROR(ROUND(E1667/L1667,2),0)</f>
        <v>47.57</v>
      </c>
      <c r="R1667" s="19">
        <f t="shared" ref="R1667:R1730" si="106">(((J1667/60)/60)/24)+DATE(1970,1,1)</f>
        <v>42495.956631944442</v>
      </c>
      <c r="S1667" s="17">
        <f t="shared" ref="S1667:S1730" si="107">(((I1667/60)/60)/24)+DATE(1970,1,1)</f>
        <v>42525.956631944442</v>
      </c>
      <c r="T1667">
        <f t="shared" si="104"/>
        <v>2016</v>
      </c>
    </row>
    <row r="1668" spans="1:20" ht="48" x14ac:dyDescent="0.2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4" t="s">
        <v>8322</v>
      </c>
      <c r="P1668" s="12" t="s">
        <v>8325</v>
      </c>
      <c r="Q1668" s="11">
        <f t="shared" si="105"/>
        <v>30.95</v>
      </c>
      <c r="R1668" s="19">
        <f t="shared" si="106"/>
        <v>42571.420601851853</v>
      </c>
      <c r="S1668" s="17">
        <f t="shared" si="107"/>
        <v>42599.420601851853</v>
      </c>
      <c r="T1668">
        <f t="shared" si="104"/>
        <v>2016</v>
      </c>
    </row>
    <row r="1669" spans="1:20" ht="32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4" t="s">
        <v>8326</v>
      </c>
      <c r="P1669" s="12" t="s">
        <v>8327</v>
      </c>
      <c r="Q1669" s="11">
        <f t="shared" si="105"/>
        <v>40.08</v>
      </c>
      <c r="R1669" s="19">
        <f t="shared" si="106"/>
        <v>41004.72619212963</v>
      </c>
      <c r="S1669" s="17">
        <f t="shared" si="107"/>
        <v>41034.72619212963</v>
      </c>
      <c r="T1669">
        <f t="shared" si="104"/>
        <v>2012</v>
      </c>
    </row>
    <row r="1670" spans="1:20" ht="48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4" t="s">
        <v>8322</v>
      </c>
      <c r="P1670" s="12" t="s">
        <v>8325</v>
      </c>
      <c r="Q1670" s="11">
        <f t="shared" si="105"/>
        <v>59.65</v>
      </c>
      <c r="R1670" s="19">
        <f t="shared" si="106"/>
        <v>42294.429641203707</v>
      </c>
      <c r="S1670" s="17">
        <f t="shared" si="107"/>
        <v>42321.845138888893</v>
      </c>
      <c r="T1670">
        <f t="shared" si="104"/>
        <v>2015</v>
      </c>
    </row>
    <row r="1671" spans="1:20" ht="32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4" t="s">
        <v>8322</v>
      </c>
      <c r="P1671" s="12" t="s">
        <v>8325</v>
      </c>
      <c r="Q1671" s="11">
        <f t="shared" si="105"/>
        <v>77.73</v>
      </c>
      <c r="R1671" s="19">
        <f t="shared" si="106"/>
        <v>42417.585532407407</v>
      </c>
      <c r="S1671" s="17">
        <f t="shared" si="107"/>
        <v>42432.249305555553</v>
      </c>
      <c r="T1671">
        <f t="shared" si="104"/>
        <v>2016</v>
      </c>
    </row>
    <row r="1672" spans="1:20" ht="48" x14ac:dyDescent="0.2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4" t="s">
        <v>8322</v>
      </c>
      <c r="P1672" s="12" t="s">
        <v>8325</v>
      </c>
      <c r="Q1672" s="11">
        <f t="shared" si="105"/>
        <v>121.9</v>
      </c>
      <c r="R1672" s="19">
        <f t="shared" si="106"/>
        <v>42451.496817129635</v>
      </c>
      <c r="S1672" s="17">
        <f t="shared" si="107"/>
        <v>42459.610416666663</v>
      </c>
      <c r="T1672">
        <f t="shared" si="104"/>
        <v>2016</v>
      </c>
    </row>
    <row r="1673" spans="1:20" ht="112" x14ac:dyDescent="0.2">
      <c r="A1673">
        <v>3561</v>
      </c>
      <c r="B1673" s="9" t="s">
        <v>3560</v>
      </c>
      <c r="C1673" s="3" t="s">
        <v>7671</v>
      </c>
      <c r="D1673" s="5">
        <v>2500</v>
      </c>
      <c r="E1673" s="7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4" t="s">
        <v>8322</v>
      </c>
      <c r="P1673" s="12" t="s">
        <v>8325</v>
      </c>
      <c r="Q1673" s="11">
        <f t="shared" si="105"/>
        <v>47.41</v>
      </c>
      <c r="R1673" s="19">
        <f t="shared" si="106"/>
        <v>42203.680300925931</v>
      </c>
      <c r="S1673" s="17">
        <f t="shared" si="107"/>
        <v>42221.774999999994</v>
      </c>
      <c r="T1673">
        <f t="shared" si="104"/>
        <v>2015</v>
      </c>
    </row>
    <row r="1674" spans="1:20" ht="48" x14ac:dyDescent="0.2">
      <c r="A1674">
        <v>3268</v>
      </c>
      <c r="B1674" s="9" t="s">
        <v>3268</v>
      </c>
      <c r="C1674" s="3" t="s">
        <v>7378</v>
      </c>
      <c r="D1674" s="5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4" t="s">
        <v>8322</v>
      </c>
      <c r="P1674" s="12" t="s">
        <v>8325</v>
      </c>
      <c r="Q1674" s="11">
        <f t="shared" si="105"/>
        <v>60.95</v>
      </c>
      <c r="R1674" s="19">
        <f t="shared" si="106"/>
        <v>42590.90425925926</v>
      </c>
      <c r="S1674" s="17">
        <f t="shared" si="107"/>
        <v>42606.90425925926</v>
      </c>
      <c r="T1674">
        <f t="shared" si="104"/>
        <v>2016</v>
      </c>
    </row>
    <row r="1675" spans="1:20" ht="48" x14ac:dyDescent="0.2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4" t="s">
        <v>8322</v>
      </c>
      <c r="P1675" s="12" t="s">
        <v>8325</v>
      </c>
      <c r="Q1675" s="11">
        <f t="shared" si="105"/>
        <v>44.91</v>
      </c>
      <c r="R1675" s="19">
        <f t="shared" si="106"/>
        <v>42283.864351851851</v>
      </c>
      <c r="S1675" s="17">
        <f t="shared" si="107"/>
        <v>42313.906018518523</v>
      </c>
      <c r="T1675">
        <f t="shared" si="104"/>
        <v>2015</v>
      </c>
    </row>
    <row r="1676" spans="1:20" ht="48" x14ac:dyDescent="0.2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4" t="s">
        <v>8310</v>
      </c>
      <c r="P1676" s="12" t="s">
        <v>8332</v>
      </c>
      <c r="Q1676" s="11">
        <f t="shared" si="105"/>
        <v>82.42</v>
      </c>
      <c r="R1676" s="19">
        <f t="shared" si="106"/>
        <v>42040.638020833328</v>
      </c>
      <c r="S1676" s="17">
        <f t="shared" si="107"/>
        <v>42070.638020833328</v>
      </c>
      <c r="T1676">
        <f t="shared" si="104"/>
        <v>2015</v>
      </c>
    </row>
    <row r="1677" spans="1:20" ht="48" x14ac:dyDescent="0.2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4" t="s">
        <v>8322</v>
      </c>
      <c r="P1677" s="12" t="s">
        <v>8325</v>
      </c>
      <c r="Q1677" s="11">
        <f t="shared" si="105"/>
        <v>38.71</v>
      </c>
      <c r="R1677" s="19">
        <f t="shared" si="106"/>
        <v>42149.940416666665</v>
      </c>
      <c r="S1677" s="17">
        <f t="shared" si="107"/>
        <v>42179.940416666665</v>
      </c>
      <c r="T1677">
        <f t="shared" si="104"/>
        <v>2015</v>
      </c>
    </row>
    <row r="1678" spans="1:20" ht="48" x14ac:dyDescent="0.2">
      <c r="A1678">
        <v>986</v>
      </c>
      <c r="B1678" s="9" t="s">
        <v>987</v>
      </c>
      <c r="C1678" s="3" t="s">
        <v>5096</v>
      </c>
      <c r="D1678" s="5">
        <v>20000</v>
      </c>
      <c r="E1678" s="7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4" t="s">
        <v>8307</v>
      </c>
      <c r="P1678" s="12" t="s">
        <v>8309</v>
      </c>
      <c r="Q1678" s="11">
        <f t="shared" si="105"/>
        <v>110.87</v>
      </c>
      <c r="R1678" s="19">
        <f t="shared" si="106"/>
        <v>42324.767361111109</v>
      </c>
      <c r="S1678" s="17">
        <f t="shared" si="107"/>
        <v>42379</v>
      </c>
      <c r="T1678">
        <f t="shared" si="104"/>
        <v>2015</v>
      </c>
    </row>
    <row r="1679" spans="1:20" ht="48" x14ac:dyDescent="0.2">
      <c r="A1679">
        <v>3207</v>
      </c>
      <c r="B1679" s="9" t="s">
        <v>3207</v>
      </c>
      <c r="C1679" s="3" t="s">
        <v>7317</v>
      </c>
      <c r="D1679" s="5">
        <v>5500</v>
      </c>
      <c r="E1679" s="7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4" t="s">
        <v>8322</v>
      </c>
      <c r="P1679" s="12" t="s">
        <v>8334</v>
      </c>
      <c r="Q1679" s="11">
        <f t="shared" si="105"/>
        <v>70.83</v>
      </c>
      <c r="R1679" s="19">
        <f t="shared" si="106"/>
        <v>42057.277858796297</v>
      </c>
      <c r="S1679" s="17">
        <f t="shared" si="107"/>
        <v>42117.236192129625</v>
      </c>
      <c r="T1679">
        <f t="shared" ref="T1679:T1742" si="108">YEAR(R1679)</f>
        <v>2015</v>
      </c>
    </row>
    <row r="1680" spans="1:20" ht="32" x14ac:dyDescent="0.2">
      <c r="A1680">
        <v>758</v>
      </c>
      <c r="B1680" s="9" t="s">
        <v>759</v>
      </c>
      <c r="C1680" s="3" t="s">
        <v>4868</v>
      </c>
      <c r="D1680" s="5">
        <v>2500</v>
      </c>
      <c r="E1680" s="7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4" t="s">
        <v>8310</v>
      </c>
      <c r="P1680" s="12" t="s">
        <v>8332</v>
      </c>
      <c r="Q1680" s="11">
        <f t="shared" si="105"/>
        <v>134.21</v>
      </c>
      <c r="R1680" s="19">
        <f t="shared" si="106"/>
        <v>40429.836435185185</v>
      </c>
      <c r="S1680" s="17">
        <f t="shared" si="107"/>
        <v>40459.836435185185</v>
      </c>
      <c r="T1680">
        <f t="shared" si="108"/>
        <v>2010</v>
      </c>
    </row>
    <row r="1681" spans="1:20" ht="48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4" t="s">
        <v>8322</v>
      </c>
      <c r="P1681" s="12" t="s">
        <v>8325</v>
      </c>
      <c r="Q1681" s="11">
        <f t="shared" si="105"/>
        <v>39.83</v>
      </c>
      <c r="R1681" s="19">
        <f t="shared" si="106"/>
        <v>42184.572881944448</v>
      </c>
      <c r="S1681" s="17">
        <f t="shared" si="107"/>
        <v>42214.708333333328</v>
      </c>
      <c r="T1681">
        <f t="shared" si="108"/>
        <v>2015</v>
      </c>
    </row>
    <row r="1682" spans="1:20" ht="48" x14ac:dyDescent="0.2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4" t="s">
        <v>8310</v>
      </c>
      <c r="P1682" s="12" t="s">
        <v>8332</v>
      </c>
      <c r="Q1682" s="11">
        <f t="shared" si="105"/>
        <v>37.47</v>
      </c>
      <c r="R1682" s="19">
        <f t="shared" si="106"/>
        <v>41383.605057870373</v>
      </c>
      <c r="S1682" s="17">
        <f t="shared" si="107"/>
        <v>41414.02847222222</v>
      </c>
      <c r="T1682">
        <f t="shared" si="108"/>
        <v>2013</v>
      </c>
    </row>
    <row r="1683" spans="1:20" ht="48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4" t="s">
        <v>8322</v>
      </c>
      <c r="P1683" s="12" t="s">
        <v>8325</v>
      </c>
      <c r="Q1683" s="11">
        <f t="shared" si="105"/>
        <v>72.709999999999994</v>
      </c>
      <c r="R1683" s="19">
        <f t="shared" si="106"/>
        <v>41988.829942129625</v>
      </c>
      <c r="S1683" s="17">
        <f t="shared" si="107"/>
        <v>42046.207638888889</v>
      </c>
      <c r="T1683">
        <f t="shared" si="108"/>
        <v>2014</v>
      </c>
    </row>
    <row r="1684" spans="1:20" ht="48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4" t="s">
        <v>8326</v>
      </c>
      <c r="P1684" s="12" t="s">
        <v>8349</v>
      </c>
      <c r="Q1684" s="11">
        <f t="shared" si="105"/>
        <v>52.92</v>
      </c>
      <c r="R1684" s="19">
        <f t="shared" si="106"/>
        <v>41570.482789351852</v>
      </c>
      <c r="S1684" s="17">
        <f t="shared" si="107"/>
        <v>41600.524456018517</v>
      </c>
      <c r="T1684">
        <f t="shared" si="108"/>
        <v>2013</v>
      </c>
    </row>
    <row r="1685" spans="1:20" ht="48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4" t="s">
        <v>8326</v>
      </c>
      <c r="P1685" s="12" t="s">
        <v>8353</v>
      </c>
      <c r="Q1685" s="11">
        <f t="shared" si="105"/>
        <v>74.62</v>
      </c>
      <c r="R1685" s="19">
        <f t="shared" si="106"/>
        <v>41923.837731481479</v>
      </c>
      <c r="S1685" s="17">
        <f t="shared" si="107"/>
        <v>41946.249305555553</v>
      </c>
      <c r="T1685">
        <f t="shared" si="108"/>
        <v>2014</v>
      </c>
    </row>
    <row r="1686" spans="1:20" ht="48" x14ac:dyDescent="0.2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4" t="s">
        <v>8310</v>
      </c>
      <c r="P1686" s="12" t="s">
        <v>8332</v>
      </c>
      <c r="Q1686" s="11">
        <f t="shared" si="105"/>
        <v>72.430000000000007</v>
      </c>
      <c r="R1686" s="19">
        <f t="shared" si="106"/>
        <v>41346.042673611111</v>
      </c>
      <c r="S1686" s="17">
        <f t="shared" si="107"/>
        <v>41376.042673611111</v>
      </c>
      <c r="T1686">
        <f t="shared" si="108"/>
        <v>2013</v>
      </c>
    </row>
    <row r="1687" spans="1:20" ht="32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4" t="s">
        <v>8326</v>
      </c>
      <c r="P1687" s="12" t="s">
        <v>8337</v>
      </c>
      <c r="Q1687" s="11">
        <f t="shared" si="105"/>
        <v>97.5</v>
      </c>
      <c r="R1687" s="19">
        <f t="shared" si="106"/>
        <v>41962.596574074079</v>
      </c>
      <c r="S1687" s="17">
        <f t="shared" si="107"/>
        <v>41992.596574074079</v>
      </c>
      <c r="T1687">
        <f t="shared" si="108"/>
        <v>2014</v>
      </c>
    </row>
    <row r="1688" spans="1:20" ht="48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4" t="s">
        <v>8322</v>
      </c>
      <c r="P1688" s="12" t="s">
        <v>8323</v>
      </c>
      <c r="Q1688" s="11">
        <f t="shared" si="105"/>
        <v>45.21</v>
      </c>
      <c r="R1688" s="19">
        <f t="shared" si="106"/>
        <v>42431.500069444446</v>
      </c>
      <c r="S1688" s="17">
        <f t="shared" si="107"/>
        <v>42491.458402777775</v>
      </c>
      <c r="T1688">
        <f t="shared" si="108"/>
        <v>2016</v>
      </c>
    </row>
    <row r="1689" spans="1:20" ht="48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4" t="s">
        <v>8326</v>
      </c>
      <c r="P1689" s="12" t="s">
        <v>8329</v>
      </c>
      <c r="Q1689" s="11">
        <f t="shared" si="105"/>
        <v>114.82</v>
      </c>
      <c r="R1689" s="19">
        <f t="shared" si="106"/>
        <v>42805.032962962956</v>
      </c>
      <c r="S1689" s="17">
        <f t="shared" si="107"/>
        <v>42834.991296296299</v>
      </c>
      <c r="T1689">
        <f t="shared" si="108"/>
        <v>2017</v>
      </c>
    </row>
    <row r="1690" spans="1:20" ht="48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4" t="s">
        <v>8322</v>
      </c>
      <c r="P1690" s="12" t="s">
        <v>8325</v>
      </c>
      <c r="Q1690" s="11">
        <f t="shared" si="105"/>
        <v>66.45</v>
      </c>
      <c r="R1690" s="19">
        <f t="shared" si="106"/>
        <v>42513.045798611114</v>
      </c>
      <c r="S1690" s="17">
        <f t="shared" si="107"/>
        <v>42543.045798611114</v>
      </c>
      <c r="T1690">
        <f t="shared" si="108"/>
        <v>2016</v>
      </c>
    </row>
    <row r="1691" spans="1:20" ht="48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4" t="s">
        <v>8322</v>
      </c>
      <c r="P1691" s="12" t="s">
        <v>8325</v>
      </c>
      <c r="Q1691" s="11">
        <f t="shared" si="105"/>
        <v>315.5</v>
      </c>
      <c r="R1691" s="19">
        <f t="shared" si="106"/>
        <v>42171.758611111116</v>
      </c>
      <c r="S1691" s="17">
        <f t="shared" si="107"/>
        <v>42231.758611111116</v>
      </c>
      <c r="T1691">
        <f t="shared" si="108"/>
        <v>2015</v>
      </c>
    </row>
    <row r="1692" spans="1:20" ht="48" x14ac:dyDescent="0.2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4" t="s">
        <v>8310</v>
      </c>
      <c r="P1692" s="12" t="s">
        <v>8351</v>
      </c>
      <c r="Q1692" s="11">
        <f t="shared" si="105"/>
        <v>57.3</v>
      </c>
      <c r="R1692" s="19">
        <f t="shared" si="106"/>
        <v>41901.542638888888</v>
      </c>
      <c r="S1692" s="17">
        <f t="shared" si="107"/>
        <v>41931.542638888888</v>
      </c>
      <c r="T1692">
        <f t="shared" si="108"/>
        <v>2014</v>
      </c>
    </row>
    <row r="1693" spans="1:20" ht="32" x14ac:dyDescent="0.2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4" t="s">
        <v>8322</v>
      </c>
      <c r="P1693" s="12" t="s">
        <v>8334</v>
      </c>
      <c r="Q1693" s="11">
        <f t="shared" si="105"/>
        <v>70.03</v>
      </c>
      <c r="R1693" s="19">
        <f t="shared" si="106"/>
        <v>41989.819212962961</v>
      </c>
      <c r="S1693" s="17">
        <f t="shared" si="107"/>
        <v>42049.819212962961</v>
      </c>
      <c r="T1693">
        <f t="shared" si="108"/>
        <v>2014</v>
      </c>
    </row>
    <row r="1694" spans="1:20" ht="48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4" t="s">
        <v>8322</v>
      </c>
      <c r="P1694" s="12" t="s">
        <v>8325</v>
      </c>
      <c r="Q1694" s="11">
        <f t="shared" si="105"/>
        <v>35.49</v>
      </c>
      <c r="R1694" s="19">
        <f t="shared" si="106"/>
        <v>42144.041851851856</v>
      </c>
      <c r="S1694" s="17">
        <f t="shared" si="107"/>
        <v>42174.041851851856</v>
      </c>
      <c r="T1694">
        <f t="shared" si="108"/>
        <v>2015</v>
      </c>
    </row>
    <row r="1695" spans="1:20" ht="48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4" t="s">
        <v>8322</v>
      </c>
      <c r="P1695" s="12" t="s">
        <v>8325</v>
      </c>
      <c r="Q1695" s="11">
        <f t="shared" si="105"/>
        <v>63</v>
      </c>
      <c r="R1695" s="19">
        <f t="shared" si="106"/>
        <v>41897.602037037039</v>
      </c>
      <c r="S1695" s="17">
        <f t="shared" si="107"/>
        <v>41927.602037037039</v>
      </c>
      <c r="T1695">
        <f t="shared" si="108"/>
        <v>2014</v>
      </c>
    </row>
    <row r="1696" spans="1:20" ht="32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4" t="s">
        <v>8322</v>
      </c>
      <c r="P1696" s="12" t="s">
        <v>8325</v>
      </c>
      <c r="Q1696" s="11">
        <f t="shared" si="105"/>
        <v>78.5</v>
      </c>
      <c r="R1696" s="19">
        <f t="shared" si="106"/>
        <v>42431.302002314813</v>
      </c>
      <c r="S1696" s="17">
        <f t="shared" si="107"/>
        <v>42471.104166666672</v>
      </c>
      <c r="T1696">
        <f t="shared" si="108"/>
        <v>2016</v>
      </c>
    </row>
    <row r="1697" spans="1:20" ht="32" x14ac:dyDescent="0.2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4" t="s">
        <v>8326</v>
      </c>
      <c r="P1697" s="12" t="s">
        <v>8330</v>
      </c>
      <c r="Q1697" s="11">
        <f t="shared" si="105"/>
        <v>41.85</v>
      </c>
      <c r="R1697" s="19">
        <f t="shared" si="106"/>
        <v>41555.873645833337</v>
      </c>
      <c r="S1697" s="17">
        <f t="shared" si="107"/>
        <v>41585.915312500001</v>
      </c>
      <c r="T1697">
        <f t="shared" si="108"/>
        <v>2013</v>
      </c>
    </row>
    <row r="1698" spans="1:20" ht="48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4" t="s">
        <v>8310</v>
      </c>
      <c r="P1698" s="12" t="s">
        <v>8332</v>
      </c>
      <c r="Q1698" s="11">
        <f t="shared" si="105"/>
        <v>38.549999999999997</v>
      </c>
      <c r="R1698" s="19">
        <f t="shared" si="106"/>
        <v>41304.962233796294</v>
      </c>
      <c r="S1698" s="17">
        <f t="shared" si="107"/>
        <v>41334.249305555553</v>
      </c>
      <c r="T1698">
        <f t="shared" si="108"/>
        <v>2013</v>
      </c>
    </row>
    <row r="1699" spans="1:20" ht="48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4" t="s">
        <v>8326</v>
      </c>
      <c r="P1699" s="12" t="s">
        <v>8330</v>
      </c>
      <c r="Q1699" s="11">
        <f t="shared" si="105"/>
        <v>67.73</v>
      </c>
      <c r="R1699" s="19">
        <f t="shared" si="106"/>
        <v>42502.868761574078</v>
      </c>
      <c r="S1699" s="17">
        <f t="shared" si="107"/>
        <v>42562.868761574078</v>
      </c>
      <c r="T1699">
        <f t="shared" si="108"/>
        <v>2016</v>
      </c>
    </row>
    <row r="1700" spans="1:20" ht="48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4" t="s">
        <v>8326</v>
      </c>
      <c r="P1700" s="12" t="s">
        <v>8330</v>
      </c>
      <c r="Q1700" s="11">
        <f t="shared" si="105"/>
        <v>119.29</v>
      </c>
      <c r="R1700" s="19">
        <f t="shared" si="106"/>
        <v>42031.631724537037</v>
      </c>
      <c r="S1700" s="17">
        <f t="shared" si="107"/>
        <v>42065.249305555553</v>
      </c>
      <c r="T1700">
        <f t="shared" si="108"/>
        <v>2015</v>
      </c>
    </row>
    <row r="1701" spans="1:20" ht="64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4" t="s">
        <v>8326</v>
      </c>
      <c r="P1701" s="12" t="s">
        <v>8330</v>
      </c>
      <c r="Q1701" s="11">
        <f t="shared" si="105"/>
        <v>65.87</v>
      </c>
      <c r="R1701" s="19">
        <f t="shared" si="106"/>
        <v>42502.250775462962</v>
      </c>
      <c r="S1701" s="17">
        <f t="shared" si="107"/>
        <v>42527.250775462962</v>
      </c>
      <c r="T1701">
        <f t="shared" si="108"/>
        <v>2016</v>
      </c>
    </row>
    <row r="1702" spans="1:20" ht="48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4" t="s">
        <v>8315</v>
      </c>
      <c r="P1702" s="12" t="s">
        <v>8316</v>
      </c>
      <c r="Q1702" s="11">
        <f t="shared" si="105"/>
        <v>43.91</v>
      </c>
      <c r="R1702" s="19">
        <f t="shared" si="106"/>
        <v>42221.79178240741</v>
      </c>
      <c r="S1702" s="17">
        <f t="shared" si="107"/>
        <v>42251.79178240741</v>
      </c>
      <c r="T1702">
        <f t="shared" si="108"/>
        <v>2015</v>
      </c>
    </row>
    <row r="1703" spans="1:20" ht="48" x14ac:dyDescent="0.2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4" t="s">
        <v>8318</v>
      </c>
      <c r="P1703" s="12" t="s">
        <v>8344</v>
      </c>
      <c r="Q1703" s="11">
        <f t="shared" si="105"/>
        <v>69.47</v>
      </c>
      <c r="R1703" s="19">
        <f t="shared" si="106"/>
        <v>41893.028877314813</v>
      </c>
      <c r="S1703" s="17">
        <f t="shared" si="107"/>
        <v>41953.070543981477</v>
      </c>
      <c r="T1703">
        <f t="shared" si="108"/>
        <v>2014</v>
      </c>
    </row>
    <row r="1704" spans="1:20" ht="48" x14ac:dyDescent="0.2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4" t="s">
        <v>8322</v>
      </c>
      <c r="P1704" s="12" t="s">
        <v>8325</v>
      </c>
      <c r="Q1704" s="11">
        <f t="shared" si="105"/>
        <v>61</v>
      </c>
      <c r="R1704" s="19">
        <f t="shared" si="106"/>
        <v>42664.809560185182</v>
      </c>
      <c r="S1704" s="17">
        <f t="shared" si="107"/>
        <v>42685.916666666672</v>
      </c>
      <c r="T1704">
        <f t="shared" si="108"/>
        <v>2016</v>
      </c>
    </row>
    <row r="1705" spans="1:20" ht="48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4" t="s">
        <v>8326</v>
      </c>
      <c r="P1705" s="12" t="s">
        <v>8330</v>
      </c>
      <c r="Q1705" s="11">
        <f t="shared" si="105"/>
        <v>75.77</v>
      </c>
      <c r="R1705" s="19">
        <f t="shared" si="106"/>
        <v>40516.087627314817</v>
      </c>
      <c r="S1705" s="17">
        <f t="shared" si="107"/>
        <v>40564.916666666664</v>
      </c>
      <c r="T1705">
        <f t="shared" si="108"/>
        <v>2010</v>
      </c>
    </row>
    <row r="1706" spans="1:20" ht="48" x14ac:dyDescent="0.2">
      <c r="A1706">
        <v>4040</v>
      </c>
      <c r="B1706" s="9" t="s">
        <v>4036</v>
      </c>
      <c r="C1706" s="3" t="s">
        <v>8144</v>
      </c>
      <c r="D1706" s="5">
        <v>8000</v>
      </c>
      <c r="E1706" s="7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4" t="s">
        <v>8322</v>
      </c>
      <c r="P1706" s="12" t="s">
        <v>8325</v>
      </c>
      <c r="Q1706" s="11">
        <f t="shared" si="105"/>
        <v>1250</v>
      </c>
      <c r="R1706" s="19">
        <f t="shared" si="106"/>
        <v>42144.231527777782</v>
      </c>
      <c r="S1706" s="17">
        <f t="shared" si="107"/>
        <v>42203.125</v>
      </c>
      <c r="T1706">
        <f t="shared" si="108"/>
        <v>2015</v>
      </c>
    </row>
    <row r="1707" spans="1:20" ht="48" x14ac:dyDescent="0.2">
      <c r="A1707">
        <v>1302</v>
      </c>
      <c r="B1707" s="9" t="s">
        <v>1303</v>
      </c>
      <c r="C1707" s="3" t="s">
        <v>5412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4" t="s">
        <v>8322</v>
      </c>
      <c r="P1707" s="12" t="s">
        <v>8325</v>
      </c>
      <c r="Q1707" s="11">
        <f t="shared" si="105"/>
        <v>50</v>
      </c>
      <c r="R1707" s="19">
        <f t="shared" si="106"/>
        <v>42675.057997685188</v>
      </c>
      <c r="S1707" s="17">
        <f t="shared" si="107"/>
        <v>42705.099664351852</v>
      </c>
      <c r="T1707">
        <f t="shared" si="108"/>
        <v>2016</v>
      </c>
    </row>
    <row r="1708" spans="1:20" ht="48" x14ac:dyDescent="0.2">
      <c r="A1708">
        <v>2095</v>
      </c>
      <c r="B1708" s="9" t="s">
        <v>2096</v>
      </c>
      <c r="C1708" s="3" t="s">
        <v>6205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4" t="s">
        <v>8326</v>
      </c>
      <c r="P1708" s="12" t="s">
        <v>8327</v>
      </c>
      <c r="Q1708" s="11">
        <f t="shared" si="105"/>
        <v>113.64</v>
      </c>
      <c r="R1708" s="19">
        <f t="shared" si="106"/>
        <v>40758.733483796292</v>
      </c>
      <c r="S1708" s="17">
        <f t="shared" si="107"/>
        <v>40818.733483796292</v>
      </c>
      <c r="T1708">
        <f t="shared" si="108"/>
        <v>2011</v>
      </c>
    </row>
    <row r="1709" spans="1:20" ht="48" x14ac:dyDescent="0.2">
      <c r="A1709">
        <v>2466</v>
      </c>
      <c r="B1709" s="9" t="s">
        <v>2467</v>
      </c>
      <c r="C1709" s="3" t="s">
        <v>6576</v>
      </c>
      <c r="D1709" s="5">
        <v>2500</v>
      </c>
      <c r="E1709" s="7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4" t="s">
        <v>8326</v>
      </c>
      <c r="P1709" s="12" t="s">
        <v>8327</v>
      </c>
      <c r="Q1709" s="11">
        <f t="shared" si="105"/>
        <v>48.08</v>
      </c>
      <c r="R1709" s="19">
        <f t="shared" si="106"/>
        <v>41373.102465277778</v>
      </c>
      <c r="S1709" s="17">
        <f t="shared" si="107"/>
        <v>41403.102465277778</v>
      </c>
      <c r="T1709">
        <f t="shared" si="108"/>
        <v>2013</v>
      </c>
    </row>
    <row r="1710" spans="1:20" ht="32" x14ac:dyDescent="0.2">
      <c r="A1710">
        <v>3287</v>
      </c>
      <c r="B1710" s="9" t="s">
        <v>3287</v>
      </c>
      <c r="C1710" s="3" t="s">
        <v>7397</v>
      </c>
      <c r="D1710" s="5">
        <v>2500</v>
      </c>
      <c r="E1710" s="7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4" t="s">
        <v>8322</v>
      </c>
      <c r="P1710" s="12" t="s">
        <v>8325</v>
      </c>
      <c r="Q1710" s="11">
        <f t="shared" si="105"/>
        <v>73.53</v>
      </c>
      <c r="R1710" s="19">
        <f t="shared" si="106"/>
        <v>42311.750324074077</v>
      </c>
      <c r="S1710" s="17">
        <f t="shared" si="107"/>
        <v>42336.750324074077</v>
      </c>
      <c r="T1710">
        <f t="shared" si="108"/>
        <v>2015</v>
      </c>
    </row>
    <row r="1711" spans="1:20" ht="48" x14ac:dyDescent="0.2">
      <c r="A1711">
        <v>3516</v>
      </c>
      <c r="B1711" s="9" t="s">
        <v>3515</v>
      </c>
      <c r="C1711" s="3" t="s">
        <v>7626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4" t="s">
        <v>8322</v>
      </c>
      <c r="P1711" s="12" t="s">
        <v>8325</v>
      </c>
      <c r="Q1711" s="11">
        <f t="shared" si="105"/>
        <v>227.27</v>
      </c>
      <c r="R1711" s="19">
        <f t="shared" si="106"/>
        <v>41856.010069444441</v>
      </c>
      <c r="S1711" s="17">
        <f t="shared" si="107"/>
        <v>41890.125</v>
      </c>
      <c r="T1711">
        <f t="shared" si="108"/>
        <v>2014</v>
      </c>
    </row>
    <row r="1712" spans="1:20" ht="32" x14ac:dyDescent="0.2">
      <c r="A1712">
        <v>3544</v>
      </c>
      <c r="B1712" s="9" t="s">
        <v>3543</v>
      </c>
      <c r="C1712" s="3" t="s">
        <v>7654</v>
      </c>
      <c r="D1712" s="5">
        <v>2500</v>
      </c>
      <c r="E1712" s="7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4" t="s">
        <v>8322</v>
      </c>
      <c r="P1712" s="12" t="s">
        <v>8325</v>
      </c>
      <c r="Q1712" s="11">
        <f t="shared" si="105"/>
        <v>104.17</v>
      </c>
      <c r="R1712" s="19">
        <f t="shared" si="106"/>
        <v>42040.831678240742</v>
      </c>
      <c r="S1712" s="17">
        <f t="shared" si="107"/>
        <v>42070.831678240742</v>
      </c>
      <c r="T1712">
        <f t="shared" si="108"/>
        <v>2015</v>
      </c>
    </row>
    <row r="1713" spans="1:20" ht="48" x14ac:dyDescent="0.2">
      <c r="A1713">
        <v>3774</v>
      </c>
      <c r="B1713" s="9" t="s">
        <v>3771</v>
      </c>
      <c r="C1713" s="3" t="s">
        <v>7884</v>
      </c>
      <c r="D1713" s="5">
        <v>2500</v>
      </c>
      <c r="E1713" s="7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4" t="s">
        <v>8322</v>
      </c>
      <c r="P1713" s="12" t="s">
        <v>8334</v>
      </c>
      <c r="Q1713" s="11">
        <f t="shared" si="105"/>
        <v>100</v>
      </c>
      <c r="R1713" s="19">
        <f t="shared" si="106"/>
        <v>42087.792303240742</v>
      </c>
      <c r="S1713" s="17">
        <f t="shared" si="107"/>
        <v>42103.792303240742</v>
      </c>
      <c r="T1713">
        <f t="shared" si="108"/>
        <v>2015</v>
      </c>
    </row>
    <row r="1714" spans="1:20" ht="48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4" t="s">
        <v>8307</v>
      </c>
      <c r="P1714" s="12" t="s">
        <v>8339</v>
      </c>
      <c r="Q1714" s="11">
        <f t="shared" si="105"/>
        <v>41.58</v>
      </c>
      <c r="R1714" s="19">
        <f t="shared" si="106"/>
        <v>41821.020601851851</v>
      </c>
      <c r="S1714" s="17">
        <f t="shared" si="107"/>
        <v>41849.020601851851</v>
      </c>
      <c r="T1714">
        <f t="shared" si="108"/>
        <v>2014</v>
      </c>
    </row>
    <row r="1715" spans="1:20" ht="48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4" t="s">
        <v>8322</v>
      </c>
      <c r="P1715" s="12" t="s">
        <v>8325</v>
      </c>
      <c r="Q1715" s="11">
        <f t="shared" si="105"/>
        <v>248.5</v>
      </c>
      <c r="R1715" s="19">
        <f t="shared" si="106"/>
        <v>42534.631481481483</v>
      </c>
      <c r="S1715" s="17">
        <f t="shared" si="107"/>
        <v>42562.631481481483</v>
      </c>
      <c r="T1715">
        <f t="shared" si="108"/>
        <v>2016</v>
      </c>
    </row>
    <row r="1716" spans="1:20" ht="48" x14ac:dyDescent="0.2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4" t="s">
        <v>8307</v>
      </c>
      <c r="P1716" s="12" t="s">
        <v>8309</v>
      </c>
      <c r="Q1716" s="11">
        <f t="shared" si="105"/>
        <v>155.25</v>
      </c>
      <c r="R1716" s="19">
        <f t="shared" si="106"/>
        <v>42732.872986111113</v>
      </c>
      <c r="S1716" s="17">
        <f t="shared" si="107"/>
        <v>42784.999305555553</v>
      </c>
      <c r="T1716">
        <f t="shared" si="108"/>
        <v>2016</v>
      </c>
    </row>
    <row r="1717" spans="1:20" ht="32" x14ac:dyDescent="0.2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4" t="s">
        <v>8310</v>
      </c>
      <c r="P1717" s="12" t="s">
        <v>8348</v>
      </c>
      <c r="Q1717" s="11">
        <f t="shared" si="105"/>
        <v>47.77</v>
      </c>
      <c r="R1717" s="19">
        <f t="shared" si="106"/>
        <v>42438.813449074078</v>
      </c>
      <c r="S1717" s="17">
        <f t="shared" si="107"/>
        <v>42468.771782407406</v>
      </c>
      <c r="T1717">
        <f t="shared" si="108"/>
        <v>2016</v>
      </c>
    </row>
    <row r="1718" spans="1:20" ht="48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4" t="s">
        <v>8322</v>
      </c>
      <c r="P1718" s="12" t="s">
        <v>8323</v>
      </c>
      <c r="Q1718" s="11">
        <f t="shared" si="105"/>
        <v>79.87</v>
      </c>
      <c r="R1718" s="19">
        <f t="shared" si="106"/>
        <v>41876.718935185185</v>
      </c>
      <c r="S1718" s="17">
        <f t="shared" si="107"/>
        <v>41931.208333333336</v>
      </c>
      <c r="T1718">
        <f t="shared" si="108"/>
        <v>2014</v>
      </c>
    </row>
    <row r="1719" spans="1:20" ht="32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4" t="s">
        <v>8307</v>
      </c>
      <c r="P1719" s="12" t="s">
        <v>8309</v>
      </c>
      <c r="Q1719" s="11">
        <f t="shared" si="105"/>
        <v>72.59</v>
      </c>
      <c r="R1719" s="19">
        <f t="shared" si="106"/>
        <v>42579.634733796294</v>
      </c>
      <c r="S1719" s="17">
        <f t="shared" si="107"/>
        <v>42622.25</v>
      </c>
      <c r="T1719">
        <f t="shared" si="108"/>
        <v>2016</v>
      </c>
    </row>
    <row r="1720" spans="1:20" ht="48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4" t="s">
        <v>8326</v>
      </c>
      <c r="P1720" s="12" t="s">
        <v>8328</v>
      </c>
      <c r="Q1720" s="11">
        <f t="shared" si="105"/>
        <v>32.32</v>
      </c>
      <c r="R1720" s="19">
        <f t="shared" si="106"/>
        <v>41127.812303240738</v>
      </c>
      <c r="S1720" s="17">
        <f t="shared" si="107"/>
        <v>41150</v>
      </c>
      <c r="T1720">
        <f t="shared" si="108"/>
        <v>2012</v>
      </c>
    </row>
    <row r="1721" spans="1:20" ht="48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4" t="s">
        <v>8312</v>
      </c>
      <c r="P1721" s="12" t="s">
        <v>8313</v>
      </c>
      <c r="Q1721" s="11">
        <f t="shared" si="105"/>
        <v>23.8</v>
      </c>
      <c r="R1721" s="19">
        <f t="shared" si="106"/>
        <v>42680.47555555556</v>
      </c>
      <c r="S1721" s="17">
        <f t="shared" si="107"/>
        <v>42708</v>
      </c>
      <c r="T1721">
        <f t="shared" si="108"/>
        <v>2016</v>
      </c>
    </row>
    <row r="1722" spans="1:20" ht="48" x14ac:dyDescent="0.2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4" t="s">
        <v>8326</v>
      </c>
      <c r="P1722" s="12" t="s">
        <v>8327</v>
      </c>
      <c r="Q1722" s="11">
        <f t="shared" si="105"/>
        <v>143.82</v>
      </c>
      <c r="R1722" s="19">
        <f t="shared" si="106"/>
        <v>40304.20003472222</v>
      </c>
      <c r="S1722" s="17">
        <f t="shared" si="107"/>
        <v>40391.166666666664</v>
      </c>
      <c r="T1722">
        <f t="shared" si="108"/>
        <v>2010</v>
      </c>
    </row>
    <row r="1723" spans="1:20" ht="80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4" t="s">
        <v>8322</v>
      </c>
      <c r="P1723" s="12" t="s">
        <v>8325</v>
      </c>
      <c r="Q1723" s="11">
        <f t="shared" si="105"/>
        <v>33.67</v>
      </c>
      <c r="R1723" s="19">
        <f t="shared" si="106"/>
        <v>42775.51494212963</v>
      </c>
      <c r="S1723" s="17">
        <f t="shared" si="107"/>
        <v>42805.51494212963</v>
      </c>
      <c r="T1723">
        <f t="shared" si="108"/>
        <v>2017</v>
      </c>
    </row>
    <row r="1724" spans="1:20" ht="32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4" t="s">
        <v>8326</v>
      </c>
      <c r="P1724" s="12" t="s">
        <v>8327</v>
      </c>
      <c r="Q1724" s="11">
        <f t="shared" si="105"/>
        <v>48.24</v>
      </c>
      <c r="R1724" s="19">
        <f t="shared" si="106"/>
        <v>41037.892465277779</v>
      </c>
      <c r="S1724" s="17">
        <f t="shared" si="107"/>
        <v>41051.145833333336</v>
      </c>
      <c r="T1724">
        <f t="shared" si="108"/>
        <v>2012</v>
      </c>
    </row>
    <row r="1725" spans="1:20" ht="48" x14ac:dyDescent="0.2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4" t="s">
        <v>8322</v>
      </c>
      <c r="P1725" s="12" t="s">
        <v>8325</v>
      </c>
      <c r="Q1725" s="11">
        <f t="shared" si="105"/>
        <v>40.85</v>
      </c>
      <c r="R1725" s="19">
        <f t="shared" si="106"/>
        <v>42282.768414351856</v>
      </c>
      <c r="S1725" s="17">
        <f t="shared" si="107"/>
        <v>42312.810081018513</v>
      </c>
      <c r="T1725">
        <f t="shared" si="108"/>
        <v>2015</v>
      </c>
    </row>
    <row r="1726" spans="1:20" ht="48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4" t="s">
        <v>8326</v>
      </c>
      <c r="P1726" s="12" t="s">
        <v>8330</v>
      </c>
      <c r="Q1726" s="11">
        <f t="shared" si="105"/>
        <v>141.47</v>
      </c>
      <c r="R1726" s="19">
        <f t="shared" si="106"/>
        <v>41774.599930555552</v>
      </c>
      <c r="S1726" s="17">
        <f t="shared" si="107"/>
        <v>41804.599930555552</v>
      </c>
      <c r="T1726">
        <f t="shared" si="108"/>
        <v>2014</v>
      </c>
    </row>
    <row r="1727" spans="1:20" ht="48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4" t="s">
        <v>8322</v>
      </c>
      <c r="P1727" s="12" t="s">
        <v>8325</v>
      </c>
      <c r="Q1727" s="11">
        <f t="shared" si="105"/>
        <v>104.57</v>
      </c>
      <c r="R1727" s="19">
        <f t="shared" si="106"/>
        <v>42494.683634259258</v>
      </c>
      <c r="S1727" s="17">
        <f t="shared" si="107"/>
        <v>42524.6875</v>
      </c>
      <c r="T1727">
        <f t="shared" si="108"/>
        <v>2016</v>
      </c>
    </row>
    <row r="1728" spans="1:20" ht="48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4" t="s">
        <v>8322</v>
      </c>
      <c r="P1728" s="12" t="s">
        <v>8325</v>
      </c>
      <c r="Q1728" s="11">
        <f t="shared" si="105"/>
        <v>44.54</v>
      </c>
      <c r="R1728" s="19">
        <f t="shared" si="106"/>
        <v>41842.607592592591</v>
      </c>
      <c r="S1728" s="17">
        <f t="shared" si="107"/>
        <v>41864.916666666664</v>
      </c>
      <c r="T1728">
        <f t="shared" si="108"/>
        <v>2014</v>
      </c>
    </row>
    <row r="1729" spans="1:20" ht="16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4" t="s">
        <v>8326</v>
      </c>
      <c r="P1729" s="12" t="s">
        <v>8329</v>
      </c>
      <c r="Q1729" s="11">
        <f t="shared" si="105"/>
        <v>171.43</v>
      </c>
      <c r="R1729" s="19">
        <f t="shared" si="106"/>
        <v>42780.942476851851</v>
      </c>
      <c r="S1729" s="17">
        <f t="shared" si="107"/>
        <v>42810.900810185187</v>
      </c>
      <c r="T1729">
        <f t="shared" si="108"/>
        <v>2017</v>
      </c>
    </row>
    <row r="1730" spans="1:20" ht="48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4" t="s">
        <v>8322</v>
      </c>
      <c r="P1730" s="12" t="s">
        <v>8325</v>
      </c>
      <c r="Q1730" s="11">
        <f t="shared" si="105"/>
        <v>171.43</v>
      </c>
      <c r="R1730" s="19">
        <f t="shared" si="106"/>
        <v>42661.442060185189</v>
      </c>
      <c r="S1730" s="17">
        <f t="shared" si="107"/>
        <v>42691.483726851846</v>
      </c>
      <c r="T1730">
        <f t="shared" si="108"/>
        <v>2016</v>
      </c>
    </row>
    <row r="1731" spans="1:20" ht="32" x14ac:dyDescent="0.2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4" t="s">
        <v>8326</v>
      </c>
      <c r="P1731" s="12" t="s">
        <v>8330</v>
      </c>
      <c r="Q1731" s="11">
        <f t="shared" ref="Q1731:Q1794" si="109">IFERROR(ROUND(E1731/L1731,2),0)</f>
        <v>25</v>
      </c>
      <c r="R1731" s="19">
        <f t="shared" ref="R1731:R1794" si="110">(((J1731/60)/60)/24)+DATE(1970,1,1)</f>
        <v>41080.960243055553</v>
      </c>
      <c r="S1731" s="17">
        <f t="shared" ref="S1731:S1794" si="111">(((I1731/60)/60)/24)+DATE(1970,1,1)</f>
        <v>41110.960243055553</v>
      </c>
      <c r="T1731">
        <f t="shared" si="108"/>
        <v>2012</v>
      </c>
    </row>
    <row r="1732" spans="1:20" ht="48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4" t="s">
        <v>8326</v>
      </c>
      <c r="P1732" s="12" t="s">
        <v>8329</v>
      </c>
      <c r="Q1732" s="11">
        <f t="shared" si="109"/>
        <v>159.33000000000001</v>
      </c>
      <c r="R1732" s="19">
        <f t="shared" si="110"/>
        <v>42788.151238425926</v>
      </c>
      <c r="S1732" s="17">
        <f t="shared" si="111"/>
        <v>42820.999305555553</v>
      </c>
      <c r="T1732">
        <f t="shared" si="108"/>
        <v>2017</v>
      </c>
    </row>
    <row r="1733" spans="1:20" ht="48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4" t="s">
        <v>8322</v>
      </c>
      <c r="P1733" s="12" t="s">
        <v>8325</v>
      </c>
      <c r="Q1733" s="11">
        <f t="shared" si="109"/>
        <v>108.59</v>
      </c>
      <c r="R1733" s="19">
        <f t="shared" si="110"/>
        <v>42484.551550925928</v>
      </c>
      <c r="S1733" s="17">
        <f t="shared" si="111"/>
        <v>42498.875</v>
      </c>
      <c r="T1733">
        <f t="shared" si="108"/>
        <v>2016</v>
      </c>
    </row>
    <row r="1734" spans="1:20" ht="48" x14ac:dyDescent="0.2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4" t="s">
        <v>8320</v>
      </c>
      <c r="P1734" s="12" t="s">
        <v>8342</v>
      </c>
      <c r="Q1734" s="11">
        <f t="shared" si="109"/>
        <v>58.17</v>
      </c>
      <c r="R1734" s="19">
        <f t="shared" si="110"/>
        <v>41208.010196759256</v>
      </c>
      <c r="S1734" s="17">
        <f t="shared" si="111"/>
        <v>41228</v>
      </c>
      <c r="T1734">
        <f t="shared" si="108"/>
        <v>2012</v>
      </c>
    </row>
    <row r="1735" spans="1:20" ht="32" x14ac:dyDescent="0.2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4" t="s">
        <v>8320</v>
      </c>
      <c r="P1735" s="12" t="s">
        <v>8342</v>
      </c>
      <c r="Q1735" s="11">
        <f t="shared" si="109"/>
        <v>91.23</v>
      </c>
      <c r="R1735" s="19">
        <f t="shared" si="110"/>
        <v>42539.849768518514</v>
      </c>
      <c r="S1735" s="17">
        <f t="shared" si="111"/>
        <v>42569.849768518514</v>
      </c>
      <c r="T1735">
        <f t="shared" si="108"/>
        <v>2016</v>
      </c>
    </row>
    <row r="1736" spans="1:20" ht="48" x14ac:dyDescent="0.2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4" t="s">
        <v>8320</v>
      </c>
      <c r="P1736" s="12" t="s">
        <v>8331</v>
      </c>
      <c r="Q1736" s="11">
        <f t="shared" si="109"/>
        <v>103.04</v>
      </c>
      <c r="R1736" s="19">
        <f t="shared" si="110"/>
        <v>42097.778946759259</v>
      </c>
      <c r="S1736" s="17">
        <f t="shared" si="111"/>
        <v>42124.638888888891</v>
      </c>
      <c r="T1736">
        <f t="shared" si="108"/>
        <v>2015</v>
      </c>
    </row>
    <row r="1737" spans="1:20" ht="48" x14ac:dyDescent="0.2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4" t="s">
        <v>8322</v>
      </c>
      <c r="P1737" s="12" t="s">
        <v>8323</v>
      </c>
      <c r="Q1737" s="11">
        <f t="shared" si="109"/>
        <v>158</v>
      </c>
      <c r="R1737" s="19">
        <f t="shared" si="110"/>
        <v>41996.832395833335</v>
      </c>
      <c r="S1737" s="17">
        <f t="shared" si="111"/>
        <v>42056.832395833335</v>
      </c>
      <c r="T1737">
        <f t="shared" si="108"/>
        <v>2014</v>
      </c>
    </row>
    <row r="1738" spans="1:20" ht="48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4" t="s">
        <v>8322</v>
      </c>
      <c r="P1738" s="12" t="s">
        <v>8325</v>
      </c>
      <c r="Q1738" s="11">
        <f t="shared" si="109"/>
        <v>60.67</v>
      </c>
      <c r="R1738" s="19">
        <f t="shared" si="110"/>
        <v>42103.016585648147</v>
      </c>
      <c r="S1738" s="17">
        <f t="shared" si="111"/>
        <v>42163.016585648147</v>
      </c>
      <c r="T1738">
        <f t="shared" si="108"/>
        <v>2015</v>
      </c>
    </row>
    <row r="1739" spans="1:20" ht="48" x14ac:dyDescent="0.2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4" t="s">
        <v>8320</v>
      </c>
      <c r="P1739" s="12" t="s">
        <v>8342</v>
      </c>
      <c r="Q1739" s="11">
        <f t="shared" si="109"/>
        <v>39.380000000000003</v>
      </c>
      <c r="R1739" s="19">
        <f t="shared" si="110"/>
        <v>42485.724768518514</v>
      </c>
      <c r="S1739" s="17">
        <f t="shared" si="111"/>
        <v>42504</v>
      </c>
      <c r="T1739">
        <f t="shared" si="108"/>
        <v>2016</v>
      </c>
    </row>
    <row r="1740" spans="1:20" ht="32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4" t="s">
        <v>8322</v>
      </c>
      <c r="P1740" s="12" t="s">
        <v>8325</v>
      </c>
      <c r="Q1740" s="11">
        <f t="shared" si="109"/>
        <v>41.42</v>
      </c>
      <c r="R1740" s="19">
        <f t="shared" si="110"/>
        <v>41891.665324074071</v>
      </c>
      <c r="S1740" s="17">
        <f t="shared" si="111"/>
        <v>41913.166666666664</v>
      </c>
      <c r="T1740">
        <f t="shared" si="108"/>
        <v>2014</v>
      </c>
    </row>
    <row r="1741" spans="1:20" ht="48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4" t="s">
        <v>8326</v>
      </c>
      <c r="P1741" s="12" t="s">
        <v>8327</v>
      </c>
      <c r="Q1741" s="11">
        <f t="shared" si="109"/>
        <v>73.760000000000005</v>
      </c>
      <c r="R1741" s="19">
        <f t="shared" si="110"/>
        <v>41887.784062500003</v>
      </c>
      <c r="S1741" s="17">
        <f t="shared" si="111"/>
        <v>41917.784062500003</v>
      </c>
      <c r="T1741">
        <f t="shared" si="108"/>
        <v>2014</v>
      </c>
    </row>
    <row r="1742" spans="1:20" ht="32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4" t="s">
        <v>8322</v>
      </c>
      <c r="P1742" s="12" t="s">
        <v>8334</v>
      </c>
      <c r="Q1742" s="11">
        <f t="shared" si="109"/>
        <v>58.95</v>
      </c>
      <c r="R1742" s="19">
        <f t="shared" si="110"/>
        <v>42403.971851851849</v>
      </c>
      <c r="S1742" s="17">
        <f t="shared" si="111"/>
        <v>42433.971851851849</v>
      </c>
      <c r="T1742">
        <f t="shared" si="108"/>
        <v>2016</v>
      </c>
    </row>
    <row r="1743" spans="1:20" ht="48" x14ac:dyDescent="0.2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4" t="s">
        <v>8312</v>
      </c>
      <c r="P1743" s="12" t="s">
        <v>8313</v>
      </c>
      <c r="Q1743" s="11">
        <f t="shared" si="109"/>
        <v>63.65</v>
      </c>
      <c r="R1743" s="19">
        <f t="shared" si="110"/>
        <v>42321.660509259258</v>
      </c>
      <c r="S1743" s="17">
        <f t="shared" si="111"/>
        <v>42353.506944444445</v>
      </c>
      <c r="T1743">
        <f t="shared" ref="T1743:T1806" si="112">YEAR(R1743)</f>
        <v>2015</v>
      </c>
    </row>
    <row r="1744" spans="1:20" ht="48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4" t="s">
        <v>8326</v>
      </c>
      <c r="P1744" s="12" t="s">
        <v>8327</v>
      </c>
      <c r="Q1744" s="11">
        <f t="shared" si="109"/>
        <v>53.52</v>
      </c>
      <c r="R1744" s="19">
        <f t="shared" si="110"/>
        <v>41270.21497685185</v>
      </c>
      <c r="S1744" s="17">
        <f t="shared" si="111"/>
        <v>41300.21497685185</v>
      </c>
      <c r="T1744">
        <f t="shared" si="112"/>
        <v>2012</v>
      </c>
    </row>
    <row r="1745" spans="1:20" ht="48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4" t="s">
        <v>8322</v>
      </c>
      <c r="P1745" s="12" t="s">
        <v>8334</v>
      </c>
      <c r="Q1745" s="11">
        <f t="shared" si="109"/>
        <v>112.14</v>
      </c>
      <c r="R1745" s="19">
        <f t="shared" si="110"/>
        <v>41806.669317129628</v>
      </c>
      <c r="S1745" s="17">
        <f t="shared" si="111"/>
        <v>41835.208333333336</v>
      </c>
      <c r="T1745">
        <f t="shared" si="112"/>
        <v>2014</v>
      </c>
    </row>
    <row r="1746" spans="1:20" ht="48" x14ac:dyDescent="0.2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4" t="s">
        <v>8326</v>
      </c>
      <c r="P1746" s="12" t="s">
        <v>8330</v>
      </c>
      <c r="Q1746" s="11">
        <f t="shared" si="109"/>
        <v>58.63</v>
      </c>
      <c r="R1746" s="19">
        <f t="shared" si="110"/>
        <v>41005.45784722222</v>
      </c>
      <c r="S1746" s="17">
        <f t="shared" si="111"/>
        <v>41048.125</v>
      </c>
      <c r="T1746">
        <f t="shared" si="112"/>
        <v>2012</v>
      </c>
    </row>
    <row r="1747" spans="1:20" ht="48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4" t="s">
        <v>8326</v>
      </c>
      <c r="P1747" s="12" t="s">
        <v>8330</v>
      </c>
      <c r="Q1747" s="11">
        <f t="shared" si="109"/>
        <v>75.48</v>
      </c>
      <c r="R1747" s="19">
        <f t="shared" si="110"/>
        <v>40838.043391203704</v>
      </c>
      <c r="S1747" s="17">
        <f t="shared" si="111"/>
        <v>40883.085057870368</v>
      </c>
      <c r="T1747">
        <f t="shared" si="112"/>
        <v>2011</v>
      </c>
    </row>
    <row r="1748" spans="1:20" ht="48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4" t="s">
        <v>8326</v>
      </c>
      <c r="P1748" s="12" t="s">
        <v>8330</v>
      </c>
      <c r="Q1748" s="11">
        <f t="shared" si="109"/>
        <v>61.58</v>
      </c>
      <c r="R1748" s="19">
        <f t="shared" si="110"/>
        <v>41205.707048611112</v>
      </c>
      <c r="S1748" s="17">
        <f t="shared" si="111"/>
        <v>41239.207638888889</v>
      </c>
      <c r="T1748">
        <f t="shared" si="112"/>
        <v>2012</v>
      </c>
    </row>
    <row r="1749" spans="1:20" ht="32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4" t="s">
        <v>8312</v>
      </c>
      <c r="P1749" s="12" t="s">
        <v>8352</v>
      </c>
      <c r="Q1749" s="11">
        <f t="shared" si="109"/>
        <v>83.43</v>
      </c>
      <c r="R1749" s="19">
        <f t="shared" si="110"/>
        <v>42034.639768518522</v>
      </c>
      <c r="S1749" s="17">
        <f t="shared" si="111"/>
        <v>42064.639768518522</v>
      </c>
      <c r="T1749">
        <f t="shared" si="112"/>
        <v>2015</v>
      </c>
    </row>
    <row r="1750" spans="1:20" ht="48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4" t="s">
        <v>8322</v>
      </c>
      <c r="P1750" s="12" t="s">
        <v>8334</v>
      </c>
      <c r="Q1750" s="11">
        <f t="shared" si="109"/>
        <v>41.7</v>
      </c>
      <c r="R1750" s="19">
        <f t="shared" si="110"/>
        <v>42050.019641203704</v>
      </c>
      <c r="S1750" s="17">
        <f t="shared" si="111"/>
        <v>42064.207638888889</v>
      </c>
      <c r="T1750">
        <f t="shared" si="112"/>
        <v>2015</v>
      </c>
    </row>
    <row r="1751" spans="1:20" ht="48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4" t="s">
        <v>8326</v>
      </c>
      <c r="P1751" s="12" t="s">
        <v>8340</v>
      </c>
      <c r="Q1751" s="11">
        <f t="shared" si="109"/>
        <v>38.880000000000003</v>
      </c>
      <c r="R1751" s="19">
        <f t="shared" si="110"/>
        <v>41113.199155092596</v>
      </c>
      <c r="S1751" s="17">
        <f t="shared" si="111"/>
        <v>41173.199155092596</v>
      </c>
      <c r="T1751">
        <f t="shared" si="112"/>
        <v>2012</v>
      </c>
    </row>
    <row r="1752" spans="1:20" ht="48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4" t="s">
        <v>8322</v>
      </c>
      <c r="P1752" s="12" t="s">
        <v>8325</v>
      </c>
      <c r="Q1752" s="11">
        <f t="shared" si="109"/>
        <v>34.79</v>
      </c>
      <c r="R1752" s="19">
        <f t="shared" si="110"/>
        <v>41550.867673611108</v>
      </c>
      <c r="S1752" s="17">
        <f t="shared" si="111"/>
        <v>41580.867673611108</v>
      </c>
      <c r="T1752">
        <f t="shared" si="112"/>
        <v>2013</v>
      </c>
    </row>
    <row r="1753" spans="1:20" ht="48" x14ac:dyDescent="0.2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4" t="s">
        <v>8320</v>
      </c>
      <c r="P1753" s="12" t="s">
        <v>8342</v>
      </c>
      <c r="Q1753" s="11">
        <f t="shared" si="109"/>
        <v>116.25</v>
      </c>
      <c r="R1753" s="19">
        <f t="shared" si="110"/>
        <v>41075.583379629628</v>
      </c>
      <c r="S1753" s="17">
        <f t="shared" si="111"/>
        <v>41105.583379629628</v>
      </c>
      <c r="T1753">
        <f t="shared" si="112"/>
        <v>2012</v>
      </c>
    </row>
    <row r="1754" spans="1:20" ht="16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4" t="s">
        <v>8326</v>
      </c>
      <c r="P1754" s="12" t="s">
        <v>8327</v>
      </c>
      <c r="Q1754" s="11">
        <f t="shared" si="109"/>
        <v>31</v>
      </c>
      <c r="R1754" s="19">
        <f t="shared" si="110"/>
        <v>41341.111400462964</v>
      </c>
      <c r="S1754" s="17">
        <f t="shared" si="111"/>
        <v>41380.791666666664</v>
      </c>
      <c r="T1754">
        <f t="shared" si="112"/>
        <v>2013</v>
      </c>
    </row>
    <row r="1755" spans="1:20" ht="48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4" t="s">
        <v>8322</v>
      </c>
      <c r="P1755" s="12" t="s">
        <v>8325</v>
      </c>
      <c r="Q1755" s="11">
        <f t="shared" si="109"/>
        <v>80.03</v>
      </c>
      <c r="R1755" s="19">
        <f t="shared" si="110"/>
        <v>42382.244409722218</v>
      </c>
      <c r="S1755" s="17">
        <f t="shared" si="111"/>
        <v>42396.041666666672</v>
      </c>
      <c r="T1755">
        <f t="shared" si="112"/>
        <v>2016</v>
      </c>
    </row>
    <row r="1756" spans="1:20" ht="48" x14ac:dyDescent="0.2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4" t="s">
        <v>8307</v>
      </c>
      <c r="P1756" s="12" t="s">
        <v>8309</v>
      </c>
      <c r="Q1756" s="11">
        <f t="shared" si="109"/>
        <v>20.34</v>
      </c>
      <c r="R1756" s="19">
        <f t="shared" si="110"/>
        <v>42388.523020833338</v>
      </c>
      <c r="S1756" s="17">
        <f t="shared" si="111"/>
        <v>42403.523020833338</v>
      </c>
      <c r="T1756">
        <f t="shared" si="112"/>
        <v>2016</v>
      </c>
    </row>
    <row r="1757" spans="1:20" ht="48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4" t="s">
        <v>8326</v>
      </c>
      <c r="P1757" s="12" t="s">
        <v>8327</v>
      </c>
      <c r="Q1757" s="11">
        <f t="shared" si="109"/>
        <v>36.11</v>
      </c>
      <c r="R1757" s="19">
        <f t="shared" si="110"/>
        <v>41590.255868055552</v>
      </c>
      <c r="S1757" s="17">
        <f t="shared" si="111"/>
        <v>41620.255868055552</v>
      </c>
      <c r="T1757">
        <f t="shared" si="112"/>
        <v>2013</v>
      </c>
    </row>
    <row r="1758" spans="1:20" ht="48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4" t="s">
        <v>8322</v>
      </c>
      <c r="P1758" s="12" t="s">
        <v>8325</v>
      </c>
      <c r="Q1758" s="11">
        <f t="shared" si="109"/>
        <v>51.22</v>
      </c>
      <c r="R1758" s="19">
        <f t="shared" si="110"/>
        <v>41960.119085648148</v>
      </c>
      <c r="S1758" s="17">
        <f t="shared" si="111"/>
        <v>41990.119085648148</v>
      </c>
      <c r="T1758">
        <f t="shared" si="112"/>
        <v>2014</v>
      </c>
    </row>
    <row r="1759" spans="1:20" ht="48" x14ac:dyDescent="0.2">
      <c r="A1759">
        <v>4105</v>
      </c>
      <c r="B1759" s="9" t="s">
        <v>4101</v>
      </c>
      <c r="C1759" s="3" t="s">
        <v>8208</v>
      </c>
      <c r="D1759" s="5">
        <v>33000</v>
      </c>
      <c r="E1759" s="7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4" t="s">
        <v>8322</v>
      </c>
      <c r="P1759" s="12" t="s">
        <v>8325</v>
      </c>
      <c r="Q1759" s="11">
        <f t="shared" si="109"/>
        <v>383.33</v>
      </c>
      <c r="R1759" s="19">
        <f t="shared" si="110"/>
        <v>42697.010520833333</v>
      </c>
      <c r="S1759" s="17">
        <f t="shared" si="111"/>
        <v>42730.010520833333</v>
      </c>
      <c r="T1759">
        <f t="shared" si="112"/>
        <v>2016</v>
      </c>
    </row>
    <row r="1760" spans="1:20" ht="48" x14ac:dyDescent="0.2">
      <c r="A1760">
        <v>3172</v>
      </c>
      <c r="B1760" s="9" t="s">
        <v>3172</v>
      </c>
      <c r="C1760" s="3" t="s">
        <v>7282</v>
      </c>
      <c r="D1760" s="5">
        <v>2000</v>
      </c>
      <c r="E1760" s="7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4" t="s">
        <v>8322</v>
      </c>
      <c r="P1760" s="12" t="s">
        <v>8325</v>
      </c>
      <c r="Q1760" s="11">
        <f t="shared" si="109"/>
        <v>79.31</v>
      </c>
      <c r="R1760" s="19">
        <f t="shared" si="110"/>
        <v>40923.729953703703</v>
      </c>
      <c r="S1760" s="17">
        <f t="shared" si="111"/>
        <v>40953.729953703703</v>
      </c>
      <c r="T1760">
        <f t="shared" si="112"/>
        <v>2012</v>
      </c>
    </row>
    <row r="1761" spans="1:20" ht="32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4" t="s">
        <v>8315</v>
      </c>
      <c r="P1761" s="12" t="s">
        <v>8316</v>
      </c>
      <c r="Q1761" s="11">
        <f t="shared" si="109"/>
        <v>11.67</v>
      </c>
      <c r="R1761" s="19">
        <f t="shared" si="110"/>
        <v>42752.647777777776</v>
      </c>
      <c r="S1761" s="17">
        <f t="shared" si="111"/>
        <v>42759.647777777776</v>
      </c>
      <c r="T1761">
        <f t="shared" si="112"/>
        <v>2017</v>
      </c>
    </row>
    <row r="1762" spans="1:20" ht="32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4" t="s">
        <v>8326</v>
      </c>
      <c r="P1762" s="12" t="s">
        <v>8328</v>
      </c>
      <c r="Q1762" s="11">
        <f t="shared" si="109"/>
        <v>31.05</v>
      </c>
      <c r="R1762" s="19">
        <f t="shared" si="110"/>
        <v>42111.646724537044</v>
      </c>
      <c r="S1762" s="17">
        <f t="shared" si="111"/>
        <v>42141.646724537044</v>
      </c>
      <c r="T1762">
        <f t="shared" si="112"/>
        <v>2015</v>
      </c>
    </row>
    <row r="1763" spans="1:20" ht="48" x14ac:dyDescent="0.2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4" t="s">
        <v>8307</v>
      </c>
      <c r="P1763" s="12" t="s">
        <v>8309</v>
      </c>
      <c r="Q1763" s="11">
        <f t="shared" si="109"/>
        <v>164</v>
      </c>
      <c r="R1763" s="19">
        <f t="shared" si="110"/>
        <v>42721.220520833333</v>
      </c>
      <c r="S1763" s="17">
        <f t="shared" si="111"/>
        <v>42758.207638888889</v>
      </c>
      <c r="T1763">
        <f t="shared" si="112"/>
        <v>2016</v>
      </c>
    </row>
    <row r="1764" spans="1:20" ht="48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4" t="s">
        <v>8310</v>
      </c>
      <c r="P1764" s="12" t="s">
        <v>8348</v>
      </c>
      <c r="Q1764" s="11">
        <f t="shared" si="109"/>
        <v>65.459999999999994</v>
      </c>
      <c r="R1764" s="19">
        <f t="shared" si="110"/>
        <v>41799.524259259262</v>
      </c>
      <c r="S1764" s="17">
        <f t="shared" si="111"/>
        <v>41829.524259259262</v>
      </c>
      <c r="T1764">
        <f t="shared" si="112"/>
        <v>2014</v>
      </c>
    </row>
    <row r="1765" spans="1:20" ht="48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4" t="s">
        <v>8322</v>
      </c>
      <c r="P1765" s="12" t="s">
        <v>8325</v>
      </c>
      <c r="Q1765" s="11">
        <f t="shared" si="109"/>
        <v>57.25</v>
      </c>
      <c r="R1765" s="19">
        <f t="shared" si="110"/>
        <v>41786.959745370368</v>
      </c>
      <c r="S1765" s="17">
        <f t="shared" si="111"/>
        <v>41816.959745370368</v>
      </c>
      <c r="T1765">
        <f t="shared" si="112"/>
        <v>2014</v>
      </c>
    </row>
    <row r="1766" spans="1:20" ht="48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4" t="s">
        <v>8322</v>
      </c>
      <c r="P1766" s="12" t="s">
        <v>8325</v>
      </c>
      <c r="Q1766" s="11">
        <f t="shared" si="109"/>
        <v>87.96</v>
      </c>
      <c r="R1766" s="19">
        <f t="shared" si="110"/>
        <v>41976.331979166673</v>
      </c>
      <c r="S1766" s="17">
        <f t="shared" si="111"/>
        <v>42004.291666666672</v>
      </c>
      <c r="T1766">
        <f t="shared" si="112"/>
        <v>2014</v>
      </c>
    </row>
    <row r="1767" spans="1:20" ht="32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4" t="s">
        <v>8312</v>
      </c>
      <c r="P1767" s="12" t="s">
        <v>8313</v>
      </c>
      <c r="Q1767" s="11">
        <f t="shared" si="109"/>
        <v>58.62</v>
      </c>
      <c r="R1767" s="19">
        <f t="shared" si="110"/>
        <v>41824.658379629633</v>
      </c>
      <c r="S1767" s="17">
        <f t="shared" si="111"/>
        <v>41854.658379629633</v>
      </c>
      <c r="T1767">
        <f t="shared" si="112"/>
        <v>2014</v>
      </c>
    </row>
    <row r="1768" spans="1:20" ht="48" x14ac:dyDescent="0.2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4" t="s">
        <v>8326</v>
      </c>
      <c r="P1768" s="12" t="s">
        <v>8330</v>
      </c>
      <c r="Q1768" s="11">
        <f t="shared" si="109"/>
        <v>40.75</v>
      </c>
      <c r="R1768" s="19">
        <f t="shared" si="110"/>
        <v>41863.433495370373</v>
      </c>
      <c r="S1768" s="17">
        <f t="shared" si="111"/>
        <v>41893.433495370373</v>
      </c>
      <c r="T1768">
        <f t="shared" si="112"/>
        <v>2014</v>
      </c>
    </row>
    <row r="1769" spans="1:20" ht="48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4" t="s">
        <v>8307</v>
      </c>
      <c r="P1769" s="12" t="s">
        <v>8314</v>
      </c>
      <c r="Q1769" s="11">
        <f t="shared" si="109"/>
        <v>36.770000000000003</v>
      </c>
      <c r="R1769" s="19">
        <f t="shared" si="110"/>
        <v>42692.256550925929</v>
      </c>
      <c r="S1769" s="17">
        <f t="shared" si="111"/>
        <v>42706.256550925929</v>
      </c>
      <c r="T1769">
        <f t="shared" si="112"/>
        <v>2016</v>
      </c>
    </row>
    <row r="1770" spans="1:20" ht="48" x14ac:dyDescent="0.2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4" t="s">
        <v>8320</v>
      </c>
      <c r="P1770" s="12" t="s">
        <v>8342</v>
      </c>
      <c r="Q1770" s="11">
        <f t="shared" si="109"/>
        <v>35.47</v>
      </c>
      <c r="R1770" s="19">
        <f t="shared" si="110"/>
        <v>41612.912187499998</v>
      </c>
      <c r="S1770" s="17">
        <f t="shared" si="111"/>
        <v>41636.207638888889</v>
      </c>
      <c r="T1770">
        <f t="shared" si="112"/>
        <v>2013</v>
      </c>
    </row>
    <row r="1771" spans="1:20" ht="48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4" t="s">
        <v>8326</v>
      </c>
      <c r="P1771" s="12" t="s">
        <v>8327</v>
      </c>
      <c r="Q1771" s="11">
        <f t="shared" si="109"/>
        <v>51.48</v>
      </c>
      <c r="R1771" s="19">
        <f t="shared" si="110"/>
        <v>40892.149467592593</v>
      </c>
      <c r="S1771" s="17">
        <f t="shared" si="111"/>
        <v>40952.149467592593</v>
      </c>
      <c r="T1771">
        <f t="shared" si="112"/>
        <v>2011</v>
      </c>
    </row>
    <row r="1772" spans="1:20" ht="48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4" t="s">
        <v>8322</v>
      </c>
      <c r="P1772" s="12" t="s">
        <v>8325</v>
      </c>
      <c r="Q1772" s="11">
        <f t="shared" si="109"/>
        <v>39.6</v>
      </c>
      <c r="R1772" s="19">
        <f t="shared" si="110"/>
        <v>42053.916921296302</v>
      </c>
      <c r="S1772" s="17">
        <f t="shared" si="111"/>
        <v>42079.875</v>
      </c>
      <c r="T1772">
        <f t="shared" si="112"/>
        <v>2015</v>
      </c>
    </row>
    <row r="1773" spans="1:20" ht="48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4" t="s">
        <v>8307</v>
      </c>
      <c r="P1773" s="12" t="s">
        <v>8309</v>
      </c>
      <c r="Q1773" s="11">
        <f t="shared" si="109"/>
        <v>80.319999999999993</v>
      </c>
      <c r="R1773" s="19">
        <f t="shared" si="110"/>
        <v>42734.787986111114</v>
      </c>
      <c r="S1773" s="17">
        <f t="shared" si="111"/>
        <v>42794.787986111114</v>
      </c>
      <c r="T1773">
        <f t="shared" si="112"/>
        <v>2016</v>
      </c>
    </row>
    <row r="1774" spans="1:20" ht="32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4" t="s">
        <v>8322</v>
      </c>
      <c r="P1774" s="12" t="s">
        <v>8325</v>
      </c>
      <c r="Q1774" s="11">
        <f t="shared" si="109"/>
        <v>31.62</v>
      </c>
      <c r="R1774" s="19">
        <f t="shared" si="110"/>
        <v>41789.080370370371</v>
      </c>
      <c r="S1774" s="17">
        <f t="shared" si="111"/>
        <v>41822.166666666664</v>
      </c>
      <c r="T1774">
        <f t="shared" si="112"/>
        <v>2014</v>
      </c>
    </row>
    <row r="1775" spans="1:20" ht="48" x14ac:dyDescent="0.2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4" t="s">
        <v>8320</v>
      </c>
      <c r="P1775" s="12" t="s">
        <v>8342</v>
      </c>
      <c r="Q1775" s="11">
        <f t="shared" si="109"/>
        <v>69.72</v>
      </c>
      <c r="R1775" s="19">
        <f t="shared" si="110"/>
        <v>40997.271493055552</v>
      </c>
      <c r="S1775" s="17">
        <f t="shared" si="111"/>
        <v>41057.271493055552</v>
      </c>
      <c r="T1775">
        <f t="shared" si="112"/>
        <v>2012</v>
      </c>
    </row>
    <row r="1776" spans="1:20" ht="48" x14ac:dyDescent="0.2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4" t="s">
        <v>8326</v>
      </c>
      <c r="P1776" s="12" t="s">
        <v>8330</v>
      </c>
      <c r="Q1776" s="11">
        <f t="shared" si="109"/>
        <v>43.73</v>
      </c>
      <c r="R1776" s="19">
        <f t="shared" si="110"/>
        <v>40695.795370370368</v>
      </c>
      <c r="S1776" s="17">
        <f t="shared" si="111"/>
        <v>40725.795370370368</v>
      </c>
      <c r="T1776">
        <f t="shared" si="112"/>
        <v>2011</v>
      </c>
    </row>
    <row r="1777" spans="1:20" ht="48" x14ac:dyDescent="0.2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4" t="s">
        <v>8320</v>
      </c>
      <c r="P1777" s="12" t="s">
        <v>8324</v>
      </c>
      <c r="Q1777" s="11">
        <f t="shared" si="109"/>
        <v>185.83</v>
      </c>
      <c r="R1777" s="19">
        <f t="shared" si="110"/>
        <v>42236.159918981488</v>
      </c>
      <c r="S1777" s="17">
        <f t="shared" si="111"/>
        <v>42266.159918981488</v>
      </c>
      <c r="T1777">
        <f t="shared" si="112"/>
        <v>2015</v>
      </c>
    </row>
    <row r="1778" spans="1:20" ht="48" x14ac:dyDescent="0.2">
      <c r="A1778">
        <v>2464</v>
      </c>
      <c r="B1778" s="9" t="s">
        <v>2465</v>
      </c>
      <c r="C1778" s="3" t="s">
        <v>6574</v>
      </c>
      <c r="D1778" s="5">
        <v>2000</v>
      </c>
      <c r="E1778" s="7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4" t="s">
        <v>8326</v>
      </c>
      <c r="P1778" s="12" t="s">
        <v>8327</v>
      </c>
      <c r="Q1778" s="11">
        <f t="shared" si="109"/>
        <v>51.67</v>
      </c>
      <c r="R1778" s="19">
        <f t="shared" si="110"/>
        <v>42248.90042824074</v>
      </c>
      <c r="S1778" s="17">
        <f t="shared" si="111"/>
        <v>42277.811805555553</v>
      </c>
      <c r="T1778">
        <f t="shared" si="112"/>
        <v>2015</v>
      </c>
    </row>
    <row r="1779" spans="1:20" ht="48" x14ac:dyDescent="0.2">
      <c r="A1779">
        <v>783</v>
      </c>
      <c r="B1779" s="9" t="s">
        <v>784</v>
      </c>
      <c r="C1779" s="3" t="s">
        <v>4893</v>
      </c>
      <c r="D1779" s="5">
        <v>1500</v>
      </c>
      <c r="E1779" s="7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4" t="s">
        <v>8326</v>
      </c>
      <c r="P1779" s="12" t="s">
        <v>8330</v>
      </c>
      <c r="Q1779" s="11">
        <f t="shared" si="109"/>
        <v>63.49</v>
      </c>
      <c r="R1779" s="19">
        <f t="shared" si="110"/>
        <v>40987.773715277777</v>
      </c>
      <c r="S1779" s="17">
        <f t="shared" si="111"/>
        <v>41026.916666666664</v>
      </c>
      <c r="T1779">
        <f t="shared" si="112"/>
        <v>2012</v>
      </c>
    </row>
    <row r="1780" spans="1:20" ht="48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4" t="s">
        <v>8322</v>
      </c>
      <c r="P1780" s="12" t="s">
        <v>8325</v>
      </c>
      <c r="Q1780" s="11">
        <f t="shared" si="109"/>
        <v>110.75</v>
      </c>
      <c r="R1780" s="19">
        <f t="shared" si="110"/>
        <v>42499.629849537043</v>
      </c>
      <c r="S1780" s="17">
        <f t="shared" si="111"/>
        <v>42522.904166666667</v>
      </c>
      <c r="T1780">
        <f t="shared" si="112"/>
        <v>2016</v>
      </c>
    </row>
    <row r="1781" spans="1:20" ht="48" x14ac:dyDescent="0.2">
      <c r="A1781">
        <v>3556</v>
      </c>
      <c r="B1781" s="9" t="s">
        <v>3555</v>
      </c>
      <c r="C1781" s="3" t="s">
        <v>7666</v>
      </c>
      <c r="D1781" s="5">
        <v>2200</v>
      </c>
      <c r="E1781" s="7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4" t="s">
        <v>8322</v>
      </c>
      <c r="P1781" s="12" t="s">
        <v>8325</v>
      </c>
      <c r="Q1781" s="11">
        <f t="shared" si="109"/>
        <v>110.5</v>
      </c>
      <c r="R1781" s="19">
        <f t="shared" si="110"/>
        <v>41808.649583333332</v>
      </c>
      <c r="S1781" s="17">
        <f t="shared" si="111"/>
        <v>41868.649583333332</v>
      </c>
      <c r="T1781">
        <f t="shared" si="112"/>
        <v>2014</v>
      </c>
    </row>
    <row r="1782" spans="1:20" ht="48" x14ac:dyDescent="0.2">
      <c r="A1782">
        <v>3355</v>
      </c>
      <c r="B1782" s="9" t="s">
        <v>3354</v>
      </c>
      <c r="C1782" s="3" t="s">
        <v>7465</v>
      </c>
      <c r="D1782" s="5">
        <v>1750</v>
      </c>
      <c r="E1782" s="7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4" t="s">
        <v>8322</v>
      </c>
      <c r="P1782" s="12" t="s">
        <v>8325</v>
      </c>
      <c r="Q1782" s="11">
        <f t="shared" si="109"/>
        <v>147.33000000000001</v>
      </c>
      <c r="R1782" s="19">
        <f t="shared" si="110"/>
        <v>42489.619525462964</v>
      </c>
      <c r="S1782" s="17">
        <f t="shared" si="111"/>
        <v>42500.470138888893</v>
      </c>
      <c r="T1782">
        <f t="shared" si="112"/>
        <v>2016</v>
      </c>
    </row>
    <row r="1783" spans="1:20" ht="48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4" t="s">
        <v>8326</v>
      </c>
      <c r="P1783" s="12" t="s">
        <v>8337</v>
      </c>
      <c r="Q1783" s="11">
        <f t="shared" si="109"/>
        <v>26.55</v>
      </c>
      <c r="R1783" s="19">
        <f t="shared" si="110"/>
        <v>41833.450266203705</v>
      </c>
      <c r="S1783" s="17">
        <f t="shared" si="111"/>
        <v>41865.757638888892</v>
      </c>
      <c r="T1783">
        <f t="shared" si="112"/>
        <v>2014</v>
      </c>
    </row>
    <row r="1784" spans="1:20" ht="48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4" t="s">
        <v>8322</v>
      </c>
      <c r="P1784" s="12" t="s">
        <v>8325</v>
      </c>
      <c r="Q1784" s="11">
        <f t="shared" si="109"/>
        <v>73.400000000000006</v>
      </c>
      <c r="R1784" s="19">
        <f t="shared" si="110"/>
        <v>41786.761354166665</v>
      </c>
      <c r="S1784" s="17">
        <f t="shared" si="111"/>
        <v>41821.207638888889</v>
      </c>
      <c r="T1784">
        <f t="shared" si="112"/>
        <v>2014</v>
      </c>
    </row>
    <row r="1785" spans="1:20" ht="16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4" t="s">
        <v>8320</v>
      </c>
      <c r="P1785" s="12" t="s">
        <v>8324</v>
      </c>
      <c r="Q1785" s="11">
        <f t="shared" si="109"/>
        <v>220</v>
      </c>
      <c r="R1785" s="19">
        <f t="shared" si="110"/>
        <v>42570.91133101852</v>
      </c>
      <c r="S1785" s="17">
        <f t="shared" si="111"/>
        <v>42600.91133101852</v>
      </c>
      <c r="T1785">
        <f t="shared" si="112"/>
        <v>2016</v>
      </c>
    </row>
    <row r="1786" spans="1:20" ht="48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4" t="s">
        <v>8310</v>
      </c>
      <c r="P1786" s="12" t="s">
        <v>8311</v>
      </c>
      <c r="Q1786" s="11">
        <f t="shared" si="109"/>
        <v>30.96</v>
      </c>
      <c r="R1786" s="19">
        <f t="shared" si="110"/>
        <v>41754.745243055557</v>
      </c>
      <c r="S1786" s="17">
        <f t="shared" si="111"/>
        <v>41769.165972222225</v>
      </c>
      <c r="T1786">
        <f t="shared" si="112"/>
        <v>2014</v>
      </c>
    </row>
    <row r="1787" spans="1:20" ht="32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4" t="s">
        <v>8326</v>
      </c>
      <c r="P1787" s="12" t="s">
        <v>8329</v>
      </c>
      <c r="Q1787" s="11">
        <f t="shared" si="109"/>
        <v>137.25</v>
      </c>
      <c r="R1787" s="19">
        <f t="shared" si="110"/>
        <v>41788.919722222221</v>
      </c>
      <c r="S1787" s="17">
        <f t="shared" si="111"/>
        <v>41817.919722222221</v>
      </c>
      <c r="T1787">
        <f t="shared" si="112"/>
        <v>2014</v>
      </c>
    </row>
    <row r="1788" spans="1:20" ht="48" x14ac:dyDescent="0.2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4" t="s">
        <v>8320</v>
      </c>
      <c r="P1788" s="12" t="s">
        <v>8342</v>
      </c>
      <c r="Q1788" s="11">
        <f t="shared" si="109"/>
        <v>46.7</v>
      </c>
      <c r="R1788" s="19">
        <f t="shared" si="110"/>
        <v>40570.025810185187</v>
      </c>
      <c r="S1788" s="17">
        <f t="shared" si="111"/>
        <v>40600.025810185187</v>
      </c>
      <c r="T1788">
        <f t="shared" si="112"/>
        <v>2011</v>
      </c>
    </row>
    <row r="1789" spans="1:20" ht="48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4" t="s">
        <v>8322</v>
      </c>
      <c r="P1789" s="12" t="s">
        <v>8325</v>
      </c>
      <c r="Q1789" s="11">
        <f t="shared" si="109"/>
        <v>52.21</v>
      </c>
      <c r="R1789" s="19">
        <f t="shared" si="110"/>
        <v>42380.581180555557</v>
      </c>
      <c r="S1789" s="17">
        <f t="shared" si="111"/>
        <v>42405.916666666672</v>
      </c>
      <c r="T1789">
        <f t="shared" si="112"/>
        <v>2016</v>
      </c>
    </row>
    <row r="1790" spans="1:20" ht="48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4" t="s">
        <v>8326</v>
      </c>
      <c r="P1790" s="12" t="s">
        <v>8328</v>
      </c>
      <c r="Q1790" s="11">
        <f t="shared" si="109"/>
        <v>43.82</v>
      </c>
      <c r="R1790" s="19">
        <f t="shared" si="110"/>
        <v>42241.85974537037</v>
      </c>
      <c r="S1790" s="17">
        <f t="shared" si="111"/>
        <v>42271.85974537037</v>
      </c>
      <c r="T1790">
        <f t="shared" si="112"/>
        <v>2015</v>
      </c>
    </row>
    <row r="1791" spans="1:20" ht="48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4" t="s">
        <v>8322</v>
      </c>
      <c r="P1791" s="12" t="s">
        <v>8325</v>
      </c>
      <c r="Q1791" s="11">
        <f t="shared" si="109"/>
        <v>199.18</v>
      </c>
      <c r="R1791" s="19">
        <f t="shared" si="110"/>
        <v>42109.751250000001</v>
      </c>
      <c r="S1791" s="17">
        <f t="shared" si="111"/>
        <v>42156.165972222225</v>
      </c>
      <c r="T1791">
        <f t="shared" si="112"/>
        <v>2015</v>
      </c>
    </row>
    <row r="1792" spans="1:20" ht="48" x14ac:dyDescent="0.2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4" t="s">
        <v>8312</v>
      </c>
      <c r="P1792" s="12" t="s">
        <v>8313</v>
      </c>
      <c r="Q1792" s="11">
        <f t="shared" si="109"/>
        <v>58.97</v>
      </c>
      <c r="R1792" s="19">
        <f t="shared" si="110"/>
        <v>42344.32677083333</v>
      </c>
      <c r="S1792" s="17">
        <f t="shared" si="111"/>
        <v>42404.32677083333</v>
      </c>
      <c r="T1792">
        <f t="shared" si="112"/>
        <v>2015</v>
      </c>
    </row>
    <row r="1793" spans="1:20" ht="48" x14ac:dyDescent="0.2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4" t="s">
        <v>8322</v>
      </c>
      <c r="P1793" s="12" t="s">
        <v>8325</v>
      </c>
      <c r="Q1793" s="11">
        <f t="shared" si="109"/>
        <v>39.67</v>
      </c>
      <c r="R1793" s="19">
        <f t="shared" si="110"/>
        <v>41477.930914351848</v>
      </c>
      <c r="S1793" s="17">
        <f t="shared" si="111"/>
        <v>41504.625</v>
      </c>
      <c r="T1793">
        <f t="shared" si="112"/>
        <v>2013</v>
      </c>
    </row>
    <row r="1794" spans="1:20" ht="48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4" t="s">
        <v>8326</v>
      </c>
      <c r="P1794" s="12" t="s">
        <v>8328</v>
      </c>
      <c r="Q1794" s="11">
        <f t="shared" si="109"/>
        <v>35.74</v>
      </c>
      <c r="R1794" s="19">
        <f t="shared" si="110"/>
        <v>42418.231747685189</v>
      </c>
      <c r="S1794" s="17">
        <f t="shared" si="111"/>
        <v>42448.190081018518</v>
      </c>
      <c r="T1794">
        <f t="shared" si="112"/>
        <v>2016</v>
      </c>
    </row>
    <row r="1795" spans="1:20" ht="48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4" t="s">
        <v>8312</v>
      </c>
      <c r="P1795" s="12" t="s">
        <v>8313</v>
      </c>
      <c r="Q1795" s="11">
        <f t="shared" ref="Q1795:Q1858" si="113">IFERROR(ROUND(E1795/L1795,2),0)</f>
        <v>63.97</v>
      </c>
      <c r="R1795" s="19">
        <f t="shared" ref="R1795:R1858" si="114">(((J1795/60)/60)/24)+DATE(1970,1,1)</f>
        <v>42710.876967592587</v>
      </c>
      <c r="S1795" s="17">
        <f t="shared" ref="S1795:S1858" si="115">(((I1795/60)/60)/24)+DATE(1970,1,1)</f>
        <v>42742.875</v>
      </c>
      <c r="T1795">
        <f t="shared" si="112"/>
        <v>2016</v>
      </c>
    </row>
    <row r="1796" spans="1:20" ht="48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4" t="s">
        <v>8322</v>
      </c>
      <c r="P1796" s="12" t="s">
        <v>8325</v>
      </c>
      <c r="Q1796" s="11">
        <f t="shared" si="113"/>
        <v>30.15</v>
      </c>
      <c r="R1796" s="19">
        <f t="shared" si="114"/>
        <v>41820.945613425924</v>
      </c>
      <c r="S1796" s="17">
        <f t="shared" si="115"/>
        <v>41850.945613425924</v>
      </c>
      <c r="T1796">
        <f t="shared" si="112"/>
        <v>2014</v>
      </c>
    </row>
    <row r="1797" spans="1:20" ht="48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4" t="s">
        <v>8322</v>
      </c>
      <c r="P1797" s="12" t="s">
        <v>8325</v>
      </c>
      <c r="Q1797" s="11">
        <f t="shared" si="113"/>
        <v>45.98</v>
      </c>
      <c r="R1797" s="19">
        <f t="shared" si="114"/>
        <v>42309.756620370375</v>
      </c>
      <c r="S1797" s="17">
        <f t="shared" si="115"/>
        <v>42330.916666666672</v>
      </c>
      <c r="T1797">
        <f t="shared" si="112"/>
        <v>2015</v>
      </c>
    </row>
    <row r="1798" spans="1:20" ht="48" x14ac:dyDescent="0.2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4" t="s">
        <v>8322</v>
      </c>
      <c r="P1798" s="12" t="s">
        <v>8325</v>
      </c>
      <c r="Q1798" s="11">
        <f t="shared" si="113"/>
        <v>72</v>
      </c>
      <c r="R1798" s="19">
        <f t="shared" si="114"/>
        <v>42479.465833333335</v>
      </c>
      <c r="S1798" s="17">
        <f t="shared" si="115"/>
        <v>42500.465833333335</v>
      </c>
      <c r="T1798">
        <f t="shared" si="112"/>
        <v>2016</v>
      </c>
    </row>
    <row r="1799" spans="1:20" ht="48" x14ac:dyDescent="0.2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4" t="s">
        <v>8320</v>
      </c>
      <c r="P1799" s="12" t="s">
        <v>8331</v>
      </c>
      <c r="Q1799" s="11">
        <f t="shared" si="113"/>
        <v>56.82</v>
      </c>
      <c r="R1799" s="19">
        <f t="shared" si="114"/>
        <v>42033.516898148147</v>
      </c>
      <c r="S1799" s="17">
        <f t="shared" si="115"/>
        <v>42064.5</v>
      </c>
      <c r="T1799">
        <f t="shared" si="112"/>
        <v>2015</v>
      </c>
    </row>
    <row r="1800" spans="1:20" ht="48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4" t="s">
        <v>8312</v>
      </c>
      <c r="P1800" s="12" t="s">
        <v>8313</v>
      </c>
      <c r="Q1800" s="11">
        <f t="shared" si="113"/>
        <v>55.28</v>
      </c>
      <c r="R1800" s="19">
        <f t="shared" si="114"/>
        <v>41825.485868055555</v>
      </c>
      <c r="S1800" s="17">
        <f t="shared" si="115"/>
        <v>41854.485868055555</v>
      </c>
      <c r="T1800">
        <f t="shared" si="112"/>
        <v>2014</v>
      </c>
    </row>
    <row r="1801" spans="1:20" ht="48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4" t="s">
        <v>8322</v>
      </c>
      <c r="P1801" s="12" t="s">
        <v>8325</v>
      </c>
      <c r="Q1801" s="11">
        <f t="shared" si="113"/>
        <v>113.42</v>
      </c>
      <c r="R1801" s="19">
        <f t="shared" si="114"/>
        <v>42171.034861111111</v>
      </c>
      <c r="S1801" s="17">
        <f t="shared" si="115"/>
        <v>42195.291666666672</v>
      </c>
      <c r="T1801">
        <f t="shared" si="112"/>
        <v>2015</v>
      </c>
    </row>
    <row r="1802" spans="1:20" ht="48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4" t="s">
        <v>8326</v>
      </c>
      <c r="P1802" s="12" t="s">
        <v>8327</v>
      </c>
      <c r="Q1802" s="11">
        <f t="shared" si="113"/>
        <v>37.15</v>
      </c>
      <c r="R1802" s="19">
        <f t="shared" si="114"/>
        <v>41934.71056712963</v>
      </c>
      <c r="S1802" s="17">
        <f t="shared" si="115"/>
        <v>41955.752233796295</v>
      </c>
      <c r="T1802">
        <f t="shared" si="112"/>
        <v>2014</v>
      </c>
    </row>
    <row r="1803" spans="1:20" ht="48" x14ac:dyDescent="0.2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4" t="s">
        <v>8315</v>
      </c>
      <c r="P1803" s="12" t="s">
        <v>8333</v>
      </c>
      <c r="Q1803" s="11">
        <f t="shared" si="113"/>
        <v>74.209999999999994</v>
      </c>
      <c r="R1803" s="19">
        <f t="shared" si="114"/>
        <v>41885.51798611111</v>
      </c>
      <c r="S1803" s="17">
        <f t="shared" si="115"/>
        <v>41916.145833333336</v>
      </c>
      <c r="T1803">
        <f t="shared" si="112"/>
        <v>2014</v>
      </c>
    </row>
    <row r="1804" spans="1:20" ht="48" x14ac:dyDescent="0.2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4" t="s">
        <v>8322</v>
      </c>
      <c r="P1804" s="12" t="s">
        <v>8325</v>
      </c>
      <c r="Q1804" s="11">
        <f t="shared" si="113"/>
        <v>89.67</v>
      </c>
      <c r="R1804" s="19">
        <f t="shared" si="114"/>
        <v>42183.231006944443</v>
      </c>
      <c r="S1804" s="17">
        <f t="shared" si="115"/>
        <v>42228.231006944443</v>
      </c>
      <c r="T1804">
        <f t="shared" si="112"/>
        <v>2015</v>
      </c>
    </row>
    <row r="1805" spans="1:20" ht="48" x14ac:dyDescent="0.2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4" t="s">
        <v>8326</v>
      </c>
      <c r="P1805" s="12" t="s">
        <v>8330</v>
      </c>
      <c r="Q1805" s="11">
        <f t="shared" si="113"/>
        <v>39.82</v>
      </c>
      <c r="R1805" s="19">
        <f t="shared" si="114"/>
        <v>40250.242106481484</v>
      </c>
      <c r="S1805" s="17">
        <f t="shared" si="115"/>
        <v>40286.290972222225</v>
      </c>
      <c r="T1805">
        <f t="shared" si="112"/>
        <v>2010</v>
      </c>
    </row>
    <row r="1806" spans="1:20" ht="48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4" t="s">
        <v>8326</v>
      </c>
      <c r="P1806" s="12" t="s">
        <v>8340</v>
      </c>
      <c r="Q1806" s="11">
        <f t="shared" si="113"/>
        <v>61.34</v>
      </c>
      <c r="R1806" s="19">
        <f t="shared" si="114"/>
        <v>41026.655011574076</v>
      </c>
      <c r="S1806" s="17">
        <f t="shared" si="115"/>
        <v>41057.655011574076</v>
      </c>
      <c r="T1806">
        <f t="shared" si="112"/>
        <v>2012</v>
      </c>
    </row>
    <row r="1807" spans="1:20" ht="48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4" t="s">
        <v>8326</v>
      </c>
      <c r="P1807" s="12" t="s">
        <v>8330</v>
      </c>
      <c r="Q1807" s="11">
        <f t="shared" si="113"/>
        <v>46.63</v>
      </c>
      <c r="R1807" s="19">
        <f t="shared" si="114"/>
        <v>40987.697638888887</v>
      </c>
      <c r="S1807" s="17">
        <f t="shared" si="115"/>
        <v>41017.697638888887</v>
      </c>
      <c r="T1807">
        <f t="shared" ref="T1807:T1854" si="116">YEAR(R1807)</f>
        <v>2012</v>
      </c>
    </row>
    <row r="1808" spans="1:20" ht="48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4" t="s">
        <v>8322</v>
      </c>
      <c r="P1808" s="12" t="s">
        <v>8325</v>
      </c>
      <c r="Q1808" s="11">
        <f t="shared" si="113"/>
        <v>107.25</v>
      </c>
      <c r="R1808" s="19">
        <f t="shared" si="114"/>
        <v>42284.69694444444</v>
      </c>
      <c r="S1808" s="17">
        <f t="shared" si="115"/>
        <v>42301.165972222225</v>
      </c>
      <c r="T1808">
        <f t="shared" si="116"/>
        <v>2015</v>
      </c>
    </row>
    <row r="1809" spans="1:20" ht="32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4" t="s">
        <v>8326</v>
      </c>
      <c r="P1809" s="12" t="s">
        <v>8327</v>
      </c>
      <c r="Q1809" s="11">
        <f t="shared" si="113"/>
        <v>36.97</v>
      </c>
      <c r="R1809" s="19">
        <f t="shared" si="114"/>
        <v>41174.154178240737</v>
      </c>
      <c r="S1809" s="17">
        <f t="shared" si="115"/>
        <v>41210.208333333336</v>
      </c>
      <c r="T1809">
        <f t="shared" si="116"/>
        <v>2012</v>
      </c>
    </row>
    <row r="1810" spans="1:20" ht="32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4" t="s">
        <v>8326</v>
      </c>
      <c r="P1810" s="12" t="s">
        <v>8337</v>
      </c>
      <c r="Q1810" s="11">
        <f t="shared" si="113"/>
        <v>44.65</v>
      </c>
      <c r="R1810" s="19">
        <f t="shared" si="114"/>
        <v>40974.791898148149</v>
      </c>
      <c r="S1810" s="17">
        <f t="shared" si="115"/>
        <v>41004.750231481477</v>
      </c>
      <c r="T1810">
        <f t="shared" si="116"/>
        <v>2012</v>
      </c>
    </row>
    <row r="1811" spans="1:20" ht="64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4" t="s">
        <v>8322</v>
      </c>
      <c r="P1811" s="12" t="s">
        <v>8325</v>
      </c>
      <c r="Q1811" s="11">
        <f t="shared" si="113"/>
        <v>31.97</v>
      </c>
      <c r="R1811" s="19">
        <f t="shared" si="114"/>
        <v>41796.422326388885</v>
      </c>
      <c r="S1811" s="17">
        <f t="shared" si="115"/>
        <v>41826.422326388885</v>
      </c>
      <c r="T1811">
        <f t="shared" si="116"/>
        <v>2014</v>
      </c>
    </row>
    <row r="1812" spans="1:20" ht="48" x14ac:dyDescent="0.2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4" t="s">
        <v>8307</v>
      </c>
      <c r="P1812" s="12" t="s">
        <v>8309</v>
      </c>
      <c r="Q1812" s="11">
        <f t="shared" si="113"/>
        <v>125.94</v>
      </c>
      <c r="R1812" s="19">
        <f t="shared" si="114"/>
        <v>42416.767928240741</v>
      </c>
      <c r="S1812" s="17">
        <f t="shared" si="115"/>
        <v>42446.726261574076</v>
      </c>
      <c r="T1812">
        <f t="shared" si="116"/>
        <v>2016</v>
      </c>
    </row>
    <row r="1813" spans="1:20" ht="48" x14ac:dyDescent="0.2">
      <c r="A1813">
        <v>3548</v>
      </c>
      <c r="B1813" s="9" t="s">
        <v>3547</v>
      </c>
      <c r="C1813" s="3" t="s">
        <v>7658</v>
      </c>
      <c r="D1813" s="5">
        <v>2100</v>
      </c>
      <c r="E1813" s="7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4" t="s">
        <v>8322</v>
      </c>
      <c r="P1813" s="12" t="s">
        <v>8325</v>
      </c>
      <c r="Q1813" s="11">
        <f t="shared" si="113"/>
        <v>164.62</v>
      </c>
      <c r="R1813" s="19">
        <f t="shared" si="114"/>
        <v>42411.942291666666</v>
      </c>
      <c r="S1813" s="17">
        <f t="shared" si="115"/>
        <v>42434.041666666672</v>
      </c>
      <c r="T1813">
        <f t="shared" si="116"/>
        <v>2016</v>
      </c>
    </row>
    <row r="1814" spans="1:20" ht="48" x14ac:dyDescent="0.2">
      <c r="A1814">
        <v>3480</v>
      </c>
      <c r="B1814" s="9" t="s">
        <v>3479</v>
      </c>
      <c r="C1814" s="3" t="s">
        <v>7590</v>
      </c>
      <c r="D1814" s="5">
        <v>1500</v>
      </c>
      <c r="E1814" s="7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4" t="s">
        <v>8322</v>
      </c>
      <c r="P1814" s="12" t="s">
        <v>8325</v>
      </c>
      <c r="Q1814" s="11">
        <f t="shared" si="113"/>
        <v>164.62</v>
      </c>
      <c r="R1814" s="19">
        <f t="shared" si="114"/>
        <v>42171.317442129628</v>
      </c>
      <c r="S1814" s="17">
        <f t="shared" si="115"/>
        <v>42195.875</v>
      </c>
      <c r="T1814">
        <f t="shared" si="116"/>
        <v>2015</v>
      </c>
    </row>
    <row r="1815" spans="1:20" ht="48" x14ac:dyDescent="0.2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4" t="s">
        <v>8320</v>
      </c>
      <c r="P1815" s="12" t="s">
        <v>8331</v>
      </c>
      <c r="Q1815" s="11">
        <f t="shared" si="113"/>
        <v>21.76</v>
      </c>
      <c r="R1815" s="19">
        <f t="shared" si="114"/>
        <v>42256.391875000001</v>
      </c>
      <c r="S1815" s="17">
        <f t="shared" si="115"/>
        <v>42274.843055555553</v>
      </c>
      <c r="T1815">
        <f t="shared" si="116"/>
        <v>2015</v>
      </c>
    </row>
    <row r="1816" spans="1:20" ht="48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4" t="s">
        <v>8326</v>
      </c>
      <c r="P1816" s="12" t="s">
        <v>8327</v>
      </c>
      <c r="Q1816" s="11">
        <f t="shared" si="113"/>
        <v>48.45</v>
      </c>
      <c r="R1816" s="19">
        <f t="shared" si="114"/>
        <v>41299.793356481481</v>
      </c>
      <c r="S1816" s="17">
        <f t="shared" si="115"/>
        <v>41344.751689814817</v>
      </c>
      <c r="T1816">
        <f t="shared" si="116"/>
        <v>2013</v>
      </c>
    </row>
    <row r="1817" spans="1:20" ht="48" x14ac:dyDescent="0.2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4" t="s">
        <v>8320</v>
      </c>
      <c r="P1817" s="12" t="s">
        <v>8324</v>
      </c>
      <c r="Q1817" s="11">
        <f t="shared" si="113"/>
        <v>163.85</v>
      </c>
      <c r="R1817" s="19">
        <f t="shared" si="114"/>
        <v>41978.197199074071</v>
      </c>
      <c r="S1817" s="17">
        <f t="shared" si="115"/>
        <v>42008.197199074071</v>
      </c>
      <c r="T1817">
        <f t="shared" si="116"/>
        <v>2014</v>
      </c>
    </row>
    <row r="1818" spans="1:20" ht="48" x14ac:dyDescent="0.2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4" t="s">
        <v>8326</v>
      </c>
      <c r="P1818" s="12" t="s">
        <v>8327</v>
      </c>
      <c r="Q1818" s="11">
        <f t="shared" si="113"/>
        <v>54.62</v>
      </c>
      <c r="R1818" s="19">
        <f t="shared" si="114"/>
        <v>40703.197048611109</v>
      </c>
      <c r="S1818" s="17">
        <f t="shared" si="115"/>
        <v>40770.041666666664</v>
      </c>
      <c r="T1818">
        <f t="shared" si="116"/>
        <v>2011</v>
      </c>
    </row>
    <row r="1819" spans="1:20" ht="48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4" t="s">
        <v>8322</v>
      </c>
      <c r="P1819" s="12" t="s">
        <v>8325</v>
      </c>
      <c r="Q1819" s="11">
        <f t="shared" si="113"/>
        <v>49.51</v>
      </c>
      <c r="R1819" s="19">
        <f t="shared" si="114"/>
        <v>42265.817002314812</v>
      </c>
      <c r="S1819" s="17">
        <f t="shared" si="115"/>
        <v>42295.817002314812</v>
      </c>
      <c r="T1819">
        <f t="shared" si="116"/>
        <v>2015</v>
      </c>
    </row>
    <row r="1820" spans="1:20" ht="48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4" t="s">
        <v>8322</v>
      </c>
      <c r="P1820" s="12" t="s">
        <v>8325</v>
      </c>
      <c r="Q1820" s="11">
        <f t="shared" si="113"/>
        <v>51.85</v>
      </c>
      <c r="R1820" s="19">
        <f t="shared" si="114"/>
        <v>42758.559629629628</v>
      </c>
      <c r="S1820" s="17">
        <f t="shared" si="115"/>
        <v>42788.559629629628</v>
      </c>
      <c r="T1820">
        <f t="shared" si="116"/>
        <v>2017</v>
      </c>
    </row>
    <row r="1821" spans="1:20" ht="48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4" t="s">
        <v>8322</v>
      </c>
      <c r="P1821" s="12" t="s">
        <v>8325</v>
      </c>
      <c r="Q1821" s="11">
        <f t="shared" si="113"/>
        <v>78.52</v>
      </c>
      <c r="R1821" s="19">
        <f t="shared" si="114"/>
        <v>42497.275706018518</v>
      </c>
      <c r="S1821" s="17">
        <f t="shared" si="115"/>
        <v>42535.904861111107</v>
      </c>
      <c r="T1821">
        <f t="shared" si="116"/>
        <v>2016</v>
      </c>
    </row>
    <row r="1822" spans="1:20" ht="48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4" t="s">
        <v>8312</v>
      </c>
      <c r="P1822" s="12" t="s">
        <v>8354</v>
      </c>
      <c r="Q1822" s="11">
        <f t="shared" si="113"/>
        <v>132.19</v>
      </c>
      <c r="R1822" s="19">
        <f t="shared" si="114"/>
        <v>41892.688750000001</v>
      </c>
      <c r="S1822" s="17">
        <f t="shared" si="115"/>
        <v>41913.165972222225</v>
      </c>
      <c r="T1822">
        <f t="shared" si="116"/>
        <v>2014</v>
      </c>
    </row>
    <row r="1823" spans="1:20" ht="48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4" t="s">
        <v>8322</v>
      </c>
      <c r="P1823" s="12" t="s">
        <v>8325</v>
      </c>
      <c r="Q1823" s="11">
        <f t="shared" si="113"/>
        <v>75.459999999999994</v>
      </c>
      <c r="R1823" s="19">
        <f t="shared" si="114"/>
        <v>42136.767175925925</v>
      </c>
      <c r="S1823" s="17">
        <f t="shared" si="115"/>
        <v>42166.767175925925</v>
      </c>
      <c r="T1823">
        <f t="shared" si="116"/>
        <v>2015</v>
      </c>
    </row>
    <row r="1824" spans="1:20" ht="48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4" t="s">
        <v>8315</v>
      </c>
      <c r="P1824" s="12" t="s">
        <v>8333</v>
      </c>
      <c r="Q1824" s="11">
        <f t="shared" si="113"/>
        <v>21.34</v>
      </c>
      <c r="R1824" s="19">
        <f t="shared" si="114"/>
        <v>41643.487175925926</v>
      </c>
      <c r="S1824" s="17">
        <f t="shared" si="115"/>
        <v>41673.487175925926</v>
      </c>
      <c r="T1824">
        <f t="shared" si="116"/>
        <v>2014</v>
      </c>
    </row>
    <row r="1825" spans="1:20" ht="48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4" t="s">
        <v>8326</v>
      </c>
      <c r="P1825" s="12" t="s">
        <v>8330</v>
      </c>
      <c r="Q1825" s="11">
        <f t="shared" si="113"/>
        <v>95.93</v>
      </c>
      <c r="R1825" s="19">
        <f t="shared" si="114"/>
        <v>41320.717465277776</v>
      </c>
      <c r="S1825" s="17">
        <f t="shared" si="115"/>
        <v>41344.166666666664</v>
      </c>
      <c r="T1825">
        <f t="shared" si="116"/>
        <v>2013</v>
      </c>
    </row>
    <row r="1826" spans="1:20" ht="48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4" t="s">
        <v>8322</v>
      </c>
      <c r="P1826" s="12" t="s">
        <v>8325</v>
      </c>
      <c r="Q1826" s="11">
        <f t="shared" si="113"/>
        <v>60.29</v>
      </c>
      <c r="R1826" s="19">
        <f t="shared" si="114"/>
        <v>42132.036168981482</v>
      </c>
      <c r="S1826" s="17">
        <f t="shared" si="115"/>
        <v>42186.290972222225</v>
      </c>
      <c r="T1826">
        <f t="shared" si="116"/>
        <v>2015</v>
      </c>
    </row>
    <row r="1827" spans="1:20" ht="32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4" t="s">
        <v>8322</v>
      </c>
      <c r="P1827" s="12" t="s">
        <v>8325</v>
      </c>
      <c r="Q1827" s="11">
        <f t="shared" si="113"/>
        <v>123.94</v>
      </c>
      <c r="R1827" s="19">
        <f t="shared" si="114"/>
        <v>42694.110185185185</v>
      </c>
      <c r="S1827" s="17">
        <f t="shared" si="115"/>
        <v>42709.041666666672</v>
      </c>
      <c r="T1827">
        <f t="shared" si="116"/>
        <v>2016</v>
      </c>
    </row>
    <row r="1828" spans="1:20" ht="48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4" t="s">
        <v>8322</v>
      </c>
      <c r="P1828" s="12" t="s">
        <v>8323</v>
      </c>
      <c r="Q1828" s="11">
        <f t="shared" si="113"/>
        <v>420.6</v>
      </c>
      <c r="R1828" s="19">
        <f t="shared" si="114"/>
        <v>42237.181608796294</v>
      </c>
      <c r="S1828" s="17">
        <f t="shared" si="115"/>
        <v>42267.181608796294</v>
      </c>
      <c r="T1828">
        <f t="shared" si="116"/>
        <v>2015</v>
      </c>
    </row>
    <row r="1829" spans="1:20" ht="48" x14ac:dyDescent="0.2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4" t="s">
        <v>8322</v>
      </c>
      <c r="P1829" s="12" t="s">
        <v>8325</v>
      </c>
      <c r="Q1829" s="11">
        <f t="shared" si="113"/>
        <v>28.41</v>
      </c>
      <c r="R1829" s="19">
        <f t="shared" si="114"/>
        <v>41897.536134259259</v>
      </c>
      <c r="S1829" s="17">
        <f t="shared" si="115"/>
        <v>41927.536134259259</v>
      </c>
      <c r="T1829">
        <f t="shared" si="116"/>
        <v>2014</v>
      </c>
    </row>
    <row r="1830" spans="1:20" ht="48" x14ac:dyDescent="0.2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4" t="s">
        <v>8322</v>
      </c>
      <c r="P1830" s="12" t="s">
        <v>8325</v>
      </c>
      <c r="Q1830" s="11">
        <f t="shared" si="113"/>
        <v>61.82</v>
      </c>
      <c r="R1830" s="19">
        <f t="shared" si="114"/>
        <v>42058.904074074075</v>
      </c>
      <c r="S1830" s="17">
        <f t="shared" si="115"/>
        <v>42095.165972222225</v>
      </c>
      <c r="T1830">
        <f t="shared" si="116"/>
        <v>2015</v>
      </c>
    </row>
    <row r="1831" spans="1:20" ht="48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4" t="s">
        <v>8326</v>
      </c>
      <c r="P1831" s="12" t="s">
        <v>8330</v>
      </c>
      <c r="Q1831" s="11">
        <f t="shared" si="113"/>
        <v>42.02</v>
      </c>
      <c r="R1831" s="19">
        <f t="shared" si="114"/>
        <v>41443.83452546296</v>
      </c>
      <c r="S1831" s="17">
        <f t="shared" si="115"/>
        <v>41466.83452546296</v>
      </c>
      <c r="T1831">
        <f t="shared" si="116"/>
        <v>2013</v>
      </c>
    </row>
    <row r="1832" spans="1:20" ht="48" x14ac:dyDescent="0.2">
      <c r="A1832">
        <v>2645</v>
      </c>
      <c r="B1832" s="9" t="s">
        <v>2645</v>
      </c>
      <c r="C1832" s="3" t="s">
        <v>6755</v>
      </c>
      <c r="D1832" s="5">
        <v>20000</v>
      </c>
      <c r="E1832" s="7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4" t="s">
        <v>8307</v>
      </c>
      <c r="P1832" s="12" t="s">
        <v>8314</v>
      </c>
      <c r="Q1832" s="11">
        <f t="shared" si="113"/>
        <v>91.3</v>
      </c>
      <c r="R1832" s="19">
        <f t="shared" si="114"/>
        <v>41921.842627314814</v>
      </c>
      <c r="S1832" s="17">
        <f t="shared" si="115"/>
        <v>41951.884293981479</v>
      </c>
      <c r="T1832">
        <f t="shared" si="116"/>
        <v>2014</v>
      </c>
    </row>
    <row r="1833" spans="1:20" ht="64" x14ac:dyDescent="0.2">
      <c r="A1833">
        <v>2534</v>
      </c>
      <c r="B1833" s="9" t="s">
        <v>2534</v>
      </c>
      <c r="C1833" s="3" t="s">
        <v>6644</v>
      </c>
      <c r="D1833" s="5">
        <v>2000</v>
      </c>
      <c r="E1833" s="7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4" t="s">
        <v>8326</v>
      </c>
      <c r="P1833" s="12" t="s">
        <v>8340</v>
      </c>
      <c r="Q1833" s="11">
        <f t="shared" si="113"/>
        <v>150</v>
      </c>
      <c r="R1833" s="19">
        <f t="shared" si="114"/>
        <v>40127.700370370374</v>
      </c>
      <c r="S1833" s="17">
        <f t="shared" si="115"/>
        <v>40179.25</v>
      </c>
      <c r="T1833">
        <f t="shared" si="116"/>
        <v>2009</v>
      </c>
    </row>
    <row r="1834" spans="1:20" ht="48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4" t="s">
        <v>8322</v>
      </c>
      <c r="P1834" s="12" t="s">
        <v>8325</v>
      </c>
      <c r="Q1834" s="11">
        <f t="shared" si="113"/>
        <v>51.22</v>
      </c>
      <c r="R1834" s="19">
        <f t="shared" si="114"/>
        <v>41946.644745370373</v>
      </c>
      <c r="S1834" s="17">
        <f t="shared" si="115"/>
        <v>41976.644745370373</v>
      </c>
      <c r="T1834">
        <f t="shared" si="116"/>
        <v>2014</v>
      </c>
    </row>
    <row r="1835" spans="1:20" ht="48" x14ac:dyDescent="0.2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4" t="s">
        <v>8322</v>
      </c>
      <c r="P1835" s="12" t="s">
        <v>8325</v>
      </c>
      <c r="Q1835" s="11">
        <f t="shared" si="113"/>
        <v>53.85</v>
      </c>
      <c r="R1835" s="19">
        <f t="shared" si="114"/>
        <v>41810.142199074071</v>
      </c>
      <c r="S1835" s="17">
        <f t="shared" si="115"/>
        <v>41824.142199074071</v>
      </c>
      <c r="T1835">
        <f t="shared" si="116"/>
        <v>2014</v>
      </c>
    </row>
    <row r="1836" spans="1:20" ht="48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4" t="s">
        <v>8326</v>
      </c>
      <c r="P1836" s="12" t="s">
        <v>8327</v>
      </c>
      <c r="Q1836" s="11">
        <f t="shared" si="113"/>
        <v>27.94</v>
      </c>
      <c r="R1836" s="19">
        <f t="shared" si="114"/>
        <v>41004.802465277775</v>
      </c>
      <c r="S1836" s="17">
        <f t="shared" si="115"/>
        <v>41034.802407407406</v>
      </c>
      <c r="T1836">
        <f t="shared" si="116"/>
        <v>2012</v>
      </c>
    </row>
    <row r="1837" spans="1:20" ht="48" x14ac:dyDescent="0.2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4" t="s">
        <v>8322</v>
      </c>
      <c r="P1837" s="12" t="s">
        <v>8325</v>
      </c>
      <c r="Q1837" s="11">
        <f t="shared" si="113"/>
        <v>55.13</v>
      </c>
      <c r="R1837" s="19">
        <f t="shared" si="114"/>
        <v>41997.507905092592</v>
      </c>
      <c r="S1837" s="17">
        <f t="shared" si="115"/>
        <v>42027.507905092592</v>
      </c>
      <c r="T1837">
        <f t="shared" si="116"/>
        <v>2014</v>
      </c>
    </row>
    <row r="1838" spans="1:20" ht="48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4" t="s">
        <v>8322</v>
      </c>
      <c r="P1838" s="12" t="s">
        <v>8325</v>
      </c>
      <c r="Q1838" s="11">
        <f t="shared" si="113"/>
        <v>63.42</v>
      </c>
      <c r="R1838" s="19">
        <f t="shared" si="114"/>
        <v>42458.680925925932</v>
      </c>
      <c r="S1838" s="17">
        <f t="shared" si="115"/>
        <v>42488.680925925932</v>
      </c>
      <c r="T1838">
        <f t="shared" si="116"/>
        <v>2016</v>
      </c>
    </row>
    <row r="1839" spans="1:20" ht="48" x14ac:dyDescent="0.2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4" t="s">
        <v>8322</v>
      </c>
      <c r="P1839" s="12" t="s">
        <v>8325</v>
      </c>
      <c r="Q1839" s="11">
        <f t="shared" si="113"/>
        <v>39.380000000000003</v>
      </c>
      <c r="R1839" s="19">
        <f t="shared" si="114"/>
        <v>41990.99863425926</v>
      </c>
      <c r="S1839" s="17">
        <f t="shared" si="115"/>
        <v>42020.99863425926</v>
      </c>
      <c r="T1839">
        <f t="shared" si="116"/>
        <v>2014</v>
      </c>
    </row>
    <row r="1840" spans="1:20" ht="48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4" t="s">
        <v>8322</v>
      </c>
      <c r="P1840" s="12" t="s">
        <v>8325</v>
      </c>
      <c r="Q1840" s="11">
        <f t="shared" si="113"/>
        <v>59.6</v>
      </c>
      <c r="R1840" s="19">
        <f t="shared" si="114"/>
        <v>42056.65143518518</v>
      </c>
      <c r="S1840" s="17">
        <f t="shared" si="115"/>
        <v>42091.609768518523</v>
      </c>
      <c r="T1840">
        <f t="shared" si="116"/>
        <v>2015</v>
      </c>
    </row>
    <row r="1841" spans="1:20" ht="48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4" t="s">
        <v>8310</v>
      </c>
      <c r="P1841" s="12" t="s">
        <v>8355</v>
      </c>
      <c r="Q1841" s="11">
        <f t="shared" si="113"/>
        <v>63.1</v>
      </c>
      <c r="R1841" s="19">
        <f t="shared" si="114"/>
        <v>41686.705208333333</v>
      </c>
      <c r="S1841" s="17">
        <f t="shared" si="115"/>
        <v>41716.663541666669</v>
      </c>
      <c r="T1841">
        <f t="shared" si="116"/>
        <v>2014</v>
      </c>
    </row>
    <row r="1842" spans="1:20" ht="48" x14ac:dyDescent="0.2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4" t="s">
        <v>8320</v>
      </c>
      <c r="P1842" s="12" t="s">
        <v>8342</v>
      </c>
      <c r="Q1842" s="11">
        <f t="shared" si="113"/>
        <v>86.67</v>
      </c>
      <c r="R1842" s="19">
        <f t="shared" si="114"/>
        <v>41433.01829861111</v>
      </c>
      <c r="S1842" s="17">
        <f t="shared" si="115"/>
        <v>41463.01829861111</v>
      </c>
      <c r="T1842">
        <f t="shared" si="116"/>
        <v>2013</v>
      </c>
    </row>
    <row r="1843" spans="1:20" ht="48" x14ac:dyDescent="0.2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4" t="s">
        <v>8326</v>
      </c>
      <c r="P1843" s="12" t="s">
        <v>8330</v>
      </c>
      <c r="Q1843" s="11">
        <f t="shared" si="113"/>
        <v>46.13</v>
      </c>
      <c r="R1843" s="19">
        <f t="shared" si="114"/>
        <v>41355.825497685182</v>
      </c>
      <c r="S1843" s="17">
        <f t="shared" si="115"/>
        <v>41386.875</v>
      </c>
      <c r="T1843">
        <f t="shared" si="116"/>
        <v>2013</v>
      </c>
    </row>
    <row r="1844" spans="1:20" ht="48" x14ac:dyDescent="0.2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4" t="s">
        <v>8322</v>
      </c>
      <c r="P1844" s="12" t="s">
        <v>8325</v>
      </c>
      <c r="Q1844" s="11">
        <f t="shared" si="113"/>
        <v>53.23</v>
      </c>
      <c r="R1844" s="19">
        <f t="shared" si="114"/>
        <v>42128.736608796295</v>
      </c>
      <c r="S1844" s="17">
        <f t="shared" si="115"/>
        <v>42141.125</v>
      </c>
      <c r="T1844">
        <f t="shared" si="116"/>
        <v>2015</v>
      </c>
    </row>
    <row r="1845" spans="1:20" ht="48" x14ac:dyDescent="0.2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4" t="s">
        <v>8310</v>
      </c>
      <c r="P1845" s="12" t="s">
        <v>8332</v>
      </c>
      <c r="Q1845" s="11">
        <f t="shared" si="113"/>
        <v>42.35</v>
      </c>
      <c r="R1845" s="19">
        <f t="shared" si="114"/>
        <v>41249.749085648145</v>
      </c>
      <c r="S1845" s="17">
        <f t="shared" si="115"/>
        <v>41279.749085648145</v>
      </c>
      <c r="T1845">
        <f t="shared" si="116"/>
        <v>2012</v>
      </c>
    </row>
    <row r="1846" spans="1:20" ht="48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4" t="s">
        <v>8322</v>
      </c>
      <c r="P1846" s="12" t="s">
        <v>8325</v>
      </c>
      <c r="Q1846" s="11">
        <f t="shared" si="113"/>
        <v>54.55</v>
      </c>
      <c r="R1846" s="19">
        <f t="shared" si="114"/>
        <v>42225.513888888891</v>
      </c>
      <c r="S1846" s="17">
        <f t="shared" si="115"/>
        <v>42242.958333333328</v>
      </c>
      <c r="T1846">
        <f t="shared" si="116"/>
        <v>2015</v>
      </c>
    </row>
    <row r="1847" spans="1:20" ht="48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4" t="s">
        <v>8318</v>
      </c>
      <c r="P1847" s="12" t="s">
        <v>8344</v>
      </c>
      <c r="Q1847" s="11">
        <f t="shared" si="113"/>
        <v>82.82</v>
      </c>
      <c r="R1847" s="19">
        <f t="shared" si="114"/>
        <v>41792.214467592588</v>
      </c>
      <c r="S1847" s="17">
        <f t="shared" si="115"/>
        <v>41826.214467592588</v>
      </c>
      <c r="T1847">
        <f t="shared" si="116"/>
        <v>2014</v>
      </c>
    </row>
    <row r="1848" spans="1:20" ht="48" x14ac:dyDescent="0.2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4" t="s">
        <v>8320</v>
      </c>
      <c r="P1848" s="12" t="s">
        <v>8336</v>
      </c>
      <c r="Q1848" s="11">
        <f t="shared" si="113"/>
        <v>55.95</v>
      </c>
      <c r="R1848" s="19">
        <f t="shared" si="114"/>
        <v>42047.762407407412</v>
      </c>
      <c r="S1848" s="17">
        <f t="shared" si="115"/>
        <v>42107.72074074074</v>
      </c>
      <c r="T1848">
        <f t="shared" si="116"/>
        <v>2015</v>
      </c>
    </row>
    <row r="1849" spans="1:20" ht="48" x14ac:dyDescent="0.2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4" t="s">
        <v>8322</v>
      </c>
      <c r="P1849" s="12" t="s">
        <v>8334</v>
      </c>
      <c r="Q1849" s="11">
        <f t="shared" si="113"/>
        <v>53.08</v>
      </c>
      <c r="R1849" s="19">
        <f t="shared" si="114"/>
        <v>42017.594236111108</v>
      </c>
      <c r="S1849" s="17">
        <f t="shared" si="115"/>
        <v>42047.594236111108</v>
      </c>
      <c r="T1849">
        <f t="shared" si="116"/>
        <v>2015</v>
      </c>
    </row>
    <row r="1850" spans="1:20" ht="48" x14ac:dyDescent="0.2">
      <c r="A1850">
        <v>2485</v>
      </c>
      <c r="B1850" s="9" t="s">
        <v>2485</v>
      </c>
      <c r="C1850" s="3" t="s">
        <v>6595</v>
      </c>
      <c r="D1850" s="5">
        <v>2000</v>
      </c>
      <c r="E1850" s="7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4" t="s">
        <v>8326</v>
      </c>
      <c r="P1850" s="12" t="s">
        <v>8327</v>
      </c>
      <c r="Q1850" s="11">
        <f t="shared" si="113"/>
        <v>50.37</v>
      </c>
      <c r="R1850" s="19">
        <f t="shared" si="114"/>
        <v>40793.998599537037</v>
      </c>
      <c r="S1850" s="17">
        <f t="shared" si="115"/>
        <v>40828.998599537037</v>
      </c>
      <c r="T1850">
        <f t="shared" si="116"/>
        <v>2011</v>
      </c>
    </row>
    <row r="1851" spans="1:20" ht="48" x14ac:dyDescent="0.2">
      <c r="A1851">
        <v>383</v>
      </c>
      <c r="B1851" s="9" t="s">
        <v>384</v>
      </c>
      <c r="C1851" s="3" t="s">
        <v>4493</v>
      </c>
      <c r="D1851" s="5">
        <v>999</v>
      </c>
      <c r="E1851" s="7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4" t="s">
        <v>8320</v>
      </c>
      <c r="P1851" s="12" t="s">
        <v>8321</v>
      </c>
      <c r="Q1851" s="11">
        <f t="shared" si="113"/>
        <v>43.02</v>
      </c>
      <c r="R1851" s="19">
        <f t="shared" si="114"/>
        <v>41755.117581018516</v>
      </c>
      <c r="S1851" s="17">
        <f t="shared" si="115"/>
        <v>41778.117581018516</v>
      </c>
      <c r="T1851">
        <f t="shared" si="116"/>
        <v>2014</v>
      </c>
    </row>
    <row r="1852" spans="1:20" ht="48" x14ac:dyDescent="0.2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4" t="s">
        <v>8322</v>
      </c>
      <c r="P1852" s="12" t="s">
        <v>8325</v>
      </c>
      <c r="Q1852" s="11">
        <f t="shared" si="113"/>
        <v>44.85</v>
      </c>
      <c r="R1852" s="19">
        <f t="shared" si="114"/>
        <v>42248.640162037031</v>
      </c>
      <c r="S1852" s="17">
        <f t="shared" si="115"/>
        <v>42279.75</v>
      </c>
      <c r="T1852">
        <f t="shared" si="116"/>
        <v>2015</v>
      </c>
    </row>
    <row r="1853" spans="1:20" ht="48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4" t="s">
        <v>8322</v>
      </c>
      <c r="P1853" s="12" t="s">
        <v>8325</v>
      </c>
      <c r="Q1853" s="11">
        <f t="shared" si="113"/>
        <v>68.67</v>
      </c>
      <c r="R1853" s="19">
        <f t="shared" si="114"/>
        <v>42121.756921296299</v>
      </c>
      <c r="S1853" s="17">
        <f t="shared" si="115"/>
        <v>42156.208333333328</v>
      </c>
      <c r="T1853">
        <f t="shared" si="116"/>
        <v>2015</v>
      </c>
    </row>
    <row r="1854" spans="1:20" ht="48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4" t="s">
        <v>8322</v>
      </c>
      <c r="P1854" s="12" t="s">
        <v>8325</v>
      </c>
      <c r="Q1854" s="11">
        <f t="shared" si="113"/>
        <v>57.22</v>
      </c>
      <c r="R1854" s="19">
        <f t="shared" si="114"/>
        <v>42200.625833333332</v>
      </c>
      <c r="S1854" s="17">
        <f t="shared" si="115"/>
        <v>42225.666666666672</v>
      </c>
      <c r="T1854">
        <f t="shared" si="116"/>
        <v>2015</v>
      </c>
    </row>
    <row r="1855" spans="1:20" ht="48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4" t="s">
        <v>8322</v>
      </c>
      <c r="P1855" s="12" t="s">
        <v>8334</v>
      </c>
      <c r="Q1855" s="11">
        <f t="shared" si="113"/>
        <v>44.76</v>
      </c>
      <c r="R1855" s="19">
        <f t="shared" si="114"/>
        <v>42372.624166666668</v>
      </c>
      <c r="S1855" s="17">
        <f t="shared" si="115"/>
        <v>42402.624166666668</v>
      </c>
      <c r="T1855">
        <f>YEAR(R1855)</f>
        <v>2016</v>
      </c>
    </row>
    <row r="1856" spans="1:20" ht="48" x14ac:dyDescent="0.2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4" t="s">
        <v>8326</v>
      </c>
      <c r="P1856" s="12" t="s">
        <v>8330</v>
      </c>
      <c r="Q1856" s="11">
        <f t="shared" si="113"/>
        <v>89.42</v>
      </c>
      <c r="R1856" s="19">
        <f t="shared" si="114"/>
        <v>40925.599664351852</v>
      </c>
      <c r="S1856" s="17">
        <f t="shared" si="115"/>
        <v>40979.207638888889</v>
      </c>
      <c r="T1856">
        <f t="shared" ref="T1856:T1870" si="117">YEAR(R1856)</f>
        <v>2012</v>
      </c>
    </row>
    <row r="1857" spans="1:20" ht="48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4" t="s">
        <v>8322</v>
      </c>
      <c r="P1857" s="12" t="s">
        <v>8325</v>
      </c>
      <c r="Q1857" s="11">
        <f t="shared" si="113"/>
        <v>70.86</v>
      </c>
      <c r="R1857" s="19">
        <f t="shared" si="114"/>
        <v>42195.749745370369</v>
      </c>
      <c r="S1857" s="17">
        <f t="shared" si="115"/>
        <v>42206.125</v>
      </c>
      <c r="T1857">
        <f t="shared" si="117"/>
        <v>2015</v>
      </c>
    </row>
    <row r="1858" spans="1:20" ht="48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4" t="s">
        <v>8322</v>
      </c>
      <c r="P1858" s="12" t="s">
        <v>8325</v>
      </c>
      <c r="Q1858" s="11">
        <f t="shared" si="113"/>
        <v>40.29</v>
      </c>
      <c r="R1858" s="19">
        <f t="shared" si="114"/>
        <v>42038.720451388886</v>
      </c>
      <c r="S1858" s="17">
        <f t="shared" si="115"/>
        <v>42063.708333333328</v>
      </c>
      <c r="T1858">
        <f t="shared" si="117"/>
        <v>2015</v>
      </c>
    </row>
    <row r="1859" spans="1:20" ht="48" x14ac:dyDescent="0.2">
      <c r="A1859">
        <v>2644</v>
      </c>
      <c r="B1859" s="9" t="s">
        <v>2644</v>
      </c>
      <c r="C1859" s="3" t="s">
        <v>6754</v>
      </c>
      <c r="D1859" s="5">
        <v>100000</v>
      </c>
      <c r="E1859" s="7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4" t="s">
        <v>8307</v>
      </c>
      <c r="P1859" s="12" t="s">
        <v>8314</v>
      </c>
      <c r="Q1859" s="11">
        <f t="shared" ref="Q1859:Q1922" si="118">IFERROR(ROUND(E1859/L1859,2),0)</f>
        <v>39.479999999999997</v>
      </c>
      <c r="R1859" s="19">
        <f t="shared" ref="R1859:R1922" si="119">(((J1859/60)/60)/24)+DATE(1970,1,1)</f>
        <v>42774.792071759264</v>
      </c>
      <c r="S1859" s="17">
        <f t="shared" ref="S1859:S1922" si="120">(((I1859/60)/60)/24)+DATE(1970,1,1)</f>
        <v>42804.792071759264</v>
      </c>
      <c r="T1859">
        <f t="shared" si="117"/>
        <v>2017</v>
      </c>
    </row>
    <row r="1860" spans="1:20" ht="48" x14ac:dyDescent="0.2">
      <c r="A1860">
        <v>1839</v>
      </c>
      <c r="B1860" s="9" t="s">
        <v>1840</v>
      </c>
      <c r="C1860" s="3" t="s">
        <v>5949</v>
      </c>
      <c r="D1860" s="5">
        <v>1000</v>
      </c>
      <c r="E1860" s="7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4" t="s">
        <v>8326</v>
      </c>
      <c r="P1860" s="12" t="s">
        <v>8330</v>
      </c>
      <c r="Q1860" s="11">
        <f t="shared" si="118"/>
        <v>45.62</v>
      </c>
      <c r="R1860" s="19">
        <f t="shared" si="119"/>
        <v>42614.722013888888</v>
      </c>
      <c r="S1860" s="17">
        <f t="shared" si="120"/>
        <v>42644.722013888888</v>
      </c>
      <c r="T1860">
        <f t="shared" si="117"/>
        <v>2016</v>
      </c>
    </row>
    <row r="1861" spans="1:20" ht="32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4" t="s">
        <v>8326</v>
      </c>
      <c r="P1861" s="12" t="s">
        <v>8327</v>
      </c>
      <c r="Q1861" s="11">
        <f t="shared" si="118"/>
        <v>54</v>
      </c>
      <c r="R1861" s="19">
        <f t="shared" si="119"/>
        <v>41074.221562500003</v>
      </c>
      <c r="S1861" s="17">
        <f t="shared" si="120"/>
        <v>41104.221562500003</v>
      </c>
      <c r="T1861">
        <f t="shared" si="117"/>
        <v>2012</v>
      </c>
    </row>
    <row r="1862" spans="1:20" ht="32" x14ac:dyDescent="0.2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4" t="s">
        <v>8322</v>
      </c>
      <c r="P1862" s="12" t="s">
        <v>8325</v>
      </c>
      <c r="Q1862" s="11">
        <f t="shared" si="118"/>
        <v>34.75</v>
      </c>
      <c r="R1862" s="19">
        <f t="shared" si="119"/>
        <v>42711.545196759253</v>
      </c>
      <c r="S1862" s="17">
        <f t="shared" si="120"/>
        <v>42741.545196759253</v>
      </c>
      <c r="T1862">
        <f t="shared" si="117"/>
        <v>2016</v>
      </c>
    </row>
    <row r="1863" spans="1:20" ht="32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4" t="s">
        <v>8322</v>
      </c>
      <c r="P1863" s="12" t="s">
        <v>8325</v>
      </c>
      <c r="Q1863" s="11">
        <f t="shared" si="118"/>
        <v>102.5</v>
      </c>
      <c r="R1863" s="19">
        <f t="shared" si="119"/>
        <v>42550.701886574068</v>
      </c>
      <c r="S1863" s="17">
        <f t="shared" si="120"/>
        <v>42580.701886574068</v>
      </c>
      <c r="T1863">
        <f t="shared" si="117"/>
        <v>2016</v>
      </c>
    </row>
    <row r="1864" spans="1:20" ht="48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4" t="s">
        <v>8322</v>
      </c>
      <c r="P1864" s="12" t="s">
        <v>8325</v>
      </c>
      <c r="Q1864" s="11">
        <f t="shared" si="118"/>
        <v>73.209999999999994</v>
      </c>
      <c r="R1864" s="19">
        <f t="shared" si="119"/>
        <v>42591.899988425925</v>
      </c>
      <c r="S1864" s="17">
        <f t="shared" si="120"/>
        <v>42622.166666666672</v>
      </c>
      <c r="T1864">
        <f t="shared" si="117"/>
        <v>2016</v>
      </c>
    </row>
    <row r="1865" spans="1:20" ht="32" x14ac:dyDescent="0.2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4" t="s">
        <v>8322</v>
      </c>
      <c r="P1865" s="12" t="s">
        <v>8325</v>
      </c>
      <c r="Q1865" s="11">
        <f t="shared" si="118"/>
        <v>66.13</v>
      </c>
      <c r="R1865" s="19">
        <f t="shared" si="119"/>
        <v>42120.531226851846</v>
      </c>
      <c r="S1865" s="17">
        <f t="shared" si="120"/>
        <v>42155.531226851846</v>
      </c>
      <c r="T1865">
        <f t="shared" si="117"/>
        <v>2015</v>
      </c>
    </row>
    <row r="1866" spans="1:20" ht="48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4" t="s">
        <v>8322</v>
      </c>
      <c r="P1866" s="12" t="s">
        <v>8325</v>
      </c>
      <c r="Q1866" s="11">
        <f t="shared" si="118"/>
        <v>52.49</v>
      </c>
      <c r="R1866" s="19">
        <f t="shared" si="119"/>
        <v>42503.559467592597</v>
      </c>
      <c r="S1866" s="17">
        <f t="shared" si="120"/>
        <v>42524.875</v>
      </c>
      <c r="T1866">
        <f t="shared" si="117"/>
        <v>2016</v>
      </c>
    </row>
    <row r="1867" spans="1:20" ht="32" x14ac:dyDescent="0.2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4" t="s">
        <v>8322</v>
      </c>
      <c r="P1867" s="12" t="s">
        <v>8325</v>
      </c>
      <c r="Q1867" s="11">
        <f t="shared" si="118"/>
        <v>120.12</v>
      </c>
      <c r="R1867" s="19">
        <f t="shared" si="119"/>
        <v>42152.765717592592</v>
      </c>
      <c r="S1867" s="17">
        <f t="shared" si="120"/>
        <v>42188.765717592592</v>
      </c>
      <c r="T1867">
        <f t="shared" si="117"/>
        <v>2015</v>
      </c>
    </row>
    <row r="1868" spans="1:20" ht="48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4" t="s">
        <v>8322</v>
      </c>
      <c r="P1868" s="12" t="s">
        <v>8325</v>
      </c>
      <c r="Q1868" s="11">
        <f t="shared" si="118"/>
        <v>88.74</v>
      </c>
      <c r="R1868" s="19">
        <f t="shared" si="119"/>
        <v>41928.170497685183</v>
      </c>
      <c r="S1868" s="17">
        <f t="shared" si="120"/>
        <v>41949.249305555553</v>
      </c>
      <c r="T1868">
        <f t="shared" si="117"/>
        <v>2014</v>
      </c>
    </row>
    <row r="1869" spans="1:20" ht="48" x14ac:dyDescent="0.2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4" t="s">
        <v>8326</v>
      </c>
      <c r="P1869" s="12" t="s">
        <v>8330</v>
      </c>
      <c r="Q1869" s="11">
        <f t="shared" si="118"/>
        <v>59.85</v>
      </c>
      <c r="R1869" s="19">
        <f t="shared" si="119"/>
        <v>41059.006805555553</v>
      </c>
      <c r="S1869" s="17">
        <f t="shared" si="120"/>
        <v>41097.165972222225</v>
      </c>
      <c r="T1869">
        <f t="shared" si="117"/>
        <v>2012</v>
      </c>
    </row>
    <row r="1870" spans="1:20" ht="32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4" t="s">
        <v>8326</v>
      </c>
      <c r="P1870" s="12" t="s">
        <v>8330</v>
      </c>
      <c r="Q1870" s="11">
        <f t="shared" si="118"/>
        <v>50.88</v>
      </c>
      <c r="R1870" s="19">
        <f t="shared" si="119"/>
        <v>41745.84542824074</v>
      </c>
      <c r="S1870" s="17">
        <f t="shared" si="120"/>
        <v>41779.207638888889</v>
      </c>
      <c r="T1870">
        <f t="shared" si="117"/>
        <v>2014</v>
      </c>
    </row>
    <row r="1871" spans="1:20" ht="48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4" t="s">
        <v>8322</v>
      </c>
      <c r="P1871" s="12" t="s">
        <v>8334</v>
      </c>
      <c r="Q1871" s="11">
        <f t="shared" si="118"/>
        <v>75.37</v>
      </c>
      <c r="R1871" s="19">
        <f t="shared" si="119"/>
        <v>42546.862233796302</v>
      </c>
      <c r="S1871" s="17">
        <f t="shared" si="120"/>
        <v>42575.958333333328</v>
      </c>
      <c r="T1871">
        <f>YEAR(R1871)</f>
        <v>2016</v>
      </c>
    </row>
    <row r="1872" spans="1:20" ht="48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4" t="s">
        <v>8322</v>
      </c>
      <c r="P1872" s="12" t="s">
        <v>8325</v>
      </c>
      <c r="Q1872" s="11">
        <f t="shared" si="118"/>
        <v>32.270000000000003</v>
      </c>
      <c r="R1872" s="19">
        <f t="shared" si="119"/>
        <v>42160.583043981482</v>
      </c>
      <c r="S1872" s="17">
        <f t="shared" si="120"/>
        <v>42175.583043981482</v>
      </c>
      <c r="T1872">
        <f t="shared" ref="T1872:T1917" si="121">YEAR(R1872)</f>
        <v>2015</v>
      </c>
    </row>
    <row r="1873" spans="1:20" ht="48" x14ac:dyDescent="0.2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4" t="s">
        <v>8320</v>
      </c>
      <c r="P1873" s="12" t="s">
        <v>8321</v>
      </c>
      <c r="Q1873" s="11">
        <f t="shared" si="118"/>
        <v>92.32</v>
      </c>
      <c r="R1873" s="19">
        <f t="shared" si="119"/>
        <v>40806.870949074073</v>
      </c>
      <c r="S1873" s="17">
        <f t="shared" si="120"/>
        <v>40866.912615740745</v>
      </c>
      <c r="T1873">
        <f t="shared" si="121"/>
        <v>2011</v>
      </c>
    </row>
    <row r="1874" spans="1:20" ht="48" x14ac:dyDescent="0.2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4" t="s">
        <v>8322</v>
      </c>
      <c r="P1874" s="12" t="s">
        <v>8325</v>
      </c>
      <c r="Q1874" s="11">
        <f t="shared" si="118"/>
        <v>78.08</v>
      </c>
      <c r="R1874" s="19">
        <f t="shared" si="119"/>
        <v>42354.131643518514</v>
      </c>
      <c r="S1874" s="17">
        <f t="shared" si="120"/>
        <v>42384.131643518514</v>
      </c>
      <c r="T1874">
        <f t="shared" si="121"/>
        <v>2015</v>
      </c>
    </row>
    <row r="1875" spans="1:20" ht="48" x14ac:dyDescent="0.2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4" t="s">
        <v>8322</v>
      </c>
      <c r="P1875" s="12" t="s">
        <v>8325</v>
      </c>
      <c r="Q1875" s="11">
        <f t="shared" si="118"/>
        <v>106.84</v>
      </c>
      <c r="R1875" s="19">
        <f t="shared" si="119"/>
        <v>42505.738032407404</v>
      </c>
      <c r="S1875" s="17">
        <f t="shared" si="120"/>
        <v>42525.738032407404</v>
      </c>
      <c r="T1875">
        <f t="shared" si="121"/>
        <v>2016</v>
      </c>
    </row>
    <row r="1876" spans="1:20" ht="48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4" t="s">
        <v>8307</v>
      </c>
      <c r="P1876" s="12" t="s">
        <v>8309</v>
      </c>
      <c r="Q1876" s="11">
        <f t="shared" si="118"/>
        <v>184.36</v>
      </c>
      <c r="R1876" s="19">
        <f t="shared" si="119"/>
        <v>42604.669675925921</v>
      </c>
      <c r="S1876" s="17">
        <f t="shared" si="120"/>
        <v>42664.669675925921</v>
      </c>
      <c r="T1876">
        <f t="shared" si="121"/>
        <v>2016</v>
      </c>
    </row>
    <row r="1877" spans="1:20" ht="48" x14ac:dyDescent="0.2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4" t="s">
        <v>8320</v>
      </c>
      <c r="P1877" s="12" t="s">
        <v>8331</v>
      </c>
      <c r="Q1877" s="11">
        <f t="shared" si="118"/>
        <v>126.69</v>
      </c>
      <c r="R1877" s="19">
        <f t="shared" si="119"/>
        <v>41789.21398148148</v>
      </c>
      <c r="S1877" s="17">
        <f t="shared" si="120"/>
        <v>41809.166666666664</v>
      </c>
      <c r="T1877">
        <f t="shared" si="121"/>
        <v>2014</v>
      </c>
    </row>
    <row r="1878" spans="1:20" ht="48" x14ac:dyDescent="0.2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4" t="s">
        <v>8322</v>
      </c>
      <c r="P1878" s="12" t="s">
        <v>8325</v>
      </c>
      <c r="Q1878" s="11">
        <f t="shared" si="118"/>
        <v>72.39</v>
      </c>
      <c r="R1878" s="19">
        <f t="shared" si="119"/>
        <v>42037.598958333328</v>
      </c>
      <c r="S1878" s="17">
        <f t="shared" si="120"/>
        <v>42067.598958333328</v>
      </c>
      <c r="T1878">
        <f t="shared" si="121"/>
        <v>2015</v>
      </c>
    </row>
    <row r="1879" spans="1:20" ht="32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4" t="s">
        <v>8326</v>
      </c>
      <c r="P1879" s="12" t="s">
        <v>8330</v>
      </c>
      <c r="Q1879" s="11">
        <f t="shared" si="118"/>
        <v>38.94</v>
      </c>
      <c r="R1879" s="19">
        <f t="shared" si="119"/>
        <v>41638.342905092592</v>
      </c>
      <c r="S1879" s="17">
        <f t="shared" si="120"/>
        <v>41668.342905092592</v>
      </c>
      <c r="T1879">
        <f t="shared" si="121"/>
        <v>2013</v>
      </c>
    </row>
    <row r="1880" spans="1:20" ht="48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4" t="s">
        <v>8326</v>
      </c>
      <c r="P1880" s="12" t="s">
        <v>8330</v>
      </c>
      <c r="Q1880" s="11">
        <f t="shared" si="118"/>
        <v>53.29</v>
      </c>
      <c r="R1880" s="19">
        <f t="shared" si="119"/>
        <v>41817.854999999996</v>
      </c>
      <c r="S1880" s="17">
        <f t="shared" si="120"/>
        <v>41838.854999999996</v>
      </c>
      <c r="T1880">
        <f t="shared" si="121"/>
        <v>2014</v>
      </c>
    </row>
    <row r="1881" spans="1:20" ht="48" x14ac:dyDescent="0.2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4" t="s">
        <v>8322</v>
      </c>
      <c r="P1881" s="12" t="s">
        <v>8325</v>
      </c>
      <c r="Q1881" s="11">
        <f t="shared" si="118"/>
        <v>53.29</v>
      </c>
      <c r="R1881" s="19">
        <f t="shared" si="119"/>
        <v>41800.526701388888</v>
      </c>
      <c r="S1881" s="17">
        <f t="shared" si="120"/>
        <v>41850.958333333336</v>
      </c>
      <c r="T1881">
        <f t="shared" si="121"/>
        <v>2014</v>
      </c>
    </row>
    <row r="1882" spans="1:20" ht="48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4" t="s">
        <v>8322</v>
      </c>
      <c r="P1882" s="12" t="s">
        <v>8325</v>
      </c>
      <c r="Q1882" s="11">
        <f t="shared" si="118"/>
        <v>63.28</v>
      </c>
      <c r="R1882" s="19">
        <f t="shared" si="119"/>
        <v>42155.142638888887</v>
      </c>
      <c r="S1882" s="17">
        <f t="shared" si="120"/>
        <v>42215.142638888887</v>
      </c>
      <c r="T1882">
        <f t="shared" si="121"/>
        <v>2015</v>
      </c>
    </row>
    <row r="1883" spans="1:20" ht="48" x14ac:dyDescent="0.2">
      <c r="A1883">
        <v>1441</v>
      </c>
      <c r="B1883" s="9" t="s">
        <v>1442</v>
      </c>
      <c r="C1883" s="3" t="s">
        <v>5551</v>
      </c>
      <c r="D1883" s="5">
        <v>180000</v>
      </c>
      <c r="E1883" s="7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4" t="s">
        <v>8310</v>
      </c>
      <c r="P1883" s="12" t="s">
        <v>8347</v>
      </c>
      <c r="Q1883" s="11">
        <f t="shared" si="118"/>
        <v>673.33</v>
      </c>
      <c r="R1883" s="19">
        <f t="shared" si="119"/>
        <v>42198.765844907408</v>
      </c>
      <c r="S1883" s="17">
        <f t="shared" si="120"/>
        <v>42258.765844907408</v>
      </c>
      <c r="T1883">
        <f t="shared" si="121"/>
        <v>2015</v>
      </c>
    </row>
    <row r="1884" spans="1:20" ht="48" x14ac:dyDescent="0.2">
      <c r="A1884">
        <v>1284</v>
      </c>
      <c r="B1884" s="9" t="s">
        <v>1285</v>
      </c>
      <c r="C1884" s="3" t="s">
        <v>5394</v>
      </c>
      <c r="D1884" s="5">
        <v>2000</v>
      </c>
      <c r="E1884" s="7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4" t="s">
        <v>8322</v>
      </c>
      <c r="P1884" s="12" t="s">
        <v>8325</v>
      </c>
      <c r="Q1884" s="11">
        <f t="shared" si="118"/>
        <v>65.16</v>
      </c>
      <c r="R1884" s="19">
        <f t="shared" si="119"/>
        <v>42712.23474537037</v>
      </c>
      <c r="S1884" s="17">
        <f t="shared" si="120"/>
        <v>42735.707638888889</v>
      </c>
      <c r="T1884">
        <f t="shared" si="121"/>
        <v>2016</v>
      </c>
    </row>
    <row r="1885" spans="1:20" ht="16" x14ac:dyDescent="0.2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4" t="s">
        <v>8326</v>
      </c>
      <c r="P1885" s="12" t="s">
        <v>8330</v>
      </c>
      <c r="Q1885" s="11">
        <f t="shared" si="118"/>
        <v>53.16</v>
      </c>
      <c r="R1885" s="19">
        <f t="shared" si="119"/>
        <v>41657.923807870371</v>
      </c>
      <c r="S1885" s="17">
        <f t="shared" si="120"/>
        <v>41687.923807870371</v>
      </c>
      <c r="T1885">
        <f t="shared" si="121"/>
        <v>2014</v>
      </c>
    </row>
    <row r="1886" spans="1:20" ht="48" x14ac:dyDescent="0.2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4" t="s">
        <v>8322</v>
      </c>
      <c r="P1886" s="12" t="s">
        <v>8325</v>
      </c>
      <c r="Q1886" s="11">
        <f t="shared" si="118"/>
        <v>96.19</v>
      </c>
      <c r="R1886" s="19">
        <f t="shared" si="119"/>
        <v>41822.417939814812</v>
      </c>
      <c r="S1886" s="17">
        <f t="shared" si="120"/>
        <v>41852.417939814812</v>
      </c>
      <c r="T1886">
        <f t="shared" si="121"/>
        <v>2014</v>
      </c>
    </row>
    <row r="1887" spans="1:20" ht="48" x14ac:dyDescent="0.2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4" t="s">
        <v>8322</v>
      </c>
      <c r="P1887" s="12" t="s">
        <v>8325</v>
      </c>
      <c r="Q1887" s="11">
        <f t="shared" si="118"/>
        <v>51.79</v>
      </c>
      <c r="R1887" s="19">
        <f t="shared" si="119"/>
        <v>42541.501516203702</v>
      </c>
      <c r="S1887" s="17">
        <f t="shared" si="120"/>
        <v>42571.501516203702</v>
      </c>
      <c r="T1887">
        <f t="shared" si="121"/>
        <v>2016</v>
      </c>
    </row>
    <row r="1888" spans="1:20" ht="48" x14ac:dyDescent="0.2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4" t="s">
        <v>8322</v>
      </c>
      <c r="P1888" s="12" t="s">
        <v>8325</v>
      </c>
      <c r="Q1888" s="11">
        <f t="shared" si="118"/>
        <v>36.07</v>
      </c>
      <c r="R1888" s="19">
        <f t="shared" si="119"/>
        <v>42128.627893518518</v>
      </c>
      <c r="S1888" s="17">
        <f t="shared" si="120"/>
        <v>42158.627893518518</v>
      </c>
      <c r="T1888">
        <f t="shared" si="121"/>
        <v>2015</v>
      </c>
    </row>
    <row r="1889" spans="1:20" ht="48" x14ac:dyDescent="0.2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4" t="s">
        <v>8326</v>
      </c>
      <c r="P1889" s="12" t="s">
        <v>8337</v>
      </c>
      <c r="Q1889" s="11">
        <f t="shared" si="118"/>
        <v>100.75</v>
      </c>
      <c r="R1889" s="19">
        <f t="shared" si="119"/>
        <v>40625.900694444441</v>
      </c>
      <c r="S1889" s="17">
        <f t="shared" si="120"/>
        <v>40659.290972222225</v>
      </c>
      <c r="T1889">
        <f t="shared" si="121"/>
        <v>2011</v>
      </c>
    </row>
    <row r="1890" spans="1:20" ht="48" x14ac:dyDescent="0.2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4" t="s">
        <v>8326</v>
      </c>
      <c r="P1890" s="12" t="s">
        <v>8327</v>
      </c>
      <c r="Q1890" s="11">
        <f t="shared" si="118"/>
        <v>91.59</v>
      </c>
      <c r="R1890" s="19">
        <f t="shared" si="119"/>
        <v>41107.130150462966</v>
      </c>
      <c r="S1890" s="17">
        <f t="shared" si="120"/>
        <v>41137.130150462966</v>
      </c>
      <c r="T1890">
        <f t="shared" si="121"/>
        <v>2012</v>
      </c>
    </row>
    <row r="1891" spans="1:20" ht="32" x14ac:dyDescent="0.2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4" t="s">
        <v>8322</v>
      </c>
      <c r="P1891" s="12" t="s">
        <v>8325</v>
      </c>
      <c r="Q1891" s="11">
        <f t="shared" si="118"/>
        <v>95.95</v>
      </c>
      <c r="R1891" s="19">
        <f t="shared" si="119"/>
        <v>42227.824212962965</v>
      </c>
      <c r="S1891" s="17">
        <f t="shared" si="120"/>
        <v>42253.57430555555</v>
      </c>
      <c r="T1891">
        <f t="shared" si="121"/>
        <v>2015</v>
      </c>
    </row>
    <row r="1892" spans="1:20" ht="48" x14ac:dyDescent="0.2">
      <c r="A1892">
        <v>3727</v>
      </c>
      <c r="B1892" s="9" t="s">
        <v>3724</v>
      </c>
      <c r="C1892" s="3" t="s">
        <v>7837</v>
      </c>
      <c r="D1892" s="5">
        <v>2000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4" t="s">
        <v>8322</v>
      </c>
      <c r="P1892" s="12" t="s">
        <v>8325</v>
      </c>
      <c r="Q1892" s="11">
        <f t="shared" si="118"/>
        <v>61.06</v>
      </c>
      <c r="R1892" s="19">
        <f t="shared" si="119"/>
        <v>42632.348310185189</v>
      </c>
      <c r="S1892" s="17">
        <f t="shared" si="120"/>
        <v>42663.204861111109</v>
      </c>
      <c r="T1892">
        <f t="shared" si="121"/>
        <v>2016</v>
      </c>
    </row>
    <row r="1893" spans="1:20" ht="48" x14ac:dyDescent="0.2">
      <c r="A1893">
        <v>3594</v>
      </c>
      <c r="B1893" s="9" t="s">
        <v>3593</v>
      </c>
      <c r="C1893" s="3" t="s">
        <v>7704</v>
      </c>
      <c r="D1893" s="5">
        <v>1600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4" t="s">
        <v>8322</v>
      </c>
      <c r="P1893" s="12" t="s">
        <v>8325</v>
      </c>
      <c r="Q1893" s="11">
        <f t="shared" si="118"/>
        <v>55.97</v>
      </c>
      <c r="R1893" s="19">
        <f t="shared" si="119"/>
        <v>42592.066921296297</v>
      </c>
      <c r="S1893" s="17">
        <f t="shared" si="120"/>
        <v>42617.066921296297</v>
      </c>
      <c r="T1893">
        <f t="shared" si="121"/>
        <v>2016</v>
      </c>
    </row>
    <row r="1894" spans="1:20" ht="32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4" t="s">
        <v>8326</v>
      </c>
      <c r="P1894" s="12" t="s">
        <v>8337</v>
      </c>
      <c r="Q1894" s="11">
        <f t="shared" si="118"/>
        <v>26.15</v>
      </c>
      <c r="R1894" s="19">
        <f t="shared" si="119"/>
        <v>42553.54414351852</v>
      </c>
      <c r="S1894" s="17">
        <f t="shared" si="120"/>
        <v>42583.54414351852</v>
      </c>
      <c r="T1894">
        <f t="shared" si="121"/>
        <v>2016</v>
      </c>
    </row>
    <row r="1895" spans="1:20" ht="32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4" t="s">
        <v>8326</v>
      </c>
      <c r="P1895" s="12" t="s">
        <v>8330</v>
      </c>
      <c r="Q1895" s="11">
        <f t="shared" si="118"/>
        <v>62.81</v>
      </c>
      <c r="R1895" s="19">
        <f t="shared" si="119"/>
        <v>40658.189826388887</v>
      </c>
      <c r="S1895" s="17">
        <f t="shared" si="120"/>
        <v>40696.249305555553</v>
      </c>
      <c r="T1895">
        <f t="shared" si="121"/>
        <v>2011</v>
      </c>
    </row>
    <row r="1896" spans="1:20" ht="48" x14ac:dyDescent="0.2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4" t="s">
        <v>8322</v>
      </c>
      <c r="P1896" s="12" t="s">
        <v>8325</v>
      </c>
      <c r="Q1896" s="11">
        <f t="shared" si="118"/>
        <v>60.91</v>
      </c>
      <c r="R1896" s="19">
        <f t="shared" si="119"/>
        <v>42191.363506944443</v>
      </c>
      <c r="S1896" s="17">
        <f t="shared" si="120"/>
        <v>42221.363506944443</v>
      </c>
      <c r="T1896">
        <f t="shared" si="121"/>
        <v>2015</v>
      </c>
    </row>
    <row r="1897" spans="1:20" ht="32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4" t="s">
        <v>8326</v>
      </c>
      <c r="P1897" s="12" t="s">
        <v>8327</v>
      </c>
      <c r="Q1897" s="11">
        <f t="shared" si="118"/>
        <v>52.82</v>
      </c>
      <c r="R1897" s="19">
        <f t="shared" si="119"/>
        <v>41759.670937499999</v>
      </c>
      <c r="S1897" s="17">
        <f t="shared" si="120"/>
        <v>41787.207638888889</v>
      </c>
      <c r="T1897">
        <f t="shared" si="121"/>
        <v>2014</v>
      </c>
    </row>
    <row r="1898" spans="1:20" ht="48" x14ac:dyDescent="0.2">
      <c r="A1898">
        <v>2429</v>
      </c>
      <c r="B1898" s="9" t="s">
        <v>2430</v>
      </c>
      <c r="C1898" s="3" t="s">
        <v>6539</v>
      </c>
      <c r="D1898" s="5">
        <v>140000</v>
      </c>
      <c r="E1898" s="7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4" t="s">
        <v>8318</v>
      </c>
      <c r="P1898" s="12" t="s">
        <v>8344</v>
      </c>
      <c r="Q1898" s="11">
        <f t="shared" si="118"/>
        <v>501.25</v>
      </c>
      <c r="R1898" s="19">
        <f t="shared" si="119"/>
        <v>42734.879236111112</v>
      </c>
      <c r="S1898" s="17">
        <f t="shared" si="120"/>
        <v>42771.697222222225</v>
      </c>
      <c r="T1898">
        <f t="shared" si="121"/>
        <v>2016</v>
      </c>
    </row>
    <row r="1899" spans="1:20" ht="48" x14ac:dyDescent="0.2">
      <c r="A1899">
        <v>748</v>
      </c>
      <c r="B1899" s="9" t="s">
        <v>749</v>
      </c>
      <c r="C1899" s="3" t="s">
        <v>4858</v>
      </c>
      <c r="D1899" s="5">
        <v>2000</v>
      </c>
      <c r="E1899" s="7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4" t="s">
        <v>8310</v>
      </c>
      <c r="P1899" s="12" t="s">
        <v>8332</v>
      </c>
      <c r="Q1899" s="11">
        <f t="shared" si="118"/>
        <v>45.57</v>
      </c>
      <c r="R1899" s="19">
        <f t="shared" si="119"/>
        <v>41831.846828703703</v>
      </c>
      <c r="S1899" s="17">
        <f t="shared" si="120"/>
        <v>41861.846828703703</v>
      </c>
      <c r="T1899">
        <f t="shared" si="121"/>
        <v>2014</v>
      </c>
    </row>
    <row r="1900" spans="1:20" ht="48" x14ac:dyDescent="0.2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4" t="s">
        <v>8322</v>
      </c>
      <c r="P1900" s="12" t="s">
        <v>8325</v>
      </c>
      <c r="Q1900" s="11">
        <f t="shared" si="118"/>
        <v>66.83</v>
      </c>
      <c r="R1900" s="19">
        <f t="shared" si="119"/>
        <v>42179.854629629626</v>
      </c>
      <c r="S1900" s="17">
        <f t="shared" si="120"/>
        <v>42203.666666666672</v>
      </c>
      <c r="T1900">
        <f t="shared" si="121"/>
        <v>2015</v>
      </c>
    </row>
    <row r="1901" spans="1:20" ht="48" x14ac:dyDescent="0.2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4" t="s">
        <v>8322</v>
      </c>
      <c r="P1901" s="12" t="s">
        <v>8334</v>
      </c>
      <c r="Q1901" s="11">
        <f t="shared" si="118"/>
        <v>143.21</v>
      </c>
      <c r="R1901" s="19">
        <f t="shared" si="119"/>
        <v>42075.942627314813</v>
      </c>
      <c r="S1901" s="17">
        <f t="shared" si="120"/>
        <v>42103.166666666672</v>
      </c>
      <c r="T1901">
        <f t="shared" si="121"/>
        <v>2015</v>
      </c>
    </row>
    <row r="1902" spans="1:20" ht="48" x14ac:dyDescent="0.2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4" t="s">
        <v>8320</v>
      </c>
      <c r="P1902" s="12" t="s">
        <v>8331</v>
      </c>
      <c r="Q1902" s="11">
        <f t="shared" si="118"/>
        <v>80.16</v>
      </c>
      <c r="R1902" s="19">
        <f t="shared" si="119"/>
        <v>42200.758240740746</v>
      </c>
      <c r="S1902" s="17">
        <f t="shared" si="120"/>
        <v>42260.758240740746</v>
      </c>
      <c r="T1902">
        <f t="shared" si="121"/>
        <v>2015</v>
      </c>
    </row>
    <row r="1903" spans="1:20" ht="48" x14ac:dyDescent="0.2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4" t="s">
        <v>8322</v>
      </c>
      <c r="P1903" s="12" t="s">
        <v>8325</v>
      </c>
      <c r="Q1903" s="11">
        <f t="shared" si="118"/>
        <v>117.88</v>
      </c>
      <c r="R1903" s="19">
        <f t="shared" si="119"/>
        <v>42482.43478009259</v>
      </c>
      <c r="S1903" s="17">
        <f t="shared" si="120"/>
        <v>42506.43478009259</v>
      </c>
      <c r="T1903">
        <f t="shared" si="121"/>
        <v>2016</v>
      </c>
    </row>
    <row r="1904" spans="1:20" ht="32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4" t="s">
        <v>8322</v>
      </c>
      <c r="P1904" s="12" t="s">
        <v>8325</v>
      </c>
      <c r="Q1904" s="11">
        <f t="shared" si="118"/>
        <v>38.5</v>
      </c>
      <c r="R1904" s="19">
        <f t="shared" si="119"/>
        <v>40884.066678240742</v>
      </c>
      <c r="S1904" s="17">
        <f t="shared" si="120"/>
        <v>40926.958333333336</v>
      </c>
      <c r="T1904">
        <f t="shared" si="121"/>
        <v>2011</v>
      </c>
    </row>
    <row r="1905" spans="1:20" ht="48" x14ac:dyDescent="0.2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4" t="s">
        <v>8326</v>
      </c>
      <c r="P1905" s="12" t="s">
        <v>8327</v>
      </c>
      <c r="Q1905" s="11">
        <f t="shared" si="118"/>
        <v>83.38</v>
      </c>
      <c r="R1905" s="19">
        <f t="shared" si="119"/>
        <v>42371.935590277775</v>
      </c>
      <c r="S1905" s="17">
        <f t="shared" si="120"/>
        <v>42431.935590277775</v>
      </c>
      <c r="T1905">
        <f t="shared" si="121"/>
        <v>2016</v>
      </c>
    </row>
    <row r="1906" spans="1:20" ht="48" x14ac:dyDescent="0.2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4" t="s">
        <v>8322</v>
      </c>
      <c r="P1906" s="12" t="s">
        <v>8325</v>
      </c>
      <c r="Q1906" s="11">
        <f t="shared" si="118"/>
        <v>57.17</v>
      </c>
      <c r="R1906" s="19">
        <f t="shared" si="119"/>
        <v>42165.462627314817</v>
      </c>
      <c r="S1906" s="17">
        <f t="shared" si="120"/>
        <v>42196.604166666672</v>
      </c>
      <c r="T1906">
        <f t="shared" si="121"/>
        <v>2015</v>
      </c>
    </row>
    <row r="1907" spans="1:20" ht="32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4" t="s">
        <v>8326</v>
      </c>
      <c r="P1907" s="12" t="s">
        <v>8330</v>
      </c>
      <c r="Q1907" s="11">
        <f t="shared" si="118"/>
        <v>66.69</v>
      </c>
      <c r="R1907" s="19">
        <f t="shared" si="119"/>
        <v>40876.169664351852</v>
      </c>
      <c r="S1907" s="17">
        <f t="shared" si="120"/>
        <v>40936.169664351852</v>
      </c>
      <c r="T1907">
        <f t="shared" si="121"/>
        <v>2011</v>
      </c>
    </row>
    <row r="1908" spans="1:20" ht="48" x14ac:dyDescent="0.2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4" t="s">
        <v>8320</v>
      </c>
      <c r="P1908" s="12" t="s">
        <v>8331</v>
      </c>
      <c r="Q1908" s="11">
        <f t="shared" si="118"/>
        <v>105.26</v>
      </c>
      <c r="R1908" s="19">
        <f t="shared" si="119"/>
        <v>41887.568912037037</v>
      </c>
      <c r="S1908" s="17">
        <f t="shared" si="120"/>
        <v>41917.568912037037</v>
      </c>
      <c r="T1908">
        <f t="shared" si="121"/>
        <v>2014</v>
      </c>
    </row>
    <row r="1909" spans="1:20" ht="48" x14ac:dyDescent="0.2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4" t="s">
        <v>8320</v>
      </c>
      <c r="P1909" s="12" t="s">
        <v>8331</v>
      </c>
      <c r="Q1909" s="11">
        <f t="shared" si="118"/>
        <v>133.33000000000001</v>
      </c>
      <c r="R1909" s="19">
        <f t="shared" si="119"/>
        <v>41874.098807870374</v>
      </c>
      <c r="S1909" s="17">
        <f t="shared" si="120"/>
        <v>41919.098807870374</v>
      </c>
      <c r="T1909">
        <f t="shared" si="121"/>
        <v>2014</v>
      </c>
    </row>
    <row r="1910" spans="1:20" ht="48" x14ac:dyDescent="0.2">
      <c r="A1910">
        <v>2207</v>
      </c>
      <c r="B1910" s="9" t="s">
        <v>2208</v>
      </c>
      <c r="C1910" s="3" t="s">
        <v>6317</v>
      </c>
      <c r="D1910" s="5">
        <v>2000</v>
      </c>
      <c r="E1910" s="7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4" t="s">
        <v>8326</v>
      </c>
      <c r="P1910" s="12" t="s">
        <v>8328</v>
      </c>
      <c r="Q1910" s="11">
        <f t="shared" si="118"/>
        <v>285.70999999999998</v>
      </c>
      <c r="R1910" s="19">
        <f t="shared" si="119"/>
        <v>41564.194131944445</v>
      </c>
      <c r="S1910" s="17">
        <f t="shared" si="120"/>
        <v>41594.235798611109</v>
      </c>
      <c r="T1910">
        <f t="shared" si="121"/>
        <v>2013</v>
      </c>
    </row>
    <row r="1911" spans="1:20" ht="48" x14ac:dyDescent="0.2">
      <c r="A1911">
        <v>2473</v>
      </c>
      <c r="B1911" s="9" t="s">
        <v>2474</v>
      </c>
      <c r="C1911" s="3" t="s">
        <v>6583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4" t="s">
        <v>8326</v>
      </c>
      <c r="P1911" s="12" t="s">
        <v>8327</v>
      </c>
      <c r="Q1911" s="11">
        <f t="shared" si="118"/>
        <v>42.55</v>
      </c>
      <c r="R1911" s="19">
        <f t="shared" si="119"/>
        <v>41193.748483796298</v>
      </c>
      <c r="S1911" s="17">
        <f t="shared" si="120"/>
        <v>41223.790150462963</v>
      </c>
      <c r="T1911">
        <f t="shared" si="121"/>
        <v>2012</v>
      </c>
    </row>
    <row r="1912" spans="1:20" ht="48" x14ac:dyDescent="0.2">
      <c r="A1912">
        <v>2480</v>
      </c>
      <c r="B1912" s="9" t="s">
        <v>2480</v>
      </c>
      <c r="C1912" s="3" t="s">
        <v>6590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4" t="s">
        <v>8326</v>
      </c>
      <c r="P1912" s="12" t="s">
        <v>8327</v>
      </c>
      <c r="Q1912" s="11">
        <f t="shared" si="118"/>
        <v>250</v>
      </c>
      <c r="R1912" s="19">
        <f t="shared" si="119"/>
        <v>42227.936157407406</v>
      </c>
      <c r="S1912" s="17">
        <f t="shared" si="120"/>
        <v>42287.936157407406</v>
      </c>
      <c r="T1912">
        <f t="shared" si="121"/>
        <v>2015</v>
      </c>
    </row>
    <row r="1913" spans="1:20" ht="48" x14ac:dyDescent="0.2">
      <c r="A1913">
        <v>3385</v>
      </c>
      <c r="B1913" s="9" t="s">
        <v>3384</v>
      </c>
      <c r="C1913" s="3" t="s">
        <v>7495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4" t="s">
        <v>8322</v>
      </c>
      <c r="P1913" s="12" t="s">
        <v>8325</v>
      </c>
      <c r="Q1913" s="11">
        <f t="shared" si="118"/>
        <v>133.33000000000001</v>
      </c>
      <c r="R1913" s="19">
        <f t="shared" si="119"/>
        <v>41953.8675</v>
      </c>
      <c r="S1913" s="17">
        <f t="shared" si="120"/>
        <v>41983.8675</v>
      </c>
      <c r="T1913">
        <f t="shared" si="121"/>
        <v>2014</v>
      </c>
    </row>
    <row r="1914" spans="1:20" ht="48" x14ac:dyDescent="0.2">
      <c r="A1914">
        <v>3403</v>
      </c>
      <c r="B1914" s="9" t="s">
        <v>3402</v>
      </c>
      <c r="C1914" s="3" t="s">
        <v>7513</v>
      </c>
      <c r="D1914" s="5">
        <v>2000</v>
      </c>
      <c r="E1914" s="7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4" t="s">
        <v>8322</v>
      </c>
      <c r="P1914" s="12" t="s">
        <v>8325</v>
      </c>
      <c r="Q1914" s="11">
        <f t="shared" si="118"/>
        <v>117.65</v>
      </c>
      <c r="R1914" s="19">
        <f t="shared" si="119"/>
        <v>42150.462083333332</v>
      </c>
      <c r="S1914" s="17">
        <f t="shared" si="120"/>
        <v>42180.462083333332</v>
      </c>
      <c r="T1914">
        <f t="shared" si="121"/>
        <v>2015</v>
      </c>
    </row>
    <row r="1915" spans="1:20" ht="48" x14ac:dyDescent="0.2">
      <c r="A1915">
        <v>3431</v>
      </c>
      <c r="B1915" s="9" t="s">
        <v>3430</v>
      </c>
      <c r="C1915" s="3" t="s">
        <v>7541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4" t="s">
        <v>8322</v>
      </c>
      <c r="P1915" s="12" t="s">
        <v>8325</v>
      </c>
      <c r="Q1915" s="11">
        <f t="shared" si="118"/>
        <v>95.24</v>
      </c>
      <c r="R1915" s="19">
        <f t="shared" si="119"/>
        <v>41839.730937500004</v>
      </c>
      <c r="S1915" s="17">
        <f t="shared" si="120"/>
        <v>41869.730937500004</v>
      </c>
      <c r="T1915">
        <f t="shared" si="121"/>
        <v>2014</v>
      </c>
    </row>
    <row r="1916" spans="1:20" ht="48" x14ac:dyDescent="0.2">
      <c r="A1916">
        <v>3445</v>
      </c>
      <c r="B1916" s="9" t="s">
        <v>3444</v>
      </c>
      <c r="C1916" s="3" t="s">
        <v>7555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4" t="s">
        <v>8322</v>
      </c>
      <c r="P1916" s="12" t="s">
        <v>8325</v>
      </c>
      <c r="Q1916" s="11">
        <f t="shared" si="118"/>
        <v>64.52</v>
      </c>
      <c r="R1916" s="19">
        <f t="shared" si="119"/>
        <v>42272.530509259261</v>
      </c>
      <c r="S1916" s="17">
        <f t="shared" si="120"/>
        <v>42300.530509259261</v>
      </c>
      <c r="T1916">
        <f t="shared" si="121"/>
        <v>2015</v>
      </c>
    </row>
    <row r="1917" spans="1:20" ht="48" x14ac:dyDescent="0.2">
      <c r="A1917">
        <v>3627</v>
      </c>
      <c r="B1917" s="9" t="s">
        <v>3625</v>
      </c>
      <c r="C1917" s="3" t="s">
        <v>7737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4" t="s">
        <v>8322</v>
      </c>
      <c r="P1917" s="12" t="s">
        <v>8325</v>
      </c>
      <c r="Q1917" s="11">
        <f t="shared" si="118"/>
        <v>68.97</v>
      </c>
      <c r="R1917" s="19">
        <f t="shared" si="119"/>
        <v>42460.741747685184</v>
      </c>
      <c r="S1917" s="17">
        <f t="shared" si="120"/>
        <v>42511.165972222225</v>
      </c>
      <c r="T1917">
        <f t="shared" si="121"/>
        <v>2016</v>
      </c>
    </row>
    <row r="1918" spans="1:20" ht="48" x14ac:dyDescent="0.2">
      <c r="A1918">
        <v>3770</v>
      </c>
      <c r="B1918" s="9" t="s">
        <v>3767</v>
      </c>
      <c r="C1918" s="3" t="s">
        <v>7880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4" t="s">
        <v>8322</v>
      </c>
      <c r="P1918" s="12" t="s">
        <v>8334</v>
      </c>
      <c r="Q1918" s="11">
        <f t="shared" si="118"/>
        <v>100</v>
      </c>
      <c r="R1918" s="19">
        <f t="shared" si="119"/>
        <v>42138.930671296301</v>
      </c>
      <c r="S1918" s="17">
        <f t="shared" si="120"/>
        <v>42168.930671296301</v>
      </c>
      <c r="T1918">
        <f>YEAR(R1918)</f>
        <v>2015</v>
      </c>
    </row>
    <row r="1919" spans="1:20" ht="48" x14ac:dyDescent="0.2">
      <c r="A1919">
        <v>1619</v>
      </c>
      <c r="B1919" s="9" t="s">
        <v>1620</v>
      </c>
      <c r="C1919" s="3" t="s">
        <v>5729</v>
      </c>
      <c r="D1919" s="5">
        <v>1500</v>
      </c>
      <c r="E1919" s="7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4" t="s">
        <v>8326</v>
      </c>
      <c r="P1919" s="12" t="s">
        <v>8330</v>
      </c>
      <c r="Q1919" s="11">
        <f t="shared" si="118"/>
        <v>86.96</v>
      </c>
      <c r="R1919" s="19">
        <f t="shared" si="119"/>
        <v>41876.18618055556</v>
      </c>
      <c r="S1919" s="17">
        <f t="shared" si="120"/>
        <v>41897.18618055556</v>
      </c>
      <c r="T1919">
        <f>YEAR(R1919)</f>
        <v>2014</v>
      </c>
    </row>
    <row r="1920" spans="1:20" ht="32" x14ac:dyDescent="0.2">
      <c r="A1920">
        <v>2937</v>
      </c>
      <c r="B1920" s="9" t="s">
        <v>2937</v>
      </c>
      <c r="C1920" s="3" t="s">
        <v>7047</v>
      </c>
      <c r="D1920" s="5">
        <v>1500</v>
      </c>
      <c r="E1920" s="7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4" t="s">
        <v>8322</v>
      </c>
      <c r="P1920" s="12" t="s">
        <v>8334</v>
      </c>
      <c r="Q1920" s="11">
        <f t="shared" si="118"/>
        <v>36.36</v>
      </c>
      <c r="R1920" s="19">
        <f t="shared" si="119"/>
        <v>41803.457326388889</v>
      </c>
      <c r="S1920" s="17">
        <f t="shared" si="120"/>
        <v>41833.457326388889</v>
      </c>
      <c r="T1920">
        <f>YEAR(R1920)</f>
        <v>2014</v>
      </c>
    </row>
    <row r="1921" spans="1:20" ht="48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4" t="s">
        <v>8326</v>
      </c>
      <c r="P1921" s="12" t="s">
        <v>8328</v>
      </c>
      <c r="Q1921" s="11">
        <f t="shared" si="118"/>
        <v>27.3</v>
      </c>
      <c r="R1921" s="19">
        <f t="shared" si="119"/>
        <v>41312.311562499999</v>
      </c>
      <c r="S1921" s="17">
        <f t="shared" si="120"/>
        <v>41342.311562499999</v>
      </c>
      <c r="T1921">
        <f t="shared" ref="T1921:T1984" si="122">YEAR(R1921)</f>
        <v>2013</v>
      </c>
    </row>
    <row r="1922" spans="1:20" ht="48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4" t="s">
        <v>8312</v>
      </c>
      <c r="P1922" s="12" t="s">
        <v>8313</v>
      </c>
      <c r="Q1922" s="11">
        <f t="shared" si="118"/>
        <v>60.24</v>
      </c>
      <c r="R1922" s="19">
        <f t="shared" si="119"/>
        <v>42003.655555555553</v>
      </c>
      <c r="S1922" s="17">
        <f t="shared" si="120"/>
        <v>42035.142361111109</v>
      </c>
      <c r="T1922">
        <f t="shared" si="122"/>
        <v>2014</v>
      </c>
    </row>
    <row r="1923" spans="1:20" ht="48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4" t="s">
        <v>8326</v>
      </c>
      <c r="P1923" s="12" t="s">
        <v>8349</v>
      </c>
      <c r="Q1923" s="11">
        <f t="shared" ref="Q1923:Q1986" si="123">IFERROR(ROUND(E1923/L1923,2),0)</f>
        <v>82.58</v>
      </c>
      <c r="R1923" s="19">
        <f t="shared" ref="R1923:R1986" si="124">(((J1923/60)/60)/24)+DATE(1970,1,1)</f>
        <v>41004.139108796298</v>
      </c>
      <c r="S1923" s="17">
        <f t="shared" ref="S1923:S1986" si="125">(((I1923/60)/60)/24)+DATE(1970,1,1)</f>
        <v>41034.139108796298</v>
      </c>
      <c r="T1923">
        <f t="shared" si="122"/>
        <v>2012</v>
      </c>
    </row>
    <row r="1924" spans="1:20" ht="48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4" t="s">
        <v>8307</v>
      </c>
      <c r="P1924" s="12" t="s">
        <v>8314</v>
      </c>
      <c r="Q1924" s="11">
        <f t="shared" si="123"/>
        <v>26.59</v>
      </c>
      <c r="R1924" s="19">
        <f t="shared" si="124"/>
        <v>42689.74324074074</v>
      </c>
      <c r="S1924" s="17">
        <f t="shared" si="125"/>
        <v>42734.74324074074</v>
      </c>
      <c r="T1924">
        <f t="shared" si="122"/>
        <v>2016</v>
      </c>
    </row>
    <row r="1925" spans="1:20" ht="48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4" t="s">
        <v>8326</v>
      </c>
      <c r="P1925" s="12" t="s">
        <v>8329</v>
      </c>
      <c r="Q1925" s="11">
        <f t="shared" si="123"/>
        <v>115.71</v>
      </c>
      <c r="R1925" s="19">
        <f t="shared" si="124"/>
        <v>42095.918530092589</v>
      </c>
      <c r="S1925" s="17">
        <f t="shared" si="125"/>
        <v>42125.918530092589</v>
      </c>
      <c r="T1925">
        <f t="shared" si="122"/>
        <v>2015</v>
      </c>
    </row>
    <row r="1926" spans="1:20" ht="48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4" t="s">
        <v>8322</v>
      </c>
      <c r="P1926" s="12" t="s">
        <v>8325</v>
      </c>
      <c r="Q1926" s="11">
        <f t="shared" si="123"/>
        <v>65.17</v>
      </c>
      <c r="R1926" s="19">
        <f t="shared" si="124"/>
        <v>42524.782638888893</v>
      </c>
      <c r="S1926" s="17">
        <f t="shared" si="125"/>
        <v>42544.782638888893</v>
      </c>
      <c r="T1926">
        <f t="shared" si="122"/>
        <v>2016</v>
      </c>
    </row>
    <row r="1927" spans="1:20" ht="16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4" t="s">
        <v>8322</v>
      </c>
      <c r="P1927" s="12" t="s">
        <v>8325</v>
      </c>
      <c r="Q1927" s="11">
        <f t="shared" si="123"/>
        <v>38.24</v>
      </c>
      <c r="R1927" s="19">
        <f t="shared" si="124"/>
        <v>41915.437210648146</v>
      </c>
      <c r="S1927" s="17">
        <f t="shared" si="125"/>
        <v>41945.478877314818</v>
      </c>
      <c r="T1927">
        <f t="shared" si="122"/>
        <v>2014</v>
      </c>
    </row>
    <row r="1928" spans="1:20" ht="48" x14ac:dyDescent="0.2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4" t="s">
        <v>8326</v>
      </c>
      <c r="P1928" s="12" t="s">
        <v>8330</v>
      </c>
      <c r="Q1928" s="11">
        <f t="shared" si="123"/>
        <v>60.66</v>
      </c>
      <c r="R1928" s="19">
        <f t="shared" si="124"/>
        <v>41325.525752314818</v>
      </c>
      <c r="S1928" s="17">
        <f t="shared" si="125"/>
        <v>41355.484085648146</v>
      </c>
      <c r="T1928">
        <f t="shared" si="122"/>
        <v>2013</v>
      </c>
    </row>
    <row r="1929" spans="1:20" ht="48" x14ac:dyDescent="0.2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4" t="s">
        <v>8320</v>
      </c>
      <c r="P1929" s="12" t="s">
        <v>8331</v>
      </c>
      <c r="Q1929" s="11">
        <f t="shared" si="123"/>
        <v>102.11</v>
      </c>
      <c r="R1929" s="19">
        <f t="shared" si="124"/>
        <v>41828.515555555554</v>
      </c>
      <c r="S1929" s="17">
        <f t="shared" si="125"/>
        <v>41868.515555555554</v>
      </c>
      <c r="T1929">
        <f t="shared" si="122"/>
        <v>2014</v>
      </c>
    </row>
    <row r="1930" spans="1:20" ht="48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4" t="s">
        <v>8326</v>
      </c>
      <c r="P1930" s="12" t="s">
        <v>8353</v>
      </c>
      <c r="Q1930" s="11">
        <f t="shared" si="123"/>
        <v>48.43</v>
      </c>
      <c r="R1930" s="19">
        <f t="shared" si="124"/>
        <v>41715.874780092592</v>
      </c>
      <c r="S1930" s="17">
        <f t="shared" si="125"/>
        <v>41750.041666666664</v>
      </c>
      <c r="T1930">
        <f t="shared" si="122"/>
        <v>2014</v>
      </c>
    </row>
    <row r="1931" spans="1:20" ht="32" x14ac:dyDescent="0.2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4" t="s">
        <v>8326</v>
      </c>
      <c r="P1931" s="12" t="s">
        <v>8337</v>
      </c>
      <c r="Q1931" s="11">
        <f t="shared" si="123"/>
        <v>39.18</v>
      </c>
      <c r="R1931" s="19">
        <f t="shared" si="124"/>
        <v>41034.656597222223</v>
      </c>
      <c r="S1931" s="17">
        <f t="shared" si="125"/>
        <v>41064.656597222223</v>
      </c>
      <c r="T1931">
        <f t="shared" si="122"/>
        <v>2012</v>
      </c>
    </row>
    <row r="1932" spans="1:20" ht="48" x14ac:dyDescent="0.2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4" t="s">
        <v>8322</v>
      </c>
      <c r="P1932" s="12" t="s">
        <v>8323</v>
      </c>
      <c r="Q1932" s="11">
        <f t="shared" si="123"/>
        <v>51.89</v>
      </c>
      <c r="R1932" s="19">
        <f t="shared" si="124"/>
        <v>42253.688043981485</v>
      </c>
      <c r="S1932" s="17">
        <f t="shared" si="125"/>
        <v>42283.688043981485</v>
      </c>
      <c r="T1932">
        <f t="shared" si="122"/>
        <v>2015</v>
      </c>
    </row>
    <row r="1933" spans="1:20" ht="48" x14ac:dyDescent="0.2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4" t="s">
        <v>8322</v>
      </c>
      <c r="P1933" s="12" t="s">
        <v>8325</v>
      </c>
      <c r="Q1933" s="11">
        <f t="shared" si="123"/>
        <v>34.25</v>
      </c>
      <c r="R1933" s="19">
        <f t="shared" si="124"/>
        <v>41781.855092592588</v>
      </c>
      <c r="S1933" s="17">
        <f t="shared" si="125"/>
        <v>41811.855092592588</v>
      </c>
      <c r="T1933">
        <f t="shared" si="122"/>
        <v>2014</v>
      </c>
    </row>
    <row r="1934" spans="1:20" ht="48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4" t="s">
        <v>8326</v>
      </c>
      <c r="P1934" s="12" t="s">
        <v>8327</v>
      </c>
      <c r="Q1934" s="11">
        <f t="shared" si="123"/>
        <v>45.55</v>
      </c>
      <c r="R1934" s="19">
        <f t="shared" si="124"/>
        <v>41036.946469907409</v>
      </c>
      <c r="S1934" s="17">
        <f t="shared" si="125"/>
        <v>41066.946469907409</v>
      </c>
      <c r="T1934">
        <f t="shared" si="122"/>
        <v>2012</v>
      </c>
    </row>
    <row r="1935" spans="1:20" ht="64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4" t="s">
        <v>8320</v>
      </c>
      <c r="P1935" s="12" t="s">
        <v>8338</v>
      </c>
      <c r="Q1935" s="11">
        <f t="shared" si="123"/>
        <v>73.459999999999994</v>
      </c>
      <c r="R1935" s="19">
        <f t="shared" si="124"/>
        <v>40043.895462962959</v>
      </c>
      <c r="S1935" s="17">
        <f t="shared" si="125"/>
        <v>40098.874305555553</v>
      </c>
      <c r="T1935">
        <f t="shared" si="122"/>
        <v>2009</v>
      </c>
    </row>
    <row r="1936" spans="1:20" ht="48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4" t="s">
        <v>8322</v>
      </c>
      <c r="P1936" s="12" t="s">
        <v>8325</v>
      </c>
      <c r="Q1936" s="11">
        <f t="shared" si="123"/>
        <v>381.6</v>
      </c>
      <c r="R1936" s="19">
        <f t="shared" si="124"/>
        <v>42370.90320601852</v>
      </c>
      <c r="S1936" s="17">
        <f t="shared" si="125"/>
        <v>42406.207638888889</v>
      </c>
      <c r="T1936">
        <f t="shared" si="122"/>
        <v>2016</v>
      </c>
    </row>
    <row r="1937" spans="1:20" ht="48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4" t="s">
        <v>8307</v>
      </c>
      <c r="P1937" s="12" t="s">
        <v>8339</v>
      </c>
      <c r="Q1937" s="11">
        <f t="shared" si="123"/>
        <v>65.41</v>
      </c>
      <c r="R1937" s="19">
        <f t="shared" si="124"/>
        <v>41923.857511574075</v>
      </c>
      <c r="S1937" s="17">
        <f t="shared" si="125"/>
        <v>41953.899178240739</v>
      </c>
      <c r="T1937">
        <f t="shared" si="122"/>
        <v>2014</v>
      </c>
    </row>
    <row r="1938" spans="1:20" ht="48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4" t="s">
        <v>8307</v>
      </c>
      <c r="P1938" s="12" t="s">
        <v>8309</v>
      </c>
      <c r="Q1938" s="11">
        <f t="shared" si="123"/>
        <v>82.09</v>
      </c>
      <c r="R1938" s="19">
        <f t="shared" si="124"/>
        <v>42339.967708333337</v>
      </c>
      <c r="S1938" s="17">
        <f t="shared" si="125"/>
        <v>42369.958333333328</v>
      </c>
      <c r="T1938">
        <f t="shared" si="122"/>
        <v>2015</v>
      </c>
    </row>
    <row r="1939" spans="1:20" ht="48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4" t="s">
        <v>8307</v>
      </c>
      <c r="P1939" s="12" t="s">
        <v>8314</v>
      </c>
      <c r="Q1939" s="11">
        <f t="shared" si="123"/>
        <v>35.549999999999997</v>
      </c>
      <c r="R1939" s="19">
        <f t="shared" si="124"/>
        <v>42273.884305555555</v>
      </c>
      <c r="S1939" s="17">
        <f t="shared" si="125"/>
        <v>42300.458333333328</v>
      </c>
      <c r="T1939">
        <f t="shared" si="122"/>
        <v>2015</v>
      </c>
    </row>
    <row r="1940" spans="1:20" ht="48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4" t="s">
        <v>8326</v>
      </c>
      <c r="P1940" s="12" t="s">
        <v>8327</v>
      </c>
      <c r="Q1940" s="11">
        <f t="shared" si="123"/>
        <v>37.67</v>
      </c>
      <c r="R1940" s="19">
        <f t="shared" si="124"/>
        <v>41037.551585648151</v>
      </c>
      <c r="S1940" s="17">
        <f t="shared" si="125"/>
        <v>41067.551585648151</v>
      </c>
      <c r="T1940">
        <f t="shared" si="122"/>
        <v>2012</v>
      </c>
    </row>
    <row r="1941" spans="1:20" ht="48" x14ac:dyDescent="0.2">
      <c r="A1941">
        <v>1773</v>
      </c>
      <c r="B1941" s="9" t="s">
        <v>1774</v>
      </c>
      <c r="C1941" s="3" t="s">
        <v>5883</v>
      </c>
      <c r="D1941" s="5">
        <v>30000</v>
      </c>
      <c r="E1941" s="7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4" t="s">
        <v>8312</v>
      </c>
      <c r="P1941" s="12" t="s">
        <v>8313</v>
      </c>
      <c r="Q1941" s="11">
        <f t="shared" si="123"/>
        <v>98.79</v>
      </c>
      <c r="R1941" s="19">
        <f t="shared" si="124"/>
        <v>41978.760393518518</v>
      </c>
      <c r="S1941" s="17">
        <f t="shared" si="125"/>
        <v>42023.760393518518</v>
      </c>
      <c r="T1941">
        <f t="shared" si="122"/>
        <v>2014</v>
      </c>
    </row>
    <row r="1942" spans="1:20" ht="48" x14ac:dyDescent="0.2">
      <c r="A1942">
        <v>1470</v>
      </c>
      <c r="B1942" s="9" t="s">
        <v>1471</v>
      </c>
      <c r="C1942" s="3" t="s">
        <v>5580</v>
      </c>
      <c r="D1942" s="5">
        <v>1500</v>
      </c>
      <c r="E1942" s="7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4" t="s">
        <v>8310</v>
      </c>
      <c r="P1942" s="12" t="s">
        <v>8311</v>
      </c>
      <c r="Q1942" s="11">
        <f t="shared" si="123"/>
        <v>23.17</v>
      </c>
      <c r="R1942" s="19">
        <f t="shared" si="124"/>
        <v>41250.827118055553</v>
      </c>
      <c r="S1942" s="17">
        <f t="shared" si="125"/>
        <v>41271.827118055553</v>
      </c>
      <c r="T1942">
        <f t="shared" si="122"/>
        <v>2012</v>
      </c>
    </row>
    <row r="1943" spans="1:20" ht="48" x14ac:dyDescent="0.2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4" t="s">
        <v>8320</v>
      </c>
      <c r="P1943" s="12" t="s">
        <v>8338</v>
      </c>
      <c r="Q1943" s="11">
        <f t="shared" si="123"/>
        <v>170.55</v>
      </c>
      <c r="R1943" s="19">
        <f t="shared" si="124"/>
        <v>42296.261087962965</v>
      </c>
      <c r="S1943" s="17">
        <f t="shared" si="125"/>
        <v>42326.302754629629</v>
      </c>
      <c r="T1943">
        <f t="shared" si="122"/>
        <v>2015</v>
      </c>
    </row>
    <row r="1944" spans="1:20" ht="48" x14ac:dyDescent="0.2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4" t="s">
        <v>8322</v>
      </c>
      <c r="P1944" s="12" t="s">
        <v>8325</v>
      </c>
      <c r="Q1944" s="11">
        <f t="shared" si="123"/>
        <v>36.08</v>
      </c>
      <c r="R1944" s="19">
        <f t="shared" si="124"/>
        <v>42709.134780092587</v>
      </c>
      <c r="S1944" s="17">
        <f t="shared" si="125"/>
        <v>42739.134780092587</v>
      </c>
      <c r="T1944">
        <f t="shared" si="122"/>
        <v>2016</v>
      </c>
    </row>
    <row r="1945" spans="1:20" ht="48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4" t="s">
        <v>8307</v>
      </c>
      <c r="P1945" s="12" t="s">
        <v>8314</v>
      </c>
      <c r="Q1945" s="11">
        <f t="shared" si="123"/>
        <v>37.46</v>
      </c>
      <c r="R1945" s="19">
        <f t="shared" si="124"/>
        <v>42636.614745370374</v>
      </c>
      <c r="S1945" s="17">
        <f t="shared" si="125"/>
        <v>42659.041666666672</v>
      </c>
      <c r="T1945">
        <f t="shared" si="122"/>
        <v>2016</v>
      </c>
    </row>
    <row r="1946" spans="1:20" ht="48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4" t="s">
        <v>8322</v>
      </c>
      <c r="P1946" s="12" t="s">
        <v>8325</v>
      </c>
      <c r="Q1946" s="11">
        <f t="shared" si="123"/>
        <v>20.12</v>
      </c>
      <c r="R1946" s="19">
        <f t="shared" si="124"/>
        <v>42313.703900462962</v>
      </c>
      <c r="S1946" s="17">
        <f t="shared" si="125"/>
        <v>42343</v>
      </c>
      <c r="T1946">
        <f t="shared" si="122"/>
        <v>2015</v>
      </c>
    </row>
    <row r="1947" spans="1:20" ht="48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4" t="s">
        <v>8322</v>
      </c>
      <c r="P1947" s="12" t="s">
        <v>8325</v>
      </c>
      <c r="Q1947" s="11">
        <f t="shared" si="123"/>
        <v>35.96</v>
      </c>
      <c r="R1947" s="19">
        <f t="shared" si="124"/>
        <v>42256.764212962968</v>
      </c>
      <c r="S1947" s="17">
        <f t="shared" si="125"/>
        <v>42283.957638888889</v>
      </c>
      <c r="T1947">
        <f t="shared" si="122"/>
        <v>2015</v>
      </c>
    </row>
    <row r="1948" spans="1:20" ht="32" x14ac:dyDescent="0.2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4" t="s">
        <v>8320</v>
      </c>
      <c r="P1948" s="12" t="s">
        <v>8336</v>
      </c>
      <c r="Q1948" s="11">
        <f t="shared" si="123"/>
        <v>311.17</v>
      </c>
      <c r="R1948" s="19">
        <f t="shared" si="124"/>
        <v>42628.22792824074</v>
      </c>
      <c r="S1948" s="17">
        <f t="shared" si="125"/>
        <v>42663.22792824074</v>
      </c>
      <c r="T1948">
        <f t="shared" si="122"/>
        <v>2016</v>
      </c>
    </row>
    <row r="1949" spans="1:20" ht="48" x14ac:dyDescent="0.2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4" t="s">
        <v>8322</v>
      </c>
      <c r="P1949" s="12" t="s">
        <v>8323</v>
      </c>
      <c r="Q1949" s="11">
        <f t="shared" si="123"/>
        <v>45.54</v>
      </c>
      <c r="R1949" s="19">
        <f t="shared" si="124"/>
        <v>42233.747349537036</v>
      </c>
      <c r="S1949" s="17">
        <f t="shared" si="125"/>
        <v>42263.747349537036</v>
      </c>
      <c r="T1949">
        <f t="shared" si="122"/>
        <v>2015</v>
      </c>
    </row>
    <row r="1950" spans="1:20" ht="48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4" t="s">
        <v>8307</v>
      </c>
      <c r="P1950" s="12" t="s">
        <v>8309</v>
      </c>
      <c r="Q1950" s="11">
        <f t="shared" si="123"/>
        <v>155.33000000000001</v>
      </c>
      <c r="R1950" s="19">
        <f t="shared" si="124"/>
        <v>42688.711354166662</v>
      </c>
      <c r="S1950" s="17">
        <f t="shared" si="125"/>
        <v>42748.711354166662</v>
      </c>
      <c r="T1950">
        <f t="shared" si="122"/>
        <v>2016</v>
      </c>
    </row>
    <row r="1951" spans="1:20" ht="32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4" t="s">
        <v>8322</v>
      </c>
      <c r="P1951" s="12" t="s">
        <v>8325</v>
      </c>
      <c r="Q1951" s="11">
        <f t="shared" si="123"/>
        <v>60.06</v>
      </c>
      <c r="R1951" s="19">
        <f t="shared" si="124"/>
        <v>42205.171018518522</v>
      </c>
      <c r="S1951" s="17">
        <f t="shared" si="125"/>
        <v>42235.171018518522</v>
      </c>
      <c r="T1951">
        <f t="shared" si="122"/>
        <v>2015</v>
      </c>
    </row>
    <row r="1952" spans="1:20" ht="48" x14ac:dyDescent="0.2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4" t="s">
        <v>8326</v>
      </c>
      <c r="P1952" s="12" t="s">
        <v>8330</v>
      </c>
      <c r="Q1952" s="11">
        <f t="shared" si="123"/>
        <v>132.86000000000001</v>
      </c>
      <c r="R1952" s="19">
        <f t="shared" si="124"/>
        <v>41277.186111111114</v>
      </c>
      <c r="S1952" s="17">
        <f t="shared" si="125"/>
        <v>41295.332638888889</v>
      </c>
      <c r="T1952">
        <f t="shared" si="122"/>
        <v>2013</v>
      </c>
    </row>
    <row r="1953" spans="1:20" ht="32" x14ac:dyDescent="0.2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4" t="s">
        <v>8322</v>
      </c>
      <c r="P1953" s="12" t="s">
        <v>8325</v>
      </c>
      <c r="Q1953" s="11">
        <f t="shared" si="123"/>
        <v>80.87</v>
      </c>
      <c r="R1953" s="19">
        <f t="shared" si="124"/>
        <v>42552.048356481479</v>
      </c>
      <c r="S1953" s="17">
        <f t="shared" si="125"/>
        <v>42573.226388888885</v>
      </c>
      <c r="T1953">
        <f t="shared" si="122"/>
        <v>2016</v>
      </c>
    </row>
    <row r="1954" spans="1:20" ht="48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4" t="s">
        <v>8322</v>
      </c>
      <c r="P1954" s="12" t="s">
        <v>8325</v>
      </c>
      <c r="Q1954" s="11">
        <f t="shared" si="123"/>
        <v>41.22</v>
      </c>
      <c r="R1954" s="19">
        <f t="shared" si="124"/>
        <v>41861.524837962963</v>
      </c>
      <c r="S1954" s="17">
        <f t="shared" si="125"/>
        <v>41891.524837962963</v>
      </c>
      <c r="T1954">
        <f t="shared" si="122"/>
        <v>2014</v>
      </c>
    </row>
    <row r="1955" spans="1:20" ht="48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4" t="s">
        <v>8326</v>
      </c>
      <c r="P1955" s="12" t="s">
        <v>8330</v>
      </c>
      <c r="Q1955" s="11">
        <f t="shared" si="123"/>
        <v>61.37</v>
      </c>
      <c r="R1955" s="19">
        <f t="shared" si="124"/>
        <v>40926.047858796301</v>
      </c>
      <c r="S1955" s="17">
        <f t="shared" si="125"/>
        <v>40986.006192129629</v>
      </c>
      <c r="T1955">
        <f t="shared" si="122"/>
        <v>2012</v>
      </c>
    </row>
    <row r="1956" spans="1:20" ht="48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4" t="s">
        <v>8307</v>
      </c>
      <c r="P1956" s="12" t="s">
        <v>8308</v>
      </c>
      <c r="Q1956" s="11">
        <f t="shared" si="123"/>
        <v>44.85</v>
      </c>
      <c r="R1956" s="19">
        <f t="shared" si="124"/>
        <v>40761.604421296295</v>
      </c>
      <c r="S1956" s="17">
        <f t="shared" si="125"/>
        <v>40805.604421296295</v>
      </c>
      <c r="T1956">
        <f t="shared" si="122"/>
        <v>2011</v>
      </c>
    </row>
    <row r="1957" spans="1:20" ht="32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4" t="s">
        <v>8322</v>
      </c>
      <c r="P1957" s="12" t="s">
        <v>8325</v>
      </c>
      <c r="Q1957" s="11">
        <f t="shared" si="123"/>
        <v>67.959999999999994</v>
      </c>
      <c r="R1957" s="19">
        <f t="shared" si="124"/>
        <v>42072.576249999998</v>
      </c>
      <c r="S1957" s="17">
        <f t="shared" si="125"/>
        <v>42097.576249999998</v>
      </c>
      <c r="T1957">
        <f t="shared" si="122"/>
        <v>2015</v>
      </c>
    </row>
    <row r="1958" spans="1:20" ht="48" x14ac:dyDescent="0.2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4" t="s">
        <v>8322</v>
      </c>
      <c r="P1958" s="12" t="s">
        <v>8325</v>
      </c>
      <c r="Q1958" s="11">
        <f t="shared" si="123"/>
        <v>73.239999999999995</v>
      </c>
      <c r="R1958" s="19">
        <f t="shared" si="124"/>
        <v>41912.858946759261</v>
      </c>
      <c r="S1958" s="17">
        <f t="shared" si="125"/>
        <v>41942.858946759261</v>
      </c>
      <c r="T1958">
        <f t="shared" si="122"/>
        <v>2014</v>
      </c>
    </row>
    <row r="1959" spans="1:20" ht="48" x14ac:dyDescent="0.2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4" t="s">
        <v>8320</v>
      </c>
      <c r="P1959" s="12" t="s">
        <v>8338</v>
      </c>
      <c r="Q1959" s="11">
        <f t="shared" si="123"/>
        <v>87.14</v>
      </c>
      <c r="R1959" s="19">
        <f t="shared" si="124"/>
        <v>41162.672326388885</v>
      </c>
      <c r="S1959" s="17">
        <f t="shared" si="125"/>
        <v>41192.672326388885</v>
      </c>
      <c r="T1959">
        <f t="shared" si="122"/>
        <v>2012</v>
      </c>
    </row>
    <row r="1960" spans="1:20" ht="48" x14ac:dyDescent="0.2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4" t="s">
        <v>8322</v>
      </c>
      <c r="P1960" s="12" t="s">
        <v>8325</v>
      </c>
      <c r="Q1960" s="11">
        <f t="shared" si="123"/>
        <v>61</v>
      </c>
      <c r="R1960" s="19">
        <f t="shared" si="124"/>
        <v>42167.533159722225</v>
      </c>
      <c r="S1960" s="17">
        <f t="shared" si="125"/>
        <v>42197.533159722225</v>
      </c>
      <c r="T1960">
        <f t="shared" si="122"/>
        <v>2015</v>
      </c>
    </row>
    <row r="1961" spans="1:20" ht="48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4" t="s">
        <v>8322</v>
      </c>
      <c r="P1961" s="12" t="s">
        <v>8323</v>
      </c>
      <c r="Q1961" s="11">
        <f t="shared" si="123"/>
        <v>140.54</v>
      </c>
      <c r="R1961" s="19">
        <f t="shared" si="124"/>
        <v>41902.622395833336</v>
      </c>
      <c r="S1961" s="17">
        <f t="shared" si="125"/>
        <v>41932.622395833336</v>
      </c>
      <c r="T1961">
        <f t="shared" si="122"/>
        <v>2014</v>
      </c>
    </row>
    <row r="1962" spans="1:20" ht="48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4" t="s">
        <v>8322</v>
      </c>
      <c r="P1962" s="12" t="s">
        <v>8325</v>
      </c>
      <c r="Q1962" s="11">
        <f t="shared" si="123"/>
        <v>70.23</v>
      </c>
      <c r="R1962" s="19">
        <f t="shared" si="124"/>
        <v>42054.849050925928</v>
      </c>
      <c r="S1962" s="17">
        <f t="shared" si="125"/>
        <v>42084.807384259257</v>
      </c>
      <c r="T1962">
        <f t="shared" si="122"/>
        <v>2015</v>
      </c>
    </row>
    <row r="1963" spans="1:20" ht="32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4" t="s">
        <v>8318</v>
      </c>
      <c r="P1963" s="12" t="s">
        <v>8344</v>
      </c>
      <c r="Q1963" s="11">
        <f t="shared" si="123"/>
        <v>96.05</v>
      </c>
      <c r="R1963" s="19">
        <f t="shared" si="124"/>
        <v>42760.244212962964</v>
      </c>
      <c r="S1963" s="17">
        <f t="shared" si="125"/>
        <v>42790.244212962964</v>
      </c>
      <c r="T1963">
        <f t="shared" si="122"/>
        <v>2017</v>
      </c>
    </row>
    <row r="1964" spans="1:20" ht="48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4" t="s">
        <v>8315</v>
      </c>
      <c r="P1964" s="12" t="s">
        <v>8333</v>
      </c>
      <c r="Q1964" s="11">
        <f t="shared" si="123"/>
        <v>18.579999999999998</v>
      </c>
      <c r="R1964" s="19">
        <f t="shared" si="124"/>
        <v>41740.138113425928</v>
      </c>
      <c r="S1964" s="17">
        <f t="shared" si="125"/>
        <v>41770.138113425928</v>
      </c>
      <c r="T1964">
        <f t="shared" si="122"/>
        <v>2014</v>
      </c>
    </row>
    <row r="1965" spans="1:20" ht="48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4" t="s">
        <v>8322</v>
      </c>
      <c r="P1965" s="12" t="s">
        <v>8325</v>
      </c>
      <c r="Q1965" s="11">
        <f t="shared" si="123"/>
        <v>140</v>
      </c>
      <c r="R1965" s="19">
        <f t="shared" si="124"/>
        <v>41879.913761574076</v>
      </c>
      <c r="S1965" s="17">
        <f t="shared" si="125"/>
        <v>41894.913761574076</v>
      </c>
      <c r="T1965">
        <f t="shared" si="122"/>
        <v>2014</v>
      </c>
    </row>
    <row r="1966" spans="1:20" ht="16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4" t="s">
        <v>8310</v>
      </c>
      <c r="P1966" s="12" t="s">
        <v>8311</v>
      </c>
      <c r="Q1966" s="11">
        <f t="shared" si="123"/>
        <v>38.46</v>
      </c>
      <c r="R1966" s="19">
        <f t="shared" si="124"/>
        <v>40939.979618055557</v>
      </c>
      <c r="S1966" s="17">
        <f t="shared" si="125"/>
        <v>40969.979618055557</v>
      </c>
      <c r="T1966">
        <f t="shared" si="122"/>
        <v>2012</v>
      </c>
    </row>
    <row r="1967" spans="1:20" ht="48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4" t="s">
        <v>8322</v>
      </c>
      <c r="P1967" s="12" t="s">
        <v>8325</v>
      </c>
      <c r="Q1967" s="11">
        <f t="shared" si="123"/>
        <v>150.41999999999999</v>
      </c>
      <c r="R1967" s="19">
        <f t="shared" si="124"/>
        <v>42017.88045138889</v>
      </c>
      <c r="S1967" s="17">
        <f t="shared" si="125"/>
        <v>42044.1875</v>
      </c>
      <c r="T1967">
        <f t="shared" si="122"/>
        <v>2015</v>
      </c>
    </row>
    <row r="1968" spans="1:20" ht="32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4" t="s">
        <v>8315</v>
      </c>
      <c r="P1968" s="12" t="s">
        <v>8333</v>
      </c>
      <c r="Q1968" s="11">
        <f t="shared" si="123"/>
        <v>81.95</v>
      </c>
      <c r="R1968" s="19">
        <f t="shared" si="124"/>
        <v>41712.762673611112</v>
      </c>
      <c r="S1968" s="17">
        <f t="shared" si="125"/>
        <v>41742.762673611112</v>
      </c>
      <c r="T1968">
        <f t="shared" si="122"/>
        <v>2014</v>
      </c>
    </row>
    <row r="1969" spans="1:20" ht="48" x14ac:dyDescent="0.2">
      <c r="A1969">
        <v>3196</v>
      </c>
      <c r="B1969" s="9" t="s">
        <v>3196</v>
      </c>
      <c r="C1969" s="3" t="s">
        <v>7306</v>
      </c>
      <c r="D1969" s="5">
        <v>3000000</v>
      </c>
      <c r="E1969" s="7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4" t="s">
        <v>8322</v>
      </c>
      <c r="P1969" s="12" t="s">
        <v>8334</v>
      </c>
      <c r="Q1969" s="11">
        <f t="shared" si="123"/>
        <v>300</v>
      </c>
      <c r="R1969" s="19">
        <f t="shared" si="124"/>
        <v>42157.598090277781</v>
      </c>
      <c r="S1969" s="17">
        <f t="shared" si="125"/>
        <v>42217.583333333328</v>
      </c>
      <c r="T1969">
        <f t="shared" si="122"/>
        <v>2015</v>
      </c>
    </row>
    <row r="1970" spans="1:20" ht="48" x14ac:dyDescent="0.2">
      <c r="A1970">
        <v>1639</v>
      </c>
      <c r="B1970" s="9" t="s">
        <v>1640</v>
      </c>
      <c r="C1970" s="3" t="s">
        <v>5749</v>
      </c>
      <c r="D1970" s="5">
        <v>1800</v>
      </c>
      <c r="E1970" s="7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4" t="s">
        <v>8326</v>
      </c>
      <c r="P1970" s="12" t="s">
        <v>8330</v>
      </c>
      <c r="Q1970" s="11">
        <f t="shared" si="123"/>
        <v>94.74</v>
      </c>
      <c r="R1970" s="19">
        <f t="shared" si="124"/>
        <v>40941.652372685188</v>
      </c>
      <c r="S1970" s="17">
        <f t="shared" si="125"/>
        <v>40971.652372685188</v>
      </c>
      <c r="T1970">
        <f t="shared" si="122"/>
        <v>2012</v>
      </c>
    </row>
    <row r="1971" spans="1:20" ht="48" x14ac:dyDescent="0.2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4" t="s">
        <v>8322</v>
      </c>
      <c r="P1971" s="12" t="s">
        <v>8325</v>
      </c>
      <c r="Q1971" s="11">
        <f t="shared" si="123"/>
        <v>58.06</v>
      </c>
      <c r="R1971" s="19">
        <f t="shared" si="124"/>
        <v>41940.598182870373</v>
      </c>
      <c r="S1971" s="17">
        <f t="shared" si="125"/>
        <v>41970.639849537038</v>
      </c>
      <c r="T1971">
        <f t="shared" si="122"/>
        <v>2014</v>
      </c>
    </row>
    <row r="1972" spans="1:20" ht="64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4" t="s">
        <v>8322</v>
      </c>
      <c r="P1972" s="12" t="s">
        <v>8325</v>
      </c>
      <c r="Q1972" s="11">
        <f t="shared" si="123"/>
        <v>48.34</v>
      </c>
      <c r="R1972" s="19">
        <f t="shared" si="124"/>
        <v>41807.690081018518</v>
      </c>
      <c r="S1972" s="17">
        <f t="shared" si="125"/>
        <v>41837.690081018518</v>
      </c>
      <c r="T1972">
        <f t="shared" si="122"/>
        <v>2014</v>
      </c>
    </row>
    <row r="1973" spans="1:20" ht="32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4" t="s">
        <v>8322</v>
      </c>
      <c r="P1973" s="12" t="s">
        <v>8325</v>
      </c>
      <c r="Q1973" s="11">
        <f t="shared" si="123"/>
        <v>89.4</v>
      </c>
      <c r="R1973" s="19">
        <f t="shared" si="124"/>
        <v>42103.884930555556</v>
      </c>
      <c r="S1973" s="17">
        <f t="shared" si="125"/>
        <v>42133.884930555556</v>
      </c>
      <c r="T1973">
        <f t="shared" si="122"/>
        <v>2015</v>
      </c>
    </row>
    <row r="1974" spans="1:20" ht="48" x14ac:dyDescent="0.2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4" t="s">
        <v>8320</v>
      </c>
      <c r="P1974" s="12" t="s">
        <v>8336</v>
      </c>
      <c r="Q1974" s="11">
        <f t="shared" si="123"/>
        <v>119</v>
      </c>
      <c r="R1974" s="19">
        <f t="shared" si="124"/>
        <v>41794.124953703707</v>
      </c>
      <c r="S1974" s="17">
        <f t="shared" si="125"/>
        <v>41854.124953703707</v>
      </c>
      <c r="T1974">
        <f t="shared" si="122"/>
        <v>2014</v>
      </c>
    </row>
    <row r="1975" spans="1:20" ht="32" x14ac:dyDescent="0.2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4" t="s">
        <v>8326</v>
      </c>
      <c r="P1975" s="12" t="s">
        <v>8330</v>
      </c>
      <c r="Q1975" s="11">
        <f t="shared" si="123"/>
        <v>43.54</v>
      </c>
      <c r="R1975" s="19">
        <f t="shared" si="124"/>
        <v>41692.084143518521</v>
      </c>
      <c r="S1975" s="17">
        <f t="shared" si="125"/>
        <v>41727.041666666664</v>
      </c>
      <c r="T1975">
        <f t="shared" si="122"/>
        <v>2014</v>
      </c>
    </row>
    <row r="1976" spans="1:20" ht="48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4" t="s">
        <v>8322</v>
      </c>
      <c r="P1976" s="12" t="s">
        <v>8325</v>
      </c>
      <c r="Q1976" s="11">
        <f t="shared" si="123"/>
        <v>137.08000000000001</v>
      </c>
      <c r="R1976" s="19">
        <f t="shared" si="124"/>
        <v>42279.778564814813</v>
      </c>
      <c r="S1976" s="17">
        <f t="shared" si="125"/>
        <v>42310.701388888891</v>
      </c>
      <c r="T1976">
        <f t="shared" si="122"/>
        <v>2015</v>
      </c>
    </row>
    <row r="1977" spans="1:20" ht="48" x14ac:dyDescent="0.2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4" t="s">
        <v>8307</v>
      </c>
      <c r="P1977" s="12" t="s">
        <v>8309</v>
      </c>
      <c r="Q1977" s="11">
        <f t="shared" si="123"/>
        <v>59.2</v>
      </c>
      <c r="R1977" s="19">
        <f t="shared" si="124"/>
        <v>42619.635787037041</v>
      </c>
      <c r="S1977" s="17">
        <f t="shared" si="125"/>
        <v>42649.635787037041</v>
      </c>
      <c r="T1977">
        <f t="shared" si="122"/>
        <v>2016</v>
      </c>
    </row>
    <row r="1978" spans="1:20" ht="32" x14ac:dyDescent="0.2">
      <c r="A1978">
        <v>2603</v>
      </c>
      <c r="B1978" s="9" t="s">
        <v>2603</v>
      </c>
      <c r="C1978" s="3" t="s">
        <v>6713</v>
      </c>
      <c r="D1978" s="5">
        <v>1750</v>
      </c>
      <c r="E1978" s="7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4" t="s">
        <v>8307</v>
      </c>
      <c r="P1978" s="12" t="s">
        <v>8314</v>
      </c>
      <c r="Q1978" s="11">
        <f t="shared" si="123"/>
        <v>35.520000000000003</v>
      </c>
      <c r="R1978" s="19">
        <f t="shared" si="124"/>
        <v>41617.912662037037</v>
      </c>
      <c r="S1978" s="17">
        <f t="shared" si="125"/>
        <v>41631.912662037037</v>
      </c>
      <c r="T1978">
        <f t="shared" si="122"/>
        <v>2013</v>
      </c>
    </row>
    <row r="1979" spans="1:20" ht="32" x14ac:dyDescent="0.2">
      <c r="A1979">
        <v>1678</v>
      </c>
      <c r="B1979" s="9" t="s">
        <v>1679</v>
      </c>
      <c r="C1979" s="3" t="s">
        <v>5788</v>
      </c>
      <c r="D1979" s="5">
        <v>1500</v>
      </c>
      <c r="E1979" s="7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4" t="s">
        <v>8326</v>
      </c>
      <c r="P1979" s="12" t="s">
        <v>8337</v>
      </c>
      <c r="Q1979" s="11">
        <f t="shared" si="123"/>
        <v>36.24</v>
      </c>
      <c r="R1979" s="19">
        <f t="shared" si="124"/>
        <v>41662.854988425926</v>
      </c>
      <c r="S1979" s="17">
        <f t="shared" si="125"/>
        <v>41676.854988425926</v>
      </c>
      <c r="T1979">
        <f t="shared" si="122"/>
        <v>2014</v>
      </c>
    </row>
    <row r="1980" spans="1:20" ht="48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4" t="s">
        <v>8326</v>
      </c>
      <c r="P1980" s="12" t="s">
        <v>8330</v>
      </c>
      <c r="Q1980" s="11">
        <f t="shared" si="123"/>
        <v>443.75</v>
      </c>
      <c r="R1980" s="19">
        <f t="shared" si="124"/>
        <v>40796.001261574071</v>
      </c>
      <c r="S1980" s="17">
        <f t="shared" si="125"/>
        <v>40849.333333333336</v>
      </c>
      <c r="T1980">
        <f t="shared" si="122"/>
        <v>2011</v>
      </c>
    </row>
    <row r="1981" spans="1:20" ht="48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4" t="s">
        <v>8326</v>
      </c>
      <c r="P1981" s="12" t="s">
        <v>8327</v>
      </c>
      <c r="Q1981" s="11">
        <f t="shared" si="123"/>
        <v>50.66</v>
      </c>
      <c r="R1981" s="19">
        <f t="shared" si="124"/>
        <v>42290.059594907405</v>
      </c>
      <c r="S1981" s="17">
        <f t="shared" si="125"/>
        <v>42304.207638888889</v>
      </c>
      <c r="T1981">
        <f t="shared" si="122"/>
        <v>2015</v>
      </c>
    </row>
    <row r="1982" spans="1:20" ht="64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4" t="s">
        <v>8326</v>
      </c>
      <c r="P1982" s="12" t="s">
        <v>8329</v>
      </c>
      <c r="Q1982" s="11">
        <f t="shared" si="123"/>
        <v>253.14</v>
      </c>
      <c r="R1982" s="19">
        <f t="shared" si="124"/>
        <v>42804.534652777773</v>
      </c>
      <c r="S1982" s="17">
        <f t="shared" si="125"/>
        <v>42834.492986111116</v>
      </c>
      <c r="T1982">
        <f t="shared" si="122"/>
        <v>2017</v>
      </c>
    </row>
    <row r="1983" spans="1:20" ht="48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4" t="s">
        <v>8318</v>
      </c>
      <c r="P1983" s="12" t="s">
        <v>8356</v>
      </c>
      <c r="Q1983" s="11">
        <f t="shared" si="123"/>
        <v>53.55</v>
      </c>
      <c r="R1983" s="19">
        <f t="shared" si="124"/>
        <v>42052.802430555559</v>
      </c>
      <c r="S1983" s="17">
        <f t="shared" si="125"/>
        <v>42082.760763888888</v>
      </c>
      <c r="T1983">
        <f t="shared" si="122"/>
        <v>2015</v>
      </c>
    </row>
    <row r="1984" spans="1:20" ht="32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4" t="s">
        <v>8322</v>
      </c>
      <c r="P1984" s="12" t="s">
        <v>8325</v>
      </c>
      <c r="Q1984" s="11">
        <f t="shared" si="123"/>
        <v>67.92</v>
      </c>
      <c r="R1984" s="19">
        <f t="shared" si="124"/>
        <v>42690.334317129629</v>
      </c>
      <c r="S1984" s="17">
        <f t="shared" si="125"/>
        <v>42721.333333333328</v>
      </c>
      <c r="T1984">
        <f t="shared" si="122"/>
        <v>2016</v>
      </c>
    </row>
    <row r="1985" spans="1:20" ht="48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4" t="s">
        <v>8322</v>
      </c>
      <c r="P1985" s="12" t="s">
        <v>8334</v>
      </c>
      <c r="Q1985" s="11">
        <f t="shared" si="123"/>
        <v>56.84</v>
      </c>
      <c r="R1985" s="19">
        <f t="shared" si="124"/>
        <v>42649.623460648145</v>
      </c>
      <c r="S1985" s="17">
        <f t="shared" si="125"/>
        <v>42693.041666666672</v>
      </c>
      <c r="T1985">
        <f t="shared" ref="T1985:T2048" si="126">YEAR(R1985)</f>
        <v>2016</v>
      </c>
    </row>
    <row r="1986" spans="1:20" ht="48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4" t="s">
        <v>8322</v>
      </c>
      <c r="P1986" s="12" t="s">
        <v>8323</v>
      </c>
      <c r="Q1986" s="11">
        <f t="shared" si="123"/>
        <v>65.11</v>
      </c>
      <c r="R1986" s="19">
        <f t="shared" si="124"/>
        <v>42359.792233796295</v>
      </c>
      <c r="S1986" s="17">
        <f t="shared" si="125"/>
        <v>42408.01180555555</v>
      </c>
      <c r="T1986">
        <f t="shared" si="126"/>
        <v>2015</v>
      </c>
    </row>
    <row r="1987" spans="1:20" ht="48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4" t="s">
        <v>8326</v>
      </c>
      <c r="P1987" s="12" t="s">
        <v>8328</v>
      </c>
      <c r="Q1987" s="11">
        <f t="shared" ref="Q1987:Q2050" si="127">IFERROR(ROUND(E1987/L1987,2),0)</f>
        <v>73.13</v>
      </c>
      <c r="R1987" s="19">
        <f t="shared" ref="R1987:R2050" si="128">(((J1987/60)/60)/24)+DATE(1970,1,1)</f>
        <v>41646.792222222226</v>
      </c>
      <c r="S1987" s="17">
        <f t="shared" ref="S1987:S2050" si="129">(((I1987/60)/60)/24)+DATE(1970,1,1)</f>
        <v>41676.792222222226</v>
      </c>
      <c r="T1987">
        <f t="shared" si="126"/>
        <v>2014</v>
      </c>
    </row>
    <row r="1988" spans="1:20" ht="48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4" t="s">
        <v>8310</v>
      </c>
      <c r="P1988" s="12" t="s">
        <v>8355</v>
      </c>
      <c r="Q1988" s="11">
        <f t="shared" si="127"/>
        <v>35.729999999999997</v>
      </c>
      <c r="R1988" s="19">
        <f t="shared" si="128"/>
        <v>41044.988055555557</v>
      </c>
      <c r="S1988" s="17">
        <f t="shared" si="129"/>
        <v>41104.988055555557</v>
      </c>
      <c r="T1988">
        <f t="shared" si="126"/>
        <v>2012</v>
      </c>
    </row>
    <row r="1989" spans="1:20" ht="48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4" t="s">
        <v>8326</v>
      </c>
      <c r="P1989" s="12" t="s">
        <v>8330</v>
      </c>
      <c r="Q1989" s="11">
        <f t="shared" si="127"/>
        <v>67.31</v>
      </c>
      <c r="R1989" s="19">
        <f t="shared" si="128"/>
        <v>42565.009097222224</v>
      </c>
      <c r="S1989" s="17">
        <f t="shared" si="129"/>
        <v>42572.009097222224</v>
      </c>
      <c r="T1989">
        <f t="shared" si="126"/>
        <v>2016</v>
      </c>
    </row>
    <row r="1990" spans="1:20" ht="48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4" t="s">
        <v>8307</v>
      </c>
      <c r="P1990" s="12" t="s">
        <v>8309</v>
      </c>
      <c r="Q1990" s="11">
        <f t="shared" si="127"/>
        <v>116.53</v>
      </c>
      <c r="R1990" s="19">
        <f t="shared" si="128"/>
        <v>42612.642754629633</v>
      </c>
      <c r="S1990" s="17">
        <f t="shared" si="129"/>
        <v>42657.642754629633</v>
      </c>
      <c r="T1990">
        <f t="shared" si="126"/>
        <v>2016</v>
      </c>
    </row>
    <row r="1991" spans="1:20" ht="48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4" t="s">
        <v>8322</v>
      </c>
      <c r="P1991" s="12" t="s">
        <v>8325</v>
      </c>
      <c r="Q1991" s="11">
        <f t="shared" si="127"/>
        <v>45.84</v>
      </c>
      <c r="R1991" s="19">
        <f t="shared" si="128"/>
        <v>41921.770439814813</v>
      </c>
      <c r="S1991" s="17">
        <f t="shared" si="129"/>
        <v>41938.770439814813</v>
      </c>
      <c r="T1991">
        <f t="shared" si="126"/>
        <v>2014</v>
      </c>
    </row>
    <row r="1992" spans="1:20" ht="32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4" t="s">
        <v>8322</v>
      </c>
      <c r="P1992" s="12" t="s">
        <v>8323</v>
      </c>
      <c r="Q1992" s="11">
        <f t="shared" si="127"/>
        <v>217.38</v>
      </c>
      <c r="R1992" s="19">
        <f t="shared" si="128"/>
        <v>42773.916180555556</v>
      </c>
      <c r="S1992" s="17">
        <f t="shared" si="129"/>
        <v>42818.874513888892</v>
      </c>
      <c r="T1992">
        <f t="shared" si="126"/>
        <v>2017</v>
      </c>
    </row>
    <row r="1993" spans="1:20" ht="48" x14ac:dyDescent="0.2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4" t="s">
        <v>8326</v>
      </c>
      <c r="P1993" s="12" t="s">
        <v>8335</v>
      </c>
      <c r="Q1993" s="11">
        <f t="shared" si="127"/>
        <v>22.74</v>
      </c>
      <c r="R1993" s="19">
        <f t="shared" si="128"/>
        <v>42079.745578703703</v>
      </c>
      <c r="S1993" s="17">
        <f t="shared" si="129"/>
        <v>42109.957638888889</v>
      </c>
      <c r="T1993">
        <f t="shared" si="126"/>
        <v>2015</v>
      </c>
    </row>
    <row r="1994" spans="1:20" ht="48" x14ac:dyDescent="0.2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4" t="s">
        <v>8320</v>
      </c>
      <c r="P1994" s="12" t="s">
        <v>8342</v>
      </c>
      <c r="Q1994" s="11">
        <f t="shared" si="127"/>
        <v>50.59</v>
      </c>
      <c r="R1994" s="19">
        <f t="shared" si="128"/>
        <v>40324.662511574075</v>
      </c>
      <c r="S1994" s="17">
        <f t="shared" si="129"/>
        <v>40391.125</v>
      </c>
      <c r="T1994">
        <f t="shared" si="126"/>
        <v>2010</v>
      </c>
    </row>
    <row r="1995" spans="1:20" ht="48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4" t="s">
        <v>8322</v>
      </c>
      <c r="P1995" s="12" t="s">
        <v>8323</v>
      </c>
      <c r="Q1995" s="11">
        <f t="shared" si="127"/>
        <v>40.83</v>
      </c>
      <c r="R1995" s="19">
        <f t="shared" si="128"/>
        <v>42629.503483796296</v>
      </c>
      <c r="S1995" s="17">
        <f t="shared" si="129"/>
        <v>42650.583333333328</v>
      </c>
      <c r="T1995">
        <f t="shared" si="126"/>
        <v>2016</v>
      </c>
    </row>
    <row r="1996" spans="1:20" ht="48" x14ac:dyDescent="0.2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4" t="s">
        <v>8322</v>
      </c>
      <c r="P1996" s="12" t="s">
        <v>8325</v>
      </c>
      <c r="Q1996" s="11">
        <f t="shared" si="127"/>
        <v>74.349999999999994</v>
      </c>
      <c r="R1996" s="19">
        <f t="shared" si="128"/>
        <v>42192.591944444444</v>
      </c>
      <c r="S1996" s="17">
        <f t="shared" si="129"/>
        <v>42223.708333333328</v>
      </c>
      <c r="T1996">
        <f t="shared" si="126"/>
        <v>2015</v>
      </c>
    </row>
    <row r="1997" spans="1:20" ht="48" x14ac:dyDescent="0.2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4" t="s">
        <v>8312</v>
      </c>
      <c r="P1997" s="12" t="s">
        <v>8313</v>
      </c>
      <c r="Q1997" s="11">
        <f t="shared" si="127"/>
        <v>213.38</v>
      </c>
      <c r="R1997" s="19">
        <f t="shared" si="128"/>
        <v>42065.084375000006</v>
      </c>
      <c r="S1997" s="17">
        <f t="shared" si="129"/>
        <v>42095.042708333334</v>
      </c>
      <c r="T1997">
        <f t="shared" si="126"/>
        <v>2015</v>
      </c>
    </row>
    <row r="1998" spans="1:20" ht="32" x14ac:dyDescent="0.2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4" t="s">
        <v>8307</v>
      </c>
      <c r="P1998" s="12" t="s">
        <v>8339</v>
      </c>
      <c r="Q1998" s="11">
        <f t="shared" si="127"/>
        <v>60.96</v>
      </c>
      <c r="R1998" s="19">
        <f t="shared" si="128"/>
        <v>42275.588715277772</v>
      </c>
      <c r="S1998" s="17">
        <f t="shared" si="129"/>
        <v>42317.60555555555</v>
      </c>
      <c r="T1998">
        <f t="shared" si="126"/>
        <v>2015</v>
      </c>
    </row>
    <row r="1999" spans="1:20" ht="48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4" t="s">
        <v>8307</v>
      </c>
      <c r="P1999" s="12" t="s">
        <v>8309</v>
      </c>
      <c r="Q1999" s="11">
        <f t="shared" si="127"/>
        <v>41.59</v>
      </c>
      <c r="R1999" s="19">
        <f t="shared" si="128"/>
        <v>42123.678645833337</v>
      </c>
      <c r="S1999" s="17">
        <f t="shared" si="129"/>
        <v>42153.678645833337</v>
      </c>
      <c r="T1999">
        <f t="shared" si="126"/>
        <v>2015</v>
      </c>
    </row>
    <row r="2000" spans="1:20" ht="48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4" t="s">
        <v>8322</v>
      </c>
      <c r="P2000" s="12" t="s">
        <v>8325</v>
      </c>
      <c r="Q2000" s="11">
        <f t="shared" si="127"/>
        <v>37.78</v>
      </c>
      <c r="R2000" s="19">
        <f t="shared" si="128"/>
        <v>41894.91375</v>
      </c>
      <c r="S2000" s="17">
        <f t="shared" si="129"/>
        <v>41938.029861111114</v>
      </c>
      <c r="T2000">
        <f t="shared" si="126"/>
        <v>2014</v>
      </c>
    </row>
    <row r="2001" spans="1:20" ht="48" x14ac:dyDescent="0.2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4" t="s">
        <v>8320</v>
      </c>
      <c r="P2001" s="12" t="s">
        <v>8342</v>
      </c>
      <c r="Q2001" s="11">
        <f t="shared" si="127"/>
        <v>65.38</v>
      </c>
      <c r="R2001" s="19">
        <f t="shared" si="128"/>
        <v>41557.949687500004</v>
      </c>
      <c r="S2001" s="17">
        <f t="shared" si="129"/>
        <v>41592.249305555553</v>
      </c>
      <c r="T2001">
        <f t="shared" si="126"/>
        <v>2013</v>
      </c>
    </row>
    <row r="2002" spans="1:20" ht="48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4" t="s">
        <v>8318</v>
      </c>
      <c r="P2002" s="12" t="s">
        <v>8344</v>
      </c>
      <c r="Q2002" s="11">
        <f t="shared" si="127"/>
        <v>84.9</v>
      </c>
      <c r="R2002" s="19">
        <f t="shared" si="128"/>
        <v>41932.871990740743</v>
      </c>
      <c r="S2002" s="17">
        <f t="shared" si="129"/>
        <v>41965.249305555553</v>
      </c>
      <c r="T2002">
        <f t="shared" si="126"/>
        <v>2014</v>
      </c>
    </row>
    <row r="2003" spans="1:20" ht="48" x14ac:dyDescent="0.2">
      <c r="A2003">
        <v>3847</v>
      </c>
      <c r="B2003" s="9" t="s">
        <v>3844</v>
      </c>
      <c r="C2003" s="3" t="s">
        <v>7956</v>
      </c>
      <c r="D2003" s="5">
        <v>10500</v>
      </c>
      <c r="E2003" s="7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4" t="s">
        <v>8322</v>
      </c>
      <c r="P2003" s="12" t="s">
        <v>8325</v>
      </c>
      <c r="Q2003" s="11">
        <f t="shared" si="127"/>
        <v>188.56</v>
      </c>
      <c r="R2003" s="19">
        <f t="shared" si="128"/>
        <v>42159.224432870367</v>
      </c>
      <c r="S2003" s="17">
        <f t="shared" si="129"/>
        <v>42204.224432870367</v>
      </c>
      <c r="T2003">
        <f t="shared" si="126"/>
        <v>2015</v>
      </c>
    </row>
    <row r="2004" spans="1:20" ht="32" x14ac:dyDescent="0.2">
      <c r="A2004">
        <v>1802</v>
      </c>
      <c r="B2004" s="9" t="s">
        <v>1803</v>
      </c>
      <c r="C2004" s="3" t="s">
        <v>5912</v>
      </c>
      <c r="D2004" s="5">
        <v>3500</v>
      </c>
      <c r="E2004" s="7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4" t="s">
        <v>8312</v>
      </c>
      <c r="P2004" s="12" t="s">
        <v>8313</v>
      </c>
      <c r="Q2004" s="11">
        <f t="shared" si="127"/>
        <v>94.28</v>
      </c>
      <c r="R2004" s="19">
        <f t="shared" si="128"/>
        <v>42159.47256944445</v>
      </c>
      <c r="S2004" s="17">
        <f t="shared" si="129"/>
        <v>42182.915972222225</v>
      </c>
      <c r="T2004">
        <f t="shared" si="126"/>
        <v>2015</v>
      </c>
    </row>
    <row r="2005" spans="1:20" ht="48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4" t="s">
        <v>8326</v>
      </c>
      <c r="P2005" s="12" t="s">
        <v>8353</v>
      </c>
      <c r="Q2005" s="11">
        <f t="shared" si="127"/>
        <v>44.5</v>
      </c>
      <c r="R2005" s="19">
        <f t="shared" si="128"/>
        <v>40671.879293981481</v>
      </c>
      <c r="S2005" s="17">
        <f t="shared" si="129"/>
        <v>40732.875</v>
      </c>
      <c r="T2005">
        <f t="shared" si="126"/>
        <v>2011</v>
      </c>
    </row>
    <row r="2006" spans="1:20" ht="48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4" t="s">
        <v>8322</v>
      </c>
      <c r="P2006" s="12" t="s">
        <v>8325</v>
      </c>
      <c r="Q2006" s="11">
        <f t="shared" si="127"/>
        <v>40.24</v>
      </c>
      <c r="R2006" s="19">
        <f t="shared" si="128"/>
        <v>42459.15861111111</v>
      </c>
      <c r="S2006" s="17">
        <f t="shared" si="129"/>
        <v>42518.905555555553</v>
      </c>
      <c r="T2006">
        <f t="shared" si="126"/>
        <v>2016</v>
      </c>
    </row>
    <row r="2007" spans="1:20" ht="48" x14ac:dyDescent="0.2">
      <c r="A2007">
        <v>3497</v>
      </c>
      <c r="B2007" s="9" t="s">
        <v>3496</v>
      </c>
      <c r="C2007" s="3" t="s">
        <v>7607</v>
      </c>
      <c r="D2007" s="5">
        <v>1551</v>
      </c>
      <c r="E2007" s="7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4" t="s">
        <v>8322</v>
      </c>
      <c r="P2007" s="12" t="s">
        <v>8325</v>
      </c>
      <c r="Q2007" s="11">
        <f t="shared" si="127"/>
        <v>34.409999999999997</v>
      </c>
      <c r="R2007" s="19">
        <f t="shared" si="128"/>
        <v>42511.741944444439</v>
      </c>
      <c r="S2007" s="17">
        <f t="shared" si="129"/>
        <v>42523.916666666672</v>
      </c>
      <c r="T2007">
        <f t="shared" si="126"/>
        <v>2016</v>
      </c>
    </row>
    <row r="2008" spans="1:20" ht="48" x14ac:dyDescent="0.2">
      <c r="A2008">
        <v>650</v>
      </c>
      <c r="B2008" s="9" t="s">
        <v>651</v>
      </c>
      <c r="C2008" s="3" t="s">
        <v>4760</v>
      </c>
      <c r="D2008" s="5">
        <v>1500</v>
      </c>
      <c r="E2008" s="7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4" t="s">
        <v>8307</v>
      </c>
      <c r="P2008" s="12" t="s">
        <v>8309</v>
      </c>
      <c r="Q2008" s="11">
        <f t="shared" si="127"/>
        <v>35.130000000000003</v>
      </c>
      <c r="R2008" s="19">
        <f t="shared" si="128"/>
        <v>41932.036851851852</v>
      </c>
      <c r="S2008" s="17">
        <f t="shared" si="129"/>
        <v>41992.078518518523</v>
      </c>
      <c r="T2008">
        <f t="shared" si="126"/>
        <v>2014</v>
      </c>
    </row>
    <row r="2009" spans="1:20" ht="48" x14ac:dyDescent="0.2">
      <c r="A2009">
        <v>3314</v>
      </c>
      <c r="B2009" s="9" t="s">
        <v>3314</v>
      </c>
      <c r="C2009" s="3" t="s">
        <v>7424</v>
      </c>
      <c r="D2009" s="5">
        <v>800</v>
      </c>
      <c r="E2009" s="7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4" t="s">
        <v>8322</v>
      </c>
      <c r="P2009" s="12" t="s">
        <v>8325</v>
      </c>
      <c r="Q2009" s="11">
        <f t="shared" si="127"/>
        <v>29.07</v>
      </c>
      <c r="R2009" s="19">
        <f t="shared" si="128"/>
        <v>42105.267488425925</v>
      </c>
      <c r="S2009" s="17">
        <f t="shared" si="129"/>
        <v>42132.836805555555</v>
      </c>
      <c r="T2009">
        <f t="shared" si="126"/>
        <v>2015</v>
      </c>
    </row>
    <row r="2010" spans="1:20" ht="16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4" t="s">
        <v>8307</v>
      </c>
      <c r="P2010" s="12" t="s">
        <v>8309</v>
      </c>
      <c r="Q2010" s="11">
        <f t="shared" si="127"/>
        <v>52.41</v>
      </c>
      <c r="R2010" s="19">
        <f t="shared" si="128"/>
        <v>42611.933969907404</v>
      </c>
      <c r="S2010" s="17">
        <f t="shared" si="129"/>
        <v>42641.933969907404</v>
      </c>
      <c r="T2010">
        <f t="shared" si="126"/>
        <v>2016</v>
      </c>
    </row>
    <row r="2011" spans="1:20" ht="48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4" t="s">
        <v>8312</v>
      </c>
      <c r="P2011" s="12" t="s">
        <v>8313</v>
      </c>
      <c r="Q2011" s="11">
        <f t="shared" si="127"/>
        <v>38.86</v>
      </c>
      <c r="R2011" s="19">
        <f t="shared" si="128"/>
        <v>41814.785925925928</v>
      </c>
      <c r="S2011" s="17">
        <f t="shared" si="129"/>
        <v>41844.785925925928</v>
      </c>
      <c r="T2011">
        <f t="shared" si="126"/>
        <v>2014</v>
      </c>
    </row>
    <row r="2012" spans="1:20" ht="48" x14ac:dyDescent="0.2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4" t="s">
        <v>8322</v>
      </c>
      <c r="P2012" s="12" t="s">
        <v>8325</v>
      </c>
      <c r="Q2012" s="11">
        <f t="shared" si="127"/>
        <v>45.11</v>
      </c>
      <c r="R2012" s="19">
        <f t="shared" si="128"/>
        <v>42733.50136574074</v>
      </c>
      <c r="S2012" s="17">
        <f t="shared" si="129"/>
        <v>42753.50136574074</v>
      </c>
      <c r="T2012">
        <f t="shared" si="126"/>
        <v>2016</v>
      </c>
    </row>
    <row r="2013" spans="1:20" ht="64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4" t="s">
        <v>8322</v>
      </c>
      <c r="P2013" s="12" t="s">
        <v>8325</v>
      </c>
      <c r="Q2013" s="11">
        <f t="shared" si="127"/>
        <v>47.66</v>
      </c>
      <c r="R2013" s="19">
        <f t="shared" si="128"/>
        <v>42381.671840277777</v>
      </c>
      <c r="S2013" s="17">
        <f t="shared" si="129"/>
        <v>42411.957638888889</v>
      </c>
      <c r="T2013">
        <f t="shared" si="126"/>
        <v>2016</v>
      </c>
    </row>
    <row r="2014" spans="1:20" ht="32" x14ac:dyDescent="0.2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4" t="s">
        <v>8320</v>
      </c>
      <c r="P2014" s="12" t="s">
        <v>8331</v>
      </c>
      <c r="Q2014" s="11">
        <f t="shared" si="127"/>
        <v>59.46</v>
      </c>
      <c r="R2014" s="19">
        <f t="shared" si="128"/>
        <v>42098.291828703703</v>
      </c>
      <c r="S2014" s="17">
        <f t="shared" si="129"/>
        <v>42122</v>
      </c>
      <c r="T2014">
        <f t="shared" si="126"/>
        <v>2015</v>
      </c>
    </row>
    <row r="2015" spans="1:20" ht="48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4" t="s">
        <v>8326</v>
      </c>
      <c r="P2015" s="12" t="s">
        <v>8327</v>
      </c>
      <c r="Q2015" s="11">
        <f t="shared" si="127"/>
        <v>43.71</v>
      </c>
      <c r="R2015" s="19">
        <f t="shared" si="128"/>
        <v>40811.120324074072</v>
      </c>
      <c r="S2015" s="17">
        <f t="shared" si="129"/>
        <v>40871.161990740737</v>
      </c>
      <c r="T2015">
        <f t="shared" si="126"/>
        <v>2011</v>
      </c>
    </row>
    <row r="2016" spans="1:20" ht="48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4" t="s">
        <v>8322</v>
      </c>
      <c r="P2016" s="12" t="s">
        <v>8325</v>
      </c>
      <c r="Q2016" s="11">
        <f t="shared" si="127"/>
        <v>83.05</v>
      </c>
      <c r="R2016" s="19">
        <f t="shared" si="128"/>
        <v>42146.731087962966</v>
      </c>
      <c r="S2016" s="17">
        <f t="shared" si="129"/>
        <v>42176.731087962966</v>
      </c>
      <c r="T2016">
        <f t="shared" si="126"/>
        <v>2015</v>
      </c>
    </row>
    <row r="2017" spans="1:20" ht="48" x14ac:dyDescent="0.2">
      <c r="A2017">
        <v>3485</v>
      </c>
      <c r="B2017" s="9" t="s">
        <v>3484</v>
      </c>
      <c r="C2017" s="3" t="s">
        <v>7595</v>
      </c>
      <c r="D2017" s="5">
        <v>1650</v>
      </c>
      <c r="E2017" s="7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4" t="s">
        <v>8322</v>
      </c>
      <c r="P2017" s="12" t="s">
        <v>8325</v>
      </c>
      <c r="Q2017" s="11">
        <f t="shared" si="127"/>
        <v>55.33</v>
      </c>
      <c r="R2017" s="19">
        <f t="shared" si="128"/>
        <v>42372.693055555559</v>
      </c>
      <c r="S2017" s="17">
        <f t="shared" si="129"/>
        <v>42402.693055555559</v>
      </c>
      <c r="T2017">
        <f t="shared" si="126"/>
        <v>2016</v>
      </c>
    </row>
    <row r="2018" spans="1:20" ht="48" x14ac:dyDescent="0.2">
      <c r="A2018">
        <v>2667</v>
      </c>
      <c r="B2018" s="9" t="s">
        <v>2667</v>
      </c>
      <c r="C2018" s="3" t="s">
        <v>6777</v>
      </c>
      <c r="D2018" s="5">
        <v>1500</v>
      </c>
      <c r="E2018" s="7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4" t="s">
        <v>8307</v>
      </c>
      <c r="P2018" s="12" t="s">
        <v>8339</v>
      </c>
      <c r="Q2018" s="11">
        <f t="shared" si="127"/>
        <v>92.22</v>
      </c>
      <c r="R2018" s="19">
        <f t="shared" si="128"/>
        <v>42380.926111111112</v>
      </c>
      <c r="S2018" s="17">
        <f t="shared" si="129"/>
        <v>42410.926111111112</v>
      </c>
      <c r="T2018">
        <f t="shared" si="126"/>
        <v>2016</v>
      </c>
    </row>
    <row r="2019" spans="1:20" ht="48" x14ac:dyDescent="0.2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4" t="s">
        <v>8310</v>
      </c>
      <c r="P2019" s="12" t="s">
        <v>8351</v>
      </c>
      <c r="Q2019" s="11">
        <f t="shared" si="127"/>
        <v>31.85</v>
      </c>
      <c r="R2019" s="19">
        <f t="shared" si="128"/>
        <v>41604.996458333335</v>
      </c>
      <c r="S2019" s="17">
        <f t="shared" si="129"/>
        <v>41634.996458333335</v>
      </c>
      <c r="T2019">
        <f t="shared" si="126"/>
        <v>2013</v>
      </c>
    </row>
    <row r="2020" spans="1:20" ht="48" x14ac:dyDescent="0.2">
      <c r="A2020">
        <v>2776</v>
      </c>
      <c r="B2020" s="9" t="s">
        <v>2776</v>
      </c>
      <c r="C2020" s="3" t="s">
        <v>6886</v>
      </c>
      <c r="D2020" s="5">
        <v>21000</v>
      </c>
      <c r="E2020" s="7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4" t="s">
        <v>8310</v>
      </c>
      <c r="P2020" s="12" t="s">
        <v>8355</v>
      </c>
      <c r="Q2020" s="11">
        <f t="shared" si="127"/>
        <v>45.97</v>
      </c>
      <c r="R2020" s="19">
        <f t="shared" si="128"/>
        <v>42136.297175925924</v>
      </c>
      <c r="S2020" s="17">
        <f t="shared" si="129"/>
        <v>42167.297175925924</v>
      </c>
      <c r="T2020">
        <f t="shared" si="126"/>
        <v>2015</v>
      </c>
    </row>
    <row r="2021" spans="1:20" ht="32" x14ac:dyDescent="0.2">
      <c r="A2021">
        <v>1925</v>
      </c>
      <c r="B2021" s="9" t="s">
        <v>1926</v>
      </c>
      <c r="C2021" s="3" t="s">
        <v>6035</v>
      </c>
      <c r="D2021" s="5">
        <v>1500</v>
      </c>
      <c r="E2021" s="7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4" t="s">
        <v>8326</v>
      </c>
      <c r="P2021" s="12" t="s">
        <v>8327</v>
      </c>
      <c r="Q2021" s="11">
        <f t="shared" si="127"/>
        <v>31.83</v>
      </c>
      <c r="R2021" s="19">
        <f t="shared" si="128"/>
        <v>41535.90148148148</v>
      </c>
      <c r="S2021" s="17">
        <f t="shared" si="129"/>
        <v>41558</v>
      </c>
      <c r="T2021">
        <f t="shared" si="126"/>
        <v>2013</v>
      </c>
    </row>
    <row r="2022" spans="1:20" ht="48" x14ac:dyDescent="0.2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4" t="s">
        <v>8320</v>
      </c>
      <c r="P2022" s="12" t="s">
        <v>8342</v>
      </c>
      <c r="Q2022" s="11">
        <f t="shared" si="127"/>
        <v>40.270000000000003</v>
      </c>
      <c r="R2022" s="19">
        <f t="shared" si="128"/>
        <v>41724.776539351849</v>
      </c>
      <c r="S2022" s="17">
        <f t="shared" si="129"/>
        <v>41754.776539351849</v>
      </c>
      <c r="T2022">
        <f t="shared" si="126"/>
        <v>2014</v>
      </c>
    </row>
    <row r="2023" spans="1:20" ht="48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4" t="s">
        <v>8322</v>
      </c>
      <c r="P2023" s="12" t="s">
        <v>8325</v>
      </c>
      <c r="Q2023" s="11">
        <f t="shared" si="127"/>
        <v>50.02</v>
      </c>
      <c r="R2023" s="19">
        <f t="shared" si="128"/>
        <v>41893.783553240741</v>
      </c>
      <c r="S2023" s="17">
        <f t="shared" si="129"/>
        <v>41914.597916666666</v>
      </c>
      <c r="T2023">
        <f t="shared" si="126"/>
        <v>2014</v>
      </c>
    </row>
    <row r="2024" spans="1:20" ht="48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4" t="s">
        <v>8322</v>
      </c>
      <c r="P2024" s="12" t="s">
        <v>8325</v>
      </c>
      <c r="Q2024" s="11">
        <f t="shared" si="127"/>
        <v>91.67</v>
      </c>
      <c r="R2024" s="19">
        <f t="shared" si="128"/>
        <v>42054.024421296301</v>
      </c>
      <c r="S2024" s="17">
        <f t="shared" si="129"/>
        <v>42061.024421296301</v>
      </c>
      <c r="T2024">
        <f t="shared" si="126"/>
        <v>2015</v>
      </c>
    </row>
    <row r="2025" spans="1:20" ht="48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4" t="s">
        <v>8322</v>
      </c>
      <c r="P2025" s="12" t="s">
        <v>8325</v>
      </c>
      <c r="Q2025" s="11">
        <f t="shared" si="127"/>
        <v>23.87</v>
      </c>
      <c r="R2025" s="19">
        <f t="shared" si="128"/>
        <v>42675.694236111114</v>
      </c>
      <c r="S2025" s="17">
        <f t="shared" si="129"/>
        <v>42705.735902777778</v>
      </c>
      <c r="T2025">
        <f t="shared" si="126"/>
        <v>2016</v>
      </c>
    </row>
    <row r="2026" spans="1:20" ht="48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4" t="s">
        <v>8312</v>
      </c>
      <c r="P2026" s="12" t="s">
        <v>8313</v>
      </c>
      <c r="Q2026" s="11">
        <f t="shared" si="127"/>
        <v>109.07</v>
      </c>
      <c r="R2026" s="19">
        <f t="shared" si="128"/>
        <v>42010.674513888895</v>
      </c>
      <c r="S2026" s="17">
        <f t="shared" si="129"/>
        <v>42040.674513888895</v>
      </c>
      <c r="T2026">
        <f t="shared" si="126"/>
        <v>2015</v>
      </c>
    </row>
    <row r="2027" spans="1:20" ht="48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4" t="s">
        <v>8322</v>
      </c>
      <c r="P2027" s="12" t="s">
        <v>8325</v>
      </c>
      <c r="Q2027" s="11">
        <f t="shared" si="127"/>
        <v>41.92</v>
      </c>
      <c r="R2027" s="19">
        <f t="shared" si="128"/>
        <v>42162.729548611111</v>
      </c>
      <c r="S2027" s="17">
        <f t="shared" si="129"/>
        <v>42192.729548611111</v>
      </c>
      <c r="T2027">
        <f t="shared" si="126"/>
        <v>2015</v>
      </c>
    </row>
    <row r="2028" spans="1:20" ht="48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4" t="s">
        <v>8315</v>
      </c>
      <c r="P2028" s="12" t="s">
        <v>8333</v>
      </c>
      <c r="Q2028" s="11">
        <f t="shared" si="127"/>
        <v>29.04</v>
      </c>
      <c r="R2028" s="19">
        <f t="shared" si="128"/>
        <v>42647.750092592592</v>
      </c>
      <c r="S2028" s="17">
        <f t="shared" si="129"/>
        <v>42677.750092592592</v>
      </c>
      <c r="T2028">
        <f t="shared" si="126"/>
        <v>2016</v>
      </c>
    </row>
    <row r="2029" spans="1:20" ht="48" x14ac:dyDescent="0.2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4" t="s">
        <v>8322</v>
      </c>
      <c r="P2029" s="12" t="s">
        <v>8325</v>
      </c>
      <c r="Q2029" s="11">
        <f t="shared" si="127"/>
        <v>81.25</v>
      </c>
      <c r="R2029" s="19">
        <f t="shared" si="128"/>
        <v>42039.384571759263</v>
      </c>
      <c r="S2029" s="17">
        <f t="shared" si="129"/>
        <v>42052.583333333328</v>
      </c>
      <c r="T2029">
        <f t="shared" si="126"/>
        <v>2015</v>
      </c>
    </row>
    <row r="2030" spans="1:20" ht="48" x14ac:dyDescent="0.2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4" t="s">
        <v>8322</v>
      </c>
      <c r="P2030" s="12" t="s">
        <v>8325</v>
      </c>
      <c r="Q2030" s="11">
        <f t="shared" si="127"/>
        <v>95.59</v>
      </c>
      <c r="R2030" s="19">
        <f t="shared" si="128"/>
        <v>42097.786493055552</v>
      </c>
      <c r="S2030" s="17">
        <f t="shared" si="129"/>
        <v>42127.952083333337</v>
      </c>
      <c r="T2030">
        <f t="shared" si="126"/>
        <v>2015</v>
      </c>
    </row>
    <row r="2031" spans="1:20" ht="48" x14ac:dyDescent="0.2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4" t="s">
        <v>8322</v>
      </c>
      <c r="P2031" s="12" t="s">
        <v>8325</v>
      </c>
      <c r="Q2031" s="11">
        <f t="shared" si="127"/>
        <v>52.35</v>
      </c>
      <c r="R2031" s="19">
        <f t="shared" si="128"/>
        <v>42203.432129629626</v>
      </c>
      <c r="S2031" s="17">
        <f t="shared" si="129"/>
        <v>42233.432129629626</v>
      </c>
      <c r="T2031">
        <f t="shared" si="126"/>
        <v>2015</v>
      </c>
    </row>
    <row r="2032" spans="1:20" ht="32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4" t="s">
        <v>8322</v>
      </c>
      <c r="P2032" s="12" t="s">
        <v>8325</v>
      </c>
      <c r="Q2032" s="11">
        <f t="shared" si="127"/>
        <v>89.79</v>
      </c>
      <c r="R2032" s="19">
        <f t="shared" si="128"/>
        <v>42374.911226851851</v>
      </c>
      <c r="S2032" s="17">
        <f t="shared" si="129"/>
        <v>42388.207638888889</v>
      </c>
      <c r="T2032">
        <f t="shared" si="126"/>
        <v>2016</v>
      </c>
    </row>
    <row r="2033" spans="1:20" ht="48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4" t="s">
        <v>8322</v>
      </c>
      <c r="P2033" s="12" t="s">
        <v>8325</v>
      </c>
      <c r="Q2033" s="11">
        <f t="shared" si="127"/>
        <v>25.25</v>
      </c>
      <c r="R2033" s="19">
        <f t="shared" si="128"/>
        <v>42103.399479166663</v>
      </c>
      <c r="S2033" s="17">
        <f t="shared" si="129"/>
        <v>42133.399479166663</v>
      </c>
      <c r="T2033">
        <f t="shared" si="126"/>
        <v>2015</v>
      </c>
    </row>
    <row r="2034" spans="1:20" ht="48" x14ac:dyDescent="0.2">
      <c r="A2034">
        <v>2549</v>
      </c>
      <c r="B2034" s="9" t="s">
        <v>2549</v>
      </c>
      <c r="C2034" s="3" t="s">
        <v>6659</v>
      </c>
      <c r="D2034" s="5">
        <v>1570</v>
      </c>
      <c r="E2034" s="7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4" t="s">
        <v>8326</v>
      </c>
      <c r="P2034" s="12" t="s">
        <v>8340</v>
      </c>
      <c r="Q2034" s="11">
        <f t="shared" si="127"/>
        <v>43.62</v>
      </c>
      <c r="R2034" s="19">
        <f t="shared" si="128"/>
        <v>41390.757754629631</v>
      </c>
      <c r="S2034" s="17">
        <f t="shared" si="129"/>
        <v>41425.708333333336</v>
      </c>
      <c r="T2034">
        <f t="shared" si="126"/>
        <v>2013</v>
      </c>
    </row>
    <row r="2035" spans="1:20" ht="32" x14ac:dyDescent="0.2">
      <c r="A2035">
        <v>2179</v>
      </c>
      <c r="B2035" s="9" t="s">
        <v>2180</v>
      </c>
      <c r="C2035" s="3" t="s">
        <v>6289</v>
      </c>
      <c r="D2035" s="5">
        <v>1000</v>
      </c>
      <c r="E2035" s="7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4" t="s">
        <v>8326</v>
      </c>
      <c r="P2035" s="12" t="s">
        <v>8330</v>
      </c>
      <c r="Q2035" s="11">
        <f t="shared" si="127"/>
        <v>76.86</v>
      </c>
      <c r="R2035" s="19">
        <f t="shared" si="128"/>
        <v>42075.171203703707</v>
      </c>
      <c r="S2035" s="17">
        <f t="shared" si="129"/>
        <v>42105.171203703707</v>
      </c>
      <c r="T2035">
        <f t="shared" si="126"/>
        <v>2015</v>
      </c>
    </row>
    <row r="2036" spans="1:20" ht="48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4" t="s">
        <v>8326</v>
      </c>
      <c r="P2036" s="12" t="s">
        <v>8330</v>
      </c>
      <c r="Q2036" s="11">
        <f t="shared" si="127"/>
        <v>64.44</v>
      </c>
      <c r="R2036" s="19">
        <f t="shared" si="128"/>
        <v>41571.998379629629</v>
      </c>
      <c r="S2036" s="17">
        <f t="shared" si="129"/>
        <v>41614.973611111112</v>
      </c>
      <c r="T2036">
        <f t="shared" si="126"/>
        <v>2013</v>
      </c>
    </row>
    <row r="2037" spans="1:20" ht="48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4" t="s">
        <v>8322</v>
      </c>
      <c r="P2037" s="12" t="s">
        <v>8325</v>
      </c>
      <c r="Q2037" s="11">
        <f t="shared" si="127"/>
        <v>57.5</v>
      </c>
      <c r="R2037" s="19">
        <f t="shared" si="128"/>
        <v>42446.943831018521</v>
      </c>
      <c r="S2037" s="17">
        <f t="shared" si="129"/>
        <v>42476.943831018521</v>
      </c>
      <c r="T2037">
        <f t="shared" si="126"/>
        <v>2016</v>
      </c>
    </row>
    <row r="2038" spans="1:20" ht="48" x14ac:dyDescent="0.2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4" t="s">
        <v>8322</v>
      </c>
      <c r="P2038" s="12" t="s">
        <v>8323</v>
      </c>
      <c r="Q2038" s="11">
        <f t="shared" si="127"/>
        <v>200.63</v>
      </c>
      <c r="R2038" s="19">
        <f t="shared" si="128"/>
        <v>42628.690266203703</v>
      </c>
      <c r="S2038" s="17">
        <f t="shared" si="129"/>
        <v>42660.166666666672</v>
      </c>
      <c r="T2038">
        <f t="shared" si="126"/>
        <v>2016</v>
      </c>
    </row>
    <row r="2039" spans="1:20" ht="48" x14ac:dyDescent="0.2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4" t="s">
        <v>8322</v>
      </c>
      <c r="P2039" s="12" t="s">
        <v>8323</v>
      </c>
      <c r="Q2039" s="11">
        <f t="shared" si="127"/>
        <v>80.25</v>
      </c>
      <c r="R2039" s="19">
        <f t="shared" si="128"/>
        <v>42780.740277777775</v>
      </c>
      <c r="S2039" s="17">
        <f t="shared" si="129"/>
        <v>42795.083333333328</v>
      </c>
      <c r="T2039">
        <f t="shared" si="126"/>
        <v>2017</v>
      </c>
    </row>
    <row r="2040" spans="1:20" ht="32" x14ac:dyDescent="0.2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4" t="s">
        <v>8310</v>
      </c>
      <c r="P2040" s="12" t="s">
        <v>8332</v>
      </c>
      <c r="Q2040" s="11">
        <f t="shared" si="127"/>
        <v>39.049999999999997</v>
      </c>
      <c r="R2040" s="19">
        <f t="shared" si="128"/>
        <v>41943.604097222218</v>
      </c>
      <c r="S2040" s="17">
        <f t="shared" si="129"/>
        <v>41974.207638888889</v>
      </c>
      <c r="T2040">
        <f t="shared" si="126"/>
        <v>2014</v>
      </c>
    </row>
    <row r="2041" spans="1:20" ht="48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4" t="s">
        <v>8322</v>
      </c>
      <c r="P2041" s="12" t="s">
        <v>8325</v>
      </c>
      <c r="Q2041" s="11">
        <f t="shared" si="127"/>
        <v>23.1</v>
      </c>
      <c r="R2041" s="19">
        <f t="shared" si="128"/>
        <v>42065.887361111112</v>
      </c>
      <c r="S2041" s="17">
        <f t="shared" si="129"/>
        <v>42095.845694444448</v>
      </c>
      <c r="T2041">
        <f t="shared" si="126"/>
        <v>2015</v>
      </c>
    </row>
    <row r="2042" spans="1:20" ht="32" x14ac:dyDescent="0.2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4" t="s">
        <v>8320</v>
      </c>
      <c r="P2042" s="12" t="s">
        <v>8342</v>
      </c>
      <c r="Q2042" s="11">
        <f t="shared" si="127"/>
        <v>40.78</v>
      </c>
      <c r="R2042" s="19">
        <f t="shared" si="128"/>
        <v>41631.902766203704</v>
      </c>
      <c r="S2042" s="17">
        <f t="shared" si="129"/>
        <v>41661.902766203704</v>
      </c>
      <c r="T2042">
        <f t="shared" si="126"/>
        <v>2013</v>
      </c>
    </row>
    <row r="2043" spans="1:20" ht="48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4" t="s">
        <v>8322</v>
      </c>
      <c r="P2043" s="12" t="s">
        <v>8325</v>
      </c>
      <c r="Q2043" s="11">
        <f t="shared" si="127"/>
        <v>36.07</v>
      </c>
      <c r="R2043" s="19">
        <f t="shared" si="128"/>
        <v>41923.921643518523</v>
      </c>
      <c r="S2043" s="17">
        <f t="shared" si="129"/>
        <v>41949.031944444447</v>
      </c>
      <c r="T2043">
        <f t="shared" si="126"/>
        <v>2014</v>
      </c>
    </row>
    <row r="2044" spans="1:20" ht="48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4" t="s">
        <v>8312</v>
      </c>
      <c r="P2044" s="12" t="s">
        <v>8350</v>
      </c>
      <c r="Q2044" s="11">
        <f t="shared" si="127"/>
        <v>131.66999999999999</v>
      </c>
      <c r="R2044" s="19">
        <f t="shared" si="128"/>
        <v>42707.895462962959</v>
      </c>
      <c r="S2044" s="17">
        <f t="shared" si="129"/>
        <v>42729.458333333328</v>
      </c>
      <c r="T2044">
        <f t="shared" si="126"/>
        <v>2016</v>
      </c>
    </row>
    <row r="2045" spans="1:20" ht="48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4" t="s">
        <v>8322</v>
      </c>
      <c r="P2045" s="12" t="s">
        <v>8325</v>
      </c>
      <c r="Q2045" s="11">
        <f t="shared" si="127"/>
        <v>49.28</v>
      </c>
      <c r="R2045" s="19">
        <f t="shared" si="128"/>
        <v>42016.120613425926</v>
      </c>
      <c r="S2045" s="17">
        <f t="shared" si="129"/>
        <v>42046.120613425926</v>
      </c>
      <c r="T2045">
        <f t="shared" si="126"/>
        <v>2015</v>
      </c>
    </row>
    <row r="2046" spans="1:20" ht="32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4" t="s">
        <v>8326</v>
      </c>
      <c r="P2046" s="12" t="s">
        <v>8330</v>
      </c>
      <c r="Q2046" s="11">
        <f t="shared" si="127"/>
        <v>58.37</v>
      </c>
      <c r="R2046" s="19">
        <f t="shared" si="128"/>
        <v>41301.654340277775</v>
      </c>
      <c r="S2046" s="17">
        <f t="shared" si="129"/>
        <v>41341.654340277775</v>
      </c>
      <c r="T2046">
        <f t="shared" si="126"/>
        <v>2013</v>
      </c>
    </row>
    <row r="2047" spans="1:20" ht="48" x14ac:dyDescent="0.2">
      <c r="A2047">
        <v>1455</v>
      </c>
      <c r="B2047" s="9" t="s">
        <v>1456</v>
      </c>
      <c r="C2047" s="3" t="s">
        <v>5565</v>
      </c>
      <c r="D2047" s="5">
        <v>15000</v>
      </c>
      <c r="E2047" s="7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4" t="s">
        <v>8310</v>
      </c>
      <c r="P2047" s="12" t="s">
        <v>8347</v>
      </c>
      <c r="Q2047" s="11">
        <f t="shared" si="127"/>
        <v>225</v>
      </c>
      <c r="R2047" s="19">
        <f t="shared" si="128"/>
        <v>41832.672685185185</v>
      </c>
      <c r="S2047" s="17">
        <f t="shared" si="129"/>
        <v>41887.568749999999</v>
      </c>
      <c r="T2047">
        <f t="shared" si="126"/>
        <v>2014</v>
      </c>
    </row>
    <row r="2048" spans="1:20" ht="48" x14ac:dyDescent="0.2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4" t="s">
        <v>8326</v>
      </c>
      <c r="P2048" s="12" t="s">
        <v>8349</v>
      </c>
      <c r="Q2048" s="11">
        <f t="shared" si="127"/>
        <v>56.25</v>
      </c>
      <c r="R2048" s="19">
        <f t="shared" si="128"/>
        <v>41180.86241898148</v>
      </c>
      <c r="S2048" s="17">
        <f t="shared" si="129"/>
        <v>41231</v>
      </c>
      <c r="T2048">
        <f t="shared" si="126"/>
        <v>2012</v>
      </c>
    </row>
    <row r="2049" spans="1:20" ht="48" x14ac:dyDescent="0.2">
      <c r="A2049">
        <v>810</v>
      </c>
      <c r="B2049" s="9" t="s">
        <v>811</v>
      </c>
      <c r="C2049" s="3" t="s">
        <v>4920</v>
      </c>
      <c r="D2049" s="5">
        <v>1500</v>
      </c>
      <c r="E2049" s="7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4" t="s">
        <v>8326</v>
      </c>
      <c r="P2049" s="12" t="s">
        <v>8330</v>
      </c>
      <c r="Q2049" s="11">
        <f t="shared" si="127"/>
        <v>58.33</v>
      </c>
      <c r="R2049" s="19">
        <f t="shared" si="128"/>
        <v>41123.056273148148</v>
      </c>
      <c r="S2049" s="17">
        <f t="shared" si="129"/>
        <v>41153.056273148148</v>
      </c>
      <c r="T2049">
        <f t="shared" ref="T2049:T2112" si="130">YEAR(R2049)</f>
        <v>2012</v>
      </c>
    </row>
    <row r="2050" spans="1:20" ht="48" x14ac:dyDescent="0.2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4" t="s">
        <v>8322</v>
      </c>
      <c r="P2050" s="12" t="s">
        <v>8325</v>
      </c>
      <c r="Q2050" s="11">
        <f t="shared" si="127"/>
        <v>35.799999999999997</v>
      </c>
      <c r="R2050" s="19">
        <f t="shared" si="128"/>
        <v>42479.432291666672</v>
      </c>
      <c r="S2050" s="17">
        <f t="shared" si="129"/>
        <v>42492.958333333328</v>
      </c>
      <c r="T2050">
        <f t="shared" si="130"/>
        <v>2016</v>
      </c>
    </row>
    <row r="2051" spans="1:20" ht="32" x14ac:dyDescent="0.2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4" t="s">
        <v>8320</v>
      </c>
      <c r="P2051" s="12" t="s">
        <v>8324</v>
      </c>
      <c r="Q2051" s="11">
        <f t="shared" ref="Q2051:Q2114" si="131">IFERROR(ROUND(E2051/L2051,2),0)</f>
        <v>87.31</v>
      </c>
      <c r="R2051" s="19">
        <f t="shared" ref="R2051:R2114" si="132">(((J2051/60)/60)/24)+DATE(1970,1,1)</f>
        <v>41867.083368055559</v>
      </c>
      <c r="S2051" s="17">
        <f t="shared" ref="S2051:S2114" si="133">(((I2051/60)/60)/24)+DATE(1970,1,1)</f>
        <v>41897.083368055559</v>
      </c>
      <c r="T2051">
        <f t="shared" si="130"/>
        <v>2014</v>
      </c>
    </row>
    <row r="2052" spans="1:20" ht="48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4" t="s">
        <v>8307</v>
      </c>
      <c r="P2052" s="12" t="s">
        <v>8341</v>
      </c>
      <c r="Q2052" s="11">
        <f t="shared" si="131"/>
        <v>224.43</v>
      </c>
      <c r="R2052" s="19">
        <f t="shared" si="132"/>
        <v>42074.935740740737</v>
      </c>
      <c r="S2052" s="17">
        <f t="shared" si="133"/>
        <v>42104.935740740737</v>
      </c>
      <c r="T2052">
        <f t="shared" si="130"/>
        <v>2015</v>
      </c>
    </row>
    <row r="2053" spans="1:20" ht="48" x14ac:dyDescent="0.2">
      <c r="A2053">
        <v>2701</v>
      </c>
      <c r="B2053" s="9" t="s">
        <v>2701</v>
      </c>
      <c r="C2053" s="3" t="s">
        <v>6811</v>
      </c>
      <c r="D2053" s="5">
        <v>3400</v>
      </c>
      <c r="E2053" s="7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4" t="s">
        <v>8322</v>
      </c>
      <c r="P2053" s="12" t="s">
        <v>8323</v>
      </c>
      <c r="Q2053" s="11">
        <f t="shared" si="131"/>
        <v>34.130000000000003</v>
      </c>
      <c r="R2053" s="19">
        <f t="shared" si="132"/>
        <v>42801.774699074071</v>
      </c>
      <c r="S2053" s="17">
        <f t="shared" si="133"/>
        <v>42832.733032407406</v>
      </c>
      <c r="T2053">
        <f t="shared" si="130"/>
        <v>2017</v>
      </c>
    </row>
    <row r="2054" spans="1:20" ht="48" x14ac:dyDescent="0.2">
      <c r="A2054">
        <v>3543</v>
      </c>
      <c r="B2054" s="9" t="s">
        <v>3542</v>
      </c>
      <c r="C2054" s="3" t="s">
        <v>7653</v>
      </c>
      <c r="D2054" s="5">
        <v>1500</v>
      </c>
      <c r="E2054" s="7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4" t="s">
        <v>8322</v>
      </c>
      <c r="P2054" s="12" t="s">
        <v>8325</v>
      </c>
      <c r="Q2054" s="11">
        <f t="shared" si="131"/>
        <v>54.14</v>
      </c>
      <c r="R2054" s="19">
        <f t="shared" si="132"/>
        <v>42150.755312499998</v>
      </c>
      <c r="S2054" s="17">
        <f t="shared" si="133"/>
        <v>42180.755312499998</v>
      </c>
      <c r="T2054">
        <f t="shared" si="130"/>
        <v>2015</v>
      </c>
    </row>
    <row r="2055" spans="1:20" ht="48" x14ac:dyDescent="0.2">
      <c r="A2055">
        <v>77</v>
      </c>
      <c r="B2055" s="9" t="s">
        <v>79</v>
      </c>
      <c r="C2055" s="3" t="s">
        <v>4188</v>
      </c>
      <c r="D2055" s="5">
        <v>400</v>
      </c>
      <c r="E2055" s="7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4" t="s">
        <v>8320</v>
      </c>
      <c r="P2055" s="12" t="s">
        <v>8342</v>
      </c>
      <c r="Q2055" s="11">
        <f t="shared" si="131"/>
        <v>60.38</v>
      </c>
      <c r="R2055" s="19">
        <f t="shared" si="132"/>
        <v>40997.144872685189</v>
      </c>
      <c r="S2055" s="17">
        <f t="shared" si="133"/>
        <v>41050.124305555553</v>
      </c>
      <c r="T2055">
        <f t="shared" si="130"/>
        <v>2012</v>
      </c>
    </row>
    <row r="2056" spans="1:20" ht="48" x14ac:dyDescent="0.2">
      <c r="A2056">
        <v>3396</v>
      </c>
      <c r="B2056" s="9" t="s">
        <v>3395</v>
      </c>
      <c r="C2056" s="3" t="s">
        <v>7506</v>
      </c>
      <c r="D2056" s="5">
        <v>1500</v>
      </c>
      <c r="E2056" s="7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4" t="s">
        <v>8322</v>
      </c>
      <c r="P2056" s="12" t="s">
        <v>8325</v>
      </c>
      <c r="Q2056" s="11">
        <f t="shared" si="131"/>
        <v>55.89</v>
      </c>
      <c r="R2056" s="19">
        <f t="shared" si="132"/>
        <v>41764.44663194444</v>
      </c>
      <c r="S2056" s="17">
        <f t="shared" si="133"/>
        <v>41791.165972222225</v>
      </c>
      <c r="T2056">
        <f t="shared" si="130"/>
        <v>2014</v>
      </c>
    </row>
    <row r="2057" spans="1:20" ht="48" x14ac:dyDescent="0.2">
      <c r="A2057">
        <v>529</v>
      </c>
      <c r="B2057" s="9" t="s">
        <v>530</v>
      </c>
      <c r="C2057" s="3" t="s">
        <v>4639</v>
      </c>
      <c r="D2057" s="5">
        <v>1200</v>
      </c>
      <c r="E2057" s="7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4" t="s">
        <v>8322</v>
      </c>
      <c r="P2057" s="12" t="s">
        <v>8325</v>
      </c>
      <c r="Q2057" s="11">
        <f t="shared" si="131"/>
        <v>86.94</v>
      </c>
      <c r="R2057" s="19">
        <f t="shared" si="132"/>
        <v>42725.031180555554</v>
      </c>
      <c r="S2057" s="17">
        <f t="shared" si="133"/>
        <v>42746.208333333328</v>
      </c>
      <c r="T2057">
        <f t="shared" si="130"/>
        <v>2016</v>
      </c>
    </row>
    <row r="2058" spans="1:20" ht="48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4" t="s">
        <v>8310</v>
      </c>
      <c r="P2058" s="12" t="s">
        <v>8332</v>
      </c>
      <c r="Q2058" s="11">
        <f t="shared" si="131"/>
        <v>24.42</v>
      </c>
      <c r="R2058" s="19">
        <f t="shared" si="132"/>
        <v>42502.807627314818</v>
      </c>
      <c r="S2058" s="17">
        <f t="shared" si="133"/>
        <v>42532.807627314818</v>
      </c>
      <c r="T2058">
        <f t="shared" si="130"/>
        <v>2016</v>
      </c>
    </row>
    <row r="2059" spans="1:20" ht="48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4" t="s">
        <v>8326</v>
      </c>
      <c r="P2059" s="12" t="s">
        <v>8330</v>
      </c>
      <c r="Q2059" s="11">
        <f t="shared" si="131"/>
        <v>53.83</v>
      </c>
      <c r="R2059" s="19">
        <f t="shared" si="132"/>
        <v>40070.253819444442</v>
      </c>
      <c r="S2059" s="17">
        <f t="shared" si="133"/>
        <v>40148.708333333336</v>
      </c>
      <c r="T2059">
        <f t="shared" si="130"/>
        <v>2009</v>
      </c>
    </row>
    <row r="2060" spans="1:20" ht="64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4" t="s">
        <v>8307</v>
      </c>
      <c r="P2060" s="12" t="s">
        <v>8308</v>
      </c>
      <c r="Q2060" s="11">
        <f t="shared" si="131"/>
        <v>91.76</v>
      </c>
      <c r="R2060" s="19">
        <f t="shared" si="132"/>
        <v>40347.125601851854</v>
      </c>
      <c r="S2060" s="17">
        <f t="shared" si="133"/>
        <v>40361.958333333336</v>
      </c>
      <c r="T2060">
        <f t="shared" si="130"/>
        <v>2010</v>
      </c>
    </row>
    <row r="2061" spans="1:20" ht="48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4" t="s">
        <v>8322</v>
      </c>
      <c r="P2061" s="12" t="s">
        <v>8325</v>
      </c>
      <c r="Q2061" s="11">
        <f t="shared" si="131"/>
        <v>34.6</v>
      </c>
      <c r="R2061" s="19">
        <f t="shared" si="132"/>
        <v>42143.461122685185</v>
      </c>
      <c r="S2061" s="17">
        <f t="shared" si="133"/>
        <v>42173.461122685185</v>
      </c>
      <c r="T2061">
        <f t="shared" si="130"/>
        <v>2015</v>
      </c>
    </row>
    <row r="2062" spans="1:20" ht="32" x14ac:dyDescent="0.2">
      <c r="A2062">
        <v>2324</v>
      </c>
      <c r="B2062" s="9" t="s">
        <v>2325</v>
      </c>
      <c r="C2062" s="3" t="s">
        <v>6434</v>
      </c>
      <c r="D2062" s="5">
        <v>7500</v>
      </c>
      <c r="E2062" s="7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4" t="s">
        <v>8318</v>
      </c>
      <c r="P2062" s="12" t="s">
        <v>8319</v>
      </c>
      <c r="Q2062" s="11">
        <f t="shared" si="131"/>
        <v>25.49</v>
      </c>
      <c r="R2062" s="19">
        <f t="shared" si="132"/>
        <v>42790.885243055556</v>
      </c>
      <c r="S2062" s="17">
        <f t="shared" si="133"/>
        <v>42820.843576388885</v>
      </c>
      <c r="T2062">
        <f t="shared" si="130"/>
        <v>2017</v>
      </c>
    </row>
    <row r="2063" spans="1:20" ht="32" x14ac:dyDescent="0.2">
      <c r="A2063">
        <v>1370</v>
      </c>
      <c r="B2063" s="9" t="s">
        <v>1371</v>
      </c>
      <c r="C2063" s="3" t="s">
        <v>5480</v>
      </c>
      <c r="D2063" s="5">
        <v>1500</v>
      </c>
      <c r="E2063" s="7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4" t="s">
        <v>8326</v>
      </c>
      <c r="P2063" s="12" t="s">
        <v>8330</v>
      </c>
      <c r="Q2063" s="11">
        <f t="shared" si="131"/>
        <v>77.75</v>
      </c>
      <c r="R2063" s="19">
        <f t="shared" si="132"/>
        <v>41548.00335648148</v>
      </c>
      <c r="S2063" s="17">
        <f t="shared" si="133"/>
        <v>41563.00335648148</v>
      </c>
      <c r="T2063">
        <f t="shared" si="130"/>
        <v>2013</v>
      </c>
    </row>
    <row r="2064" spans="1:20" ht="48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4" t="s">
        <v>8326</v>
      </c>
      <c r="P2064" s="12" t="s">
        <v>8327</v>
      </c>
      <c r="Q2064" s="11">
        <f t="shared" si="131"/>
        <v>62.12</v>
      </c>
      <c r="R2064" s="19">
        <f t="shared" si="132"/>
        <v>40764.204375000001</v>
      </c>
      <c r="S2064" s="17">
        <f t="shared" si="133"/>
        <v>40794.204375000001</v>
      </c>
      <c r="T2064">
        <f t="shared" si="130"/>
        <v>2011</v>
      </c>
    </row>
    <row r="2065" spans="1:20" ht="32" x14ac:dyDescent="0.2">
      <c r="A2065">
        <v>3118</v>
      </c>
      <c r="B2065" s="9" t="s">
        <v>3118</v>
      </c>
      <c r="C2065" s="3" t="s">
        <v>7228</v>
      </c>
      <c r="D2065" s="5">
        <v>500000</v>
      </c>
      <c r="E2065" s="7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4" t="s">
        <v>8322</v>
      </c>
      <c r="P2065" s="12" t="s">
        <v>8323</v>
      </c>
      <c r="Q2065" s="11">
        <f t="shared" si="131"/>
        <v>775</v>
      </c>
      <c r="R2065" s="19">
        <f t="shared" si="132"/>
        <v>42534.649571759262</v>
      </c>
      <c r="S2065" s="17">
        <f t="shared" si="133"/>
        <v>42553.649571759262</v>
      </c>
      <c r="T2065">
        <f t="shared" si="130"/>
        <v>2016</v>
      </c>
    </row>
    <row r="2066" spans="1:20" ht="48" x14ac:dyDescent="0.2">
      <c r="A2066">
        <v>742</v>
      </c>
      <c r="B2066" s="9" t="s">
        <v>743</v>
      </c>
      <c r="C2066" s="3" t="s">
        <v>4852</v>
      </c>
      <c r="D2066" s="5">
        <v>1400</v>
      </c>
      <c r="E2066" s="7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4" t="s">
        <v>8310</v>
      </c>
      <c r="P2066" s="12" t="s">
        <v>8332</v>
      </c>
      <c r="Q2066" s="11">
        <f t="shared" si="131"/>
        <v>67.39</v>
      </c>
      <c r="R2066" s="19">
        <f t="shared" si="132"/>
        <v>41689.917962962965</v>
      </c>
      <c r="S2066" s="17">
        <f t="shared" si="133"/>
        <v>41719.876296296294</v>
      </c>
      <c r="T2066">
        <f t="shared" si="130"/>
        <v>2014</v>
      </c>
    </row>
    <row r="2067" spans="1:20" ht="48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4" t="s">
        <v>8322</v>
      </c>
      <c r="P2067" s="12" t="s">
        <v>8334</v>
      </c>
      <c r="Q2067" s="11">
        <f t="shared" si="131"/>
        <v>64.459999999999994</v>
      </c>
      <c r="R2067" s="19">
        <f t="shared" si="132"/>
        <v>42420.140277777777</v>
      </c>
      <c r="S2067" s="17">
        <f t="shared" si="133"/>
        <v>42444.666666666672</v>
      </c>
      <c r="T2067">
        <f t="shared" si="130"/>
        <v>2016</v>
      </c>
    </row>
    <row r="2068" spans="1:20" ht="48" x14ac:dyDescent="0.2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4" t="s">
        <v>8307</v>
      </c>
      <c r="P2068" s="12" t="s">
        <v>8309</v>
      </c>
      <c r="Q2068" s="11">
        <f t="shared" si="131"/>
        <v>110.29</v>
      </c>
      <c r="R2068" s="19">
        <f t="shared" si="132"/>
        <v>42182.008402777778</v>
      </c>
      <c r="S2068" s="17">
        <f t="shared" si="133"/>
        <v>42227.008402777778</v>
      </c>
      <c r="T2068">
        <f t="shared" si="130"/>
        <v>2015</v>
      </c>
    </row>
    <row r="2069" spans="1:20" ht="48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4" t="s">
        <v>8315</v>
      </c>
      <c r="P2069" s="12" t="s">
        <v>8316</v>
      </c>
      <c r="Q2069" s="11">
        <f t="shared" si="131"/>
        <v>48.06</v>
      </c>
      <c r="R2069" s="19">
        <f t="shared" si="132"/>
        <v>42020.806701388887</v>
      </c>
      <c r="S2069" s="17">
        <f t="shared" si="133"/>
        <v>42039.166666666672</v>
      </c>
      <c r="T2069">
        <f t="shared" si="130"/>
        <v>2015</v>
      </c>
    </row>
    <row r="2070" spans="1:20" ht="48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4" t="s">
        <v>8326</v>
      </c>
      <c r="P2070" s="12" t="s">
        <v>8327</v>
      </c>
      <c r="Q2070" s="11">
        <f t="shared" si="131"/>
        <v>66.83</v>
      </c>
      <c r="R2070" s="19">
        <f t="shared" si="132"/>
        <v>41205.854537037041</v>
      </c>
      <c r="S2070" s="17">
        <f t="shared" si="133"/>
        <v>41265.896203703705</v>
      </c>
      <c r="T2070">
        <f t="shared" si="130"/>
        <v>2012</v>
      </c>
    </row>
    <row r="2071" spans="1:20" ht="48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4" t="s">
        <v>8322</v>
      </c>
      <c r="P2071" s="12" t="s">
        <v>8325</v>
      </c>
      <c r="Q2071" s="11">
        <f t="shared" si="131"/>
        <v>69.819999999999993</v>
      </c>
      <c r="R2071" s="19">
        <f t="shared" si="132"/>
        <v>41815.774826388886</v>
      </c>
      <c r="S2071" s="17">
        <f t="shared" si="133"/>
        <v>41830.774826388886</v>
      </c>
      <c r="T2071">
        <f t="shared" si="130"/>
        <v>2014</v>
      </c>
    </row>
    <row r="2072" spans="1:20" ht="32" x14ac:dyDescent="0.2">
      <c r="A2072">
        <v>3758</v>
      </c>
      <c r="B2072" s="9" t="s">
        <v>3755</v>
      </c>
      <c r="C2072" s="3" t="s">
        <v>7868</v>
      </c>
      <c r="D2072" s="5">
        <v>1500</v>
      </c>
      <c r="E2072" s="7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4" t="s">
        <v>8322</v>
      </c>
      <c r="P2072" s="12" t="s">
        <v>8334</v>
      </c>
      <c r="Q2072" s="11">
        <f t="shared" si="131"/>
        <v>59.04</v>
      </c>
      <c r="R2072" s="19">
        <f t="shared" si="132"/>
        <v>41747.471504629626</v>
      </c>
      <c r="S2072" s="17">
        <f t="shared" si="133"/>
        <v>41778.208333333336</v>
      </c>
      <c r="T2072">
        <f t="shared" si="130"/>
        <v>2014</v>
      </c>
    </row>
    <row r="2073" spans="1:20" ht="48" x14ac:dyDescent="0.2">
      <c r="A2073">
        <v>382</v>
      </c>
      <c r="B2073" s="9" t="s">
        <v>383</v>
      </c>
      <c r="C2073" s="3" t="s">
        <v>4492</v>
      </c>
      <c r="D2073" s="5">
        <v>600</v>
      </c>
      <c r="E2073" s="7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4" t="s">
        <v>8320</v>
      </c>
      <c r="P2073" s="12" t="s">
        <v>8321</v>
      </c>
      <c r="Q2073" s="11">
        <f t="shared" si="131"/>
        <v>69.77</v>
      </c>
      <c r="R2073" s="19">
        <f t="shared" si="132"/>
        <v>41144.709490740745</v>
      </c>
      <c r="S2073" s="17">
        <f t="shared" si="133"/>
        <v>41158.709490740745</v>
      </c>
      <c r="T2073">
        <f t="shared" si="130"/>
        <v>2012</v>
      </c>
    </row>
    <row r="2074" spans="1:20" ht="48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4" t="s">
        <v>8322</v>
      </c>
      <c r="P2074" s="12" t="s">
        <v>8325</v>
      </c>
      <c r="Q2074" s="11">
        <f t="shared" si="131"/>
        <v>109.57</v>
      </c>
      <c r="R2074" s="19">
        <f t="shared" si="132"/>
        <v>42513.110787037032</v>
      </c>
      <c r="S2074" s="17">
        <f t="shared" si="133"/>
        <v>42534.708333333328</v>
      </c>
      <c r="T2074">
        <f t="shared" si="130"/>
        <v>2016</v>
      </c>
    </row>
    <row r="2075" spans="1:20" ht="48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4" t="s">
        <v>8312</v>
      </c>
      <c r="P2075" s="12" t="s">
        <v>8313</v>
      </c>
      <c r="Q2075" s="11">
        <f t="shared" si="131"/>
        <v>63.88</v>
      </c>
      <c r="R2075" s="19">
        <f t="shared" si="132"/>
        <v>42068.65552083333</v>
      </c>
      <c r="S2075" s="17">
        <f t="shared" si="133"/>
        <v>42098.613854166666</v>
      </c>
      <c r="T2075">
        <f t="shared" si="130"/>
        <v>2015</v>
      </c>
    </row>
    <row r="2076" spans="1:20" ht="48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4" t="s">
        <v>8322</v>
      </c>
      <c r="P2076" s="12" t="s">
        <v>8325</v>
      </c>
      <c r="Q2076" s="11">
        <f t="shared" si="131"/>
        <v>41.41</v>
      </c>
      <c r="R2076" s="19">
        <f t="shared" si="132"/>
        <v>41820.639189814814</v>
      </c>
      <c r="S2076" s="17">
        <f t="shared" si="133"/>
        <v>41843.165972222225</v>
      </c>
      <c r="T2076">
        <f t="shared" si="130"/>
        <v>2014</v>
      </c>
    </row>
    <row r="2077" spans="1:20" ht="48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4" t="s">
        <v>8307</v>
      </c>
      <c r="P2077" s="12" t="s">
        <v>8309</v>
      </c>
      <c r="Q2077" s="11">
        <f t="shared" si="131"/>
        <v>84.94</v>
      </c>
      <c r="R2077" s="19">
        <f t="shared" si="132"/>
        <v>41922.741655092592</v>
      </c>
      <c r="S2077" s="17">
        <f t="shared" si="133"/>
        <v>41952.783321759263</v>
      </c>
      <c r="T2077">
        <f t="shared" si="130"/>
        <v>2014</v>
      </c>
    </row>
    <row r="2078" spans="1:20" ht="48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4" t="s">
        <v>8322</v>
      </c>
      <c r="P2078" s="12" t="s">
        <v>8325</v>
      </c>
      <c r="Q2078" s="11">
        <f t="shared" si="131"/>
        <v>61.1</v>
      </c>
      <c r="R2078" s="19">
        <f t="shared" si="132"/>
        <v>41753.515856481477</v>
      </c>
      <c r="S2078" s="17">
        <f t="shared" si="133"/>
        <v>41781.921527777777</v>
      </c>
      <c r="T2078">
        <f t="shared" si="130"/>
        <v>2014</v>
      </c>
    </row>
    <row r="2079" spans="1:20" ht="48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4" t="s">
        <v>8310</v>
      </c>
      <c r="P2079" s="12" t="s">
        <v>8347</v>
      </c>
      <c r="Q2079" s="11">
        <f t="shared" si="131"/>
        <v>109.07</v>
      </c>
      <c r="R2079" s="19">
        <f t="shared" si="132"/>
        <v>42676.717615740738</v>
      </c>
      <c r="S2079" s="17">
        <f t="shared" si="133"/>
        <v>42689.759282407409</v>
      </c>
      <c r="T2079">
        <f t="shared" si="130"/>
        <v>2016</v>
      </c>
    </row>
    <row r="2080" spans="1:20" ht="32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4" t="s">
        <v>8322</v>
      </c>
      <c r="P2080" s="12" t="s">
        <v>8325</v>
      </c>
      <c r="Q2080" s="11">
        <f t="shared" si="131"/>
        <v>152.5</v>
      </c>
      <c r="R2080" s="19">
        <f t="shared" si="132"/>
        <v>42512.58321759259</v>
      </c>
      <c r="S2080" s="17">
        <f t="shared" si="133"/>
        <v>42526.58321759259</v>
      </c>
      <c r="T2080">
        <f t="shared" si="130"/>
        <v>2016</v>
      </c>
    </row>
    <row r="2081" spans="1:20" ht="48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4" t="s">
        <v>8326</v>
      </c>
      <c r="P2081" s="12" t="s">
        <v>8330</v>
      </c>
      <c r="Q2081" s="11">
        <f t="shared" si="131"/>
        <v>76.05</v>
      </c>
      <c r="R2081" s="19">
        <f t="shared" si="132"/>
        <v>40666.973541666666</v>
      </c>
      <c r="S2081" s="17">
        <f t="shared" si="133"/>
        <v>40705.125</v>
      </c>
      <c r="T2081">
        <f t="shared" si="130"/>
        <v>2011</v>
      </c>
    </row>
    <row r="2082" spans="1:20" ht="48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4" t="s">
        <v>8322</v>
      </c>
      <c r="P2082" s="12" t="s">
        <v>8325</v>
      </c>
      <c r="Q2082" s="11">
        <f t="shared" si="131"/>
        <v>56.33</v>
      </c>
      <c r="R2082" s="19">
        <f t="shared" si="132"/>
        <v>42536.815648148149</v>
      </c>
      <c r="S2082" s="17">
        <f t="shared" si="133"/>
        <v>42566.815648148149</v>
      </c>
      <c r="T2082">
        <f t="shared" si="130"/>
        <v>2016</v>
      </c>
    </row>
    <row r="2083" spans="1:20" ht="48" x14ac:dyDescent="0.2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4" t="s">
        <v>8326</v>
      </c>
      <c r="P2083" s="12" t="s">
        <v>8349</v>
      </c>
      <c r="Q2083" s="11">
        <f t="shared" si="131"/>
        <v>50.67</v>
      </c>
      <c r="R2083" s="19">
        <f t="shared" si="132"/>
        <v>41733.737083333333</v>
      </c>
      <c r="S2083" s="17">
        <f t="shared" si="133"/>
        <v>41763.25</v>
      </c>
      <c r="T2083">
        <f t="shared" si="130"/>
        <v>2014</v>
      </c>
    </row>
    <row r="2084" spans="1:20" ht="48" x14ac:dyDescent="0.2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4" t="s">
        <v>8322</v>
      </c>
      <c r="P2084" s="12" t="s">
        <v>8325</v>
      </c>
      <c r="Q2084" s="11">
        <f t="shared" si="131"/>
        <v>79.89</v>
      </c>
      <c r="R2084" s="19">
        <f t="shared" si="132"/>
        <v>41927.873784722222</v>
      </c>
      <c r="S2084" s="17">
        <f t="shared" si="133"/>
        <v>41950.770833333336</v>
      </c>
      <c r="T2084">
        <f t="shared" si="130"/>
        <v>2014</v>
      </c>
    </row>
    <row r="2085" spans="1:20" ht="48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4" t="s">
        <v>8326</v>
      </c>
      <c r="P2085" s="12" t="s">
        <v>8327</v>
      </c>
      <c r="Q2085" s="11">
        <f t="shared" si="131"/>
        <v>38.85</v>
      </c>
      <c r="R2085" s="19">
        <f t="shared" si="132"/>
        <v>41022.645185185182</v>
      </c>
      <c r="S2085" s="17">
        <f t="shared" si="133"/>
        <v>41052.645185185182</v>
      </c>
      <c r="T2085">
        <f t="shared" si="130"/>
        <v>2012</v>
      </c>
    </row>
    <row r="2086" spans="1:20" ht="48" x14ac:dyDescent="0.2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4" t="s">
        <v>8320</v>
      </c>
      <c r="P2086" s="12" t="s">
        <v>8321</v>
      </c>
      <c r="Q2086" s="11">
        <f t="shared" si="131"/>
        <v>215.86</v>
      </c>
      <c r="R2086" s="19">
        <f t="shared" si="132"/>
        <v>40924.650868055556</v>
      </c>
      <c r="S2086" s="17">
        <f t="shared" si="133"/>
        <v>40954.650868055556</v>
      </c>
      <c r="T2086">
        <f t="shared" si="130"/>
        <v>2012</v>
      </c>
    </row>
    <row r="2087" spans="1:20" ht="48" x14ac:dyDescent="0.2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4" t="s">
        <v>8320</v>
      </c>
      <c r="P2087" s="12" t="s">
        <v>8331</v>
      </c>
      <c r="Q2087" s="11">
        <f t="shared" si="131"/>
        <v>41.94</v>
      </c>
      <c r="R2087" s="19">
        <f t="shared" si="132"/>
        <v>41917.731736111113</v>
      </c>
      <c r="S2087" s="17">
        <f t="shared" si="133"/>
        <v>41947.773402777777</v>
      </c>
      <c r="T2087">
        <f t="shared" si="130"/>
        <v>2014</v>
      </c>
    </row>
    <row r="2088" spans="1:20" ht="48" x14ac:dyDescent="0.2">
      <c r="A2088">
        <v>3501</v>
      </c>
      <c r="B2088" s="9" t="s">
        <v>3500</v>
      </c>
      <c r="C2088" s="3" t="s">
        <v>7611</v>
      </c>
      <c r="D2088" s="5">
        <v>1500</v>
      </c>
      <c r="E2088" s="7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4" t="s">
        <v>8322</v>
      </c>
      <c r="P2088" s="12" t="s">
        <v>8325</v>
      </c>
      <c r="Q2088" s="11">
        <f t="shared" si="131"/>
        <v>35.950000000000003</v>
      </c>
      <c r="R2088" s="19">
        <f t="shared" si="132"/>
        <v>42233.763831018514</v>
      </c>
      <c r="S2088" s="17">
        <f t="shared" si="133"/>
        <v>42258.763831018514</v>
      </c>
      <c r="T2088">
        <f t="shared" si="130"/>
        <v>2015</v>
      </c>
    </row>
    <row r="2089" spans="1:20" ht="32" x14ac:dyDescent="0.2">
      <c r="A2089">
        <v>3658</v>
      </c>
      <c r="B2089" s="9" t="s">
        <v>3655</v>
      </c>
      <c r="C2089" s="3" t="s">
        <v>7768</v>
      </c>
      <c r="D2089" s="5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4" t="s">
        <v>8322</v>
      </c>
      <c r="P2089" s="12" t="s">
        <v>8325</v>
      </c>
      <c r="Q2089" s="11">
        <f t="shared" si="131"/>
        <v>75.5</v>
      </c>
      <c r="R2089" s="19">
        <f t="shared" si="132"/>
        <v>41775.858564814815</v>
      </c>
      <c r="S2089" s="17">
        <f t="shared" si="133"/>
        <v>41822.165972222225</v>
      </c>
      <c r="T2089">
        <f t="shared" si="130"/>
        <v>2014</v>
      </c>
    </row>
    <row r="2090" spans="1:20" ht="48" x14ac:dyDescent="0.2">
      <c r="A2090">
        <v>1377</v>
      </c>
      <c r="B2090" s="9" t="s">
        <v>1378</v>
      </c>
      <c r="C2090" s="3" t="s">
        <v>5487</v>
      </c>
      <c r="D2090" s="5">
        <v>1300</v>
      </c>
      <c r="E2090" s="7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4" t="s">
        <v>8326</v>
      </c>
      <c r="P2090" s="12" t="s">
        <v>8330</v>
      </c>
      <c r="Q2090" s="11">
        <f t="shared" si="131"/>
        <v>48.71</v>
      </c>
      <c r="R2090" s="19">
        <f t="shared" si="132"/>
        <v>42747.219560185185</v>
      </c>
      <c r="S2090" s="17">
        <f t="shared" si="133"/>
        <v>42769.174305555556</v>
      </c>
      <c r="T2090">
        <f t="shared" si="130"/>
        <v>2017</v>
      </c>
    </row>
    <row r="2091" spans="1:20" ht="32" x14ac:dyDescent="0.2">
      <c r="A2091">
        <v>3076</v>
      </c>
      <c r="B2091" s="9" t="s">
        <v>3076</v>
      </c>
      <c r="C2091" s="3" t="s">
        <v>7186</v>
      </c>
      <c r="D2091" s="5">
        <v>10000</v>
      </c>
      <c r="E2091" s="7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4" t="s">
        <v>8322</v>
      </c>
      <c r="P2091" s="12" t="s">
        <v>8323</v>
      </c>
      <c r="Q2091" s="11">
        <f t="shared" si="131"/>
        <v>30.12</v>
      </c>
      <c r="R2091" s="19">
        <f t="shared" si="132"/>
        <v>42226.651886574073</v>
      </c>
      <c r="S2091" s="17">
        <f t="shared" si="133"/>
        <v>42286.651886574073</v>
      </c>
      <c r="T2091">
        <f t="shared" si="130"/>
        <v>2015</v>
      </c>
    </row>
    <row r="2092" spans="1:20" ht="48" x14ac:dyDescent="0.2">
      <c r="A2092">
        <v>85</v>
      </c>
      <c r="B2092" s="9" t="s">
        <v>87</v>
      </c>
      <c r="C2092" s="3" t="s">
        <v>4196</v>
      </c>
      <c r="D2092" s="5">
        <v>1200</v>
      </c>
      <c r="E2092" s="7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4" t="s">
        <v>8320</v>
      </c>
      <c r="P2092" s="12" t="s">
        <v>8342</v>
      </c>
      <c r="Q2092" s="11">
        <f t="shared" si="131"/>
        <v>71.709999999999994</v>
      </c>
      <c r="R2092" s="19">
        <f t="shared" si="132"/>
        <v>40779.125428240739</v>
      </c>
      <c r="S2092" s="17">
        <f t="shared" si="133"/>
        <v>40809.125428240739</v>
      </c>
      <c r="T2092">
        <f t="shared" si="130"/>
        <v>2011</v>
      </c>
    </row>
    <row r="2093" spans="1:20" ht="48" x14ac:dyDescent="0.2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4" t="s">
        <v>8322</v>
      </c>
      <c r="P2093" s="12" t="s">
        <v>8325</v>
      </c>
      <c r="Q2093" s="11">
        <f t="shared" si="131"/>
        <v>38.590000000000003</v>
      </c>
      <c r="R2093" s="19">
        <f t="shared" si="132"/>
        <v>42129.541585648149</v>
      </c>
      <c r="S2093" s="17">
        <f t="shared" si="133"/>
        <v>42159.541585648149</v>
      </c>
      <c r="T2093">
        <f t="shared" si="130"/>
        <v>2015</v>
      </c>
    </row>
    <row r="2094" spans="1:20" ht="48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4" t="s">
        <v>8326</v>
      </c>
      <c r="P2094" s="12" t="s">
        <v>8330</v>
      </c>
      <c r="Q2094" s="11">
        <f t="shared" si="131"/>
        <v>44.21</v>
      </c>
      <c r="R2094" s="19">
        <f t="shared" si="132"/>
        <v>41270.954351851848</v>
      </c>
      <c r="S2094" s="17">
        <f t="shared" si="133"/>
        <v>41300.954351851848</v>
      </c>
      <c r="T2094">
        <f t="shared" si="130"/>
        <v>2012</v>
      </c>
    </row>
    <row r="2095" spans="1:20" ht="48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4" t="s">
        <v>8326</v>
      </c>
      <c r="P2095" s="12" t="s">
        <v>8330</v>
      </c>
      <c r="Q2095" s="11">
        <f t="shared" si="131"/>
        <v>46.95</v>
      </c>
      <c r="R2095" s="19">
        <f t="shared" si="132"/>
        <v>40788.297650462962</v>
      </c>
      <c r="S2095" s="17">
        <f t="shared" si="133"/>
        <v>40830.958333333336</v>
      </c>
      <c r="T2095">
        <f t="shared" si="130"/>
        <v>2011</v>
      </c>
    </row>
    <row r="2096" spans="1:20" ht="48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4" t="s">
        <v>8326</v>
      </c>
      <c r="P2096" s="12" t="s">
        <v>8330</v>
      </c>
      <c r="Q2096" s="11">
        <f t="shared" si="131"/>
        <v>107.21</v>
      </c>
      <c r="R2096" s="19">
        <f t="shared" si="132"/>
        <v>41494.963587962964</v>
      </c>
      <c r="S2096" s="17">
        <f t="shared" si="133"/>
        <v>41523.165972222225</v>
      </c>
      <c r="T2096">
        <f t="shared" si="130"/>
        <v>2013</v>
      </c>
    </row>
    <row r="2097" spans="1:20" ht="48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4" t="s">
        <v>8326</v>
      </c>
      <c r="P2097" s="12" t="s">
        <v>8327</v>
      </c>
      <c r="Q2097" s="11">
        <f t="shared" si="131"/>
        <v>39.49</v>
      </c>
      <c r="R2097" s="19">
        <f t="shared" si="132"/>
        <v>41026.083298611113</v>
      </c>
      <c r="S2097" s="17">
        <f t="shared" si="133"/>
        <v>41056.083298611113</v>
      </c>
      <c r="T2097">
        <f t="shared" si="130"/>
        <v>2012</v>
      </c>
    </row>
    <row r="2098" spans="1:20" ht="48" x14ac:dyDescent="0.2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4" t="s">
        <v>8322</v>
      </c>
      <c r="P2098" s="12" t="s">
        <v>8325</v>
      </c>
      <c r="Q2098" s="11">
        <f t="shared" si="131"/>
        <v>40.549999999999997</v>
      </c>
      <c r="R2098" s="19">
        <f t="shared" si="132"/>
        <v>42460.733530092592</v>
      </c>
      <c r="S2098" s="17">
        <f t="shared" si="133"/>
        <v>42490.733530092592</v>
      </c>
      <c r="T2098">
        <f t="shared" si="130"/>
        <v>2016</v>
      </c>
    </row>
    <row r="2099" spans="1:20" ht="48" x14ac:dyDescent="0.2">
      <c r="A2099">
        <v>3870</v>
      </c>
      <c r="B2099" s="9" t="s">
        <v>3867</v>
      </c>
      <c r="C2099" s="3" t="s">
        <v>7979</v>
      </c>
      <c r="D2099" s="5">
        <v>10000</v>
      </c>
      <c r="E2099" s="7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4" t="s">
        <v>8322</v>
      </c>
      <c r="P2099" s="12" t="s">
        <v>8334</v>
      </c>
      <c r="Q2099" s="11">
        <f t="shared" si="131"/>
        <v>150</v>
      </c>
      <c r="R2099" s="19">
        <f t="shared" si="132"/>
        <v>41793.17219907407</v>
      </c>
      <c r="S2099" s="17">
        <f t="shared" si="133"/>
        <v>41823.17219907407</v>
      </c>
      <c r="T2099">
        <f t="shared" si="130"/>
        <v>2014</v>
      </c>
    </row>
    <row r="2100" spans="1:20" ht="80" x14ac:dyDescent="0.2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4" t="s">
        <v>8322</v>
      </c>
      <c r="P2100" s="12" t="s">
        <v>8323</v>
      </c>
      <c r="Q2100" s="11">
        <f t="shared" si="131"/>
        <v>51.72</v>
      </c>
      <c r="R2100" s="19">
        <f t="shared" si="132"/>
        <v>42597.882488425923</v>
      </c>
      <c r="S2100" s="17">
        <f t="shared" si="133"/>
        <v>42657.882488425923</v>
      </c>
      <c r="T2100">
        <f t="shared" si="130"/>
        <v>2016</v>
      </c>
    </row>
    <row r="2101" spans="1:20" ht="48" x14ac:dyDescent="0.2">
      <c r="A2101">
        <v>3427</v>
      </c>
      <c r="B2101" s="9" t="s">
        <v>3426</v>
      </c>
      <c r="C2101" s="3" t="s">
        <v>7537</v>
      </c>
      <c r="D2101" s="5">
        <v>1500</v>
      </c>
      <c r="E2101" s="7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4" t="s">
        <v>8322</v>
      </c>
      <c r="P2101" s="12" t="s">
        <v>8325</v>
      </c>
      <c r="Q2101" s="11">
        <f t="shared" si="131"/>
        <v>51.72</v>
      </c>
      <c r="R2101" s="19">
        <f t="shared" si="132"/>
        <v>41792.645277777774</v>
      </c>
      <c r="S2101" s="17">
        <f t="shared" si="133"/>
        <v>41822.645277777774</v>
      </c>
      <c r="T2101">
        <f t="shared" si="130"/>
        <v>2014</v>
      </c>
    </row>
    <row r="2102" spans="1:20" ht="48" x14ac:dyDescent="0.2">
      <c r="A2102">
        <v>3493</v>
      </c>
      <c r="B2102" s="9" t="s">
        <v>3492</v>
      </c>
      <c r="C2102" s="3" t="s">
        <v>7603</v>
      </c>
      <c r="D2102" s="5">
        <v>1500</v>
      </c>
      <c r="E2102" s="7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4" t="s">
        <v>8322</v>
      </c>
      <c r="P2102" s="12" t="s">
        <v>8325</v>
      </c>
      <c r="Q2102" s="11">
        <f t="shared" si="131"/>
        <v>51.72</v>
      </c>
      <c r="R2102" s="19">
        <f t="shared" si="132"/>
        <v>41848.866157407407</v>
      </c>
      <c r="S2102" s="17">
        <f t="shared" si="133"/>
        <v>41868.21597222222</v>
      </c>
      <c r="T2102">
        <f t="shared" si="130"/>
        <v>2014</v>
      </c>
    </row>
    <row r="2103" spans="1:20" ht="48" x14ac:dyDescent="0.2">
      <c r="A2103">
        <v>3581</v>
      </c>
      <c r="B2103" s="9" t="s">
        <v>3580</v>
      </c>
      <c r="C2103" s="3" t="s">
        <v>7691</v>
      </c>
      <c r="D2103" s="5">
        <v>1500</v>
      </c>
      <c r="E2103" s="7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4" t="s">
        <v>8322</v>
      </c>
      <c r="P2103" s="12" t="s">
        <v>8325</v>
      </c>
      <c r="Q2103" s="11">
        <f t="shared" si="131"/>
        <v>33.33</v>
      </c>
      <c r="R2103" s="19">
        <f t="shared" si="132"/>
        <v>41836.471180555556</v>
      </c>
      <c r="S2103" s="17">
        <f t="shared" si="133"/>
        <v>41850.471180555556</v>
      </c>
      <c r="T2103">
        <f t="shared" si="130"/>
        <v>2014</v>
      </c>
    </row>
    <row r="2104" spans="1:20" ht="48" x14ac:dyDescent="0.2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4" t="s">
        <v>8322</v>
      </c>
      <c r="P2104" s="12" t="s">
        <v>8334</v>
      </c>
      <c r="Q2104" s="11">
        <f t="shared" si="131"/>
        <v>55.56</v>
      </c>
      <c r="R2104" s="19">
        <f t="shared" si="132"/>
        <v>42499.842962962968</v>
      </c>
      <c r="S2104" s="17">
        <f t="shared" si="133"/>
        <v>42519.024999999994</v>
      </c>
      <c r="T2104">
        <f t="shared" si="130"/>
        <v>2016</v>
      </c>
    </row>
    <row r="2105" spans="1:20" ht="32" x14ac:dyDescent="0.2">
      <c r="A2105">
        <v>855</v>
      </c>
      <c r="B2105" s="9" t="s">
        <v>856</v>
      </c>
      <c r="C2105" s="3" t="s">
        <v>4965</v>
      </c>
      <c r="D2105" s="5">
        <v>1450</v>
      </c>
      <c r="E2105" s="7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4" t="s">
        <v>8326</v>
      </c>
      <c r="P2105" s="12" t="s">
        <v>8335</v>
      </c>
      <c r="Q2105" s="11">
        <f t="shared" si="131"/>
        <v>31.91</v>
      </c>
      <c r="R2105" s="19">
        <f t="shared" si="132"/>
        <v>42545.125196759262</v>
      </c>
      <c r="S2105" s="17">
        <f t="shared" si="133"/>
        <v>42575.125196759262</v>
      </c>
      <c r="T2105">
        <f t="shared" si="130"/>
        <v>2016</v>
      </c>
    </row>
    <row r="2106" spans="1:20" ht="48" x14ac:dyDescent="0.2">
      <c r="A2106">
        <v>3227</v>
      </c>
      <c r="B2106" s="9" t="s">
        <v>3227</v>
      </c>
      <c r="C2106" s="3" t="s">
        <v>7337</v>
      </c>
      <c r="D2106" s="5">
        <v>1200</v>
      </c>
      <c r="E2106" s="7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4" t="s">
        <v>8322</v>
      </c>
      <c r="P2106" s="12" t="s">
        <v>8325</v>
      </c>
      <c r="Q2106" s="11">
        <f t="shared" si="131"/>
        <v>50</v>
      </c>
      <c r="R2106" s="19">
        <f t="shared" si="132"/>
        <v>42722.882361111115</v>
      </c>
      <c r="S2106" s="17">
        <f t="shared" si="133"/>
        <v>42752.882361111115</v>
      </c>
      <c r="T2106">
        <f t="shared" si="130"/>
        <v>2016</v>
      </c>
    </row>
    <row r="2107" spans="1:20" ht="32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4" t="s">
        <v>8315</v>
      </c>
      <c r="P2107" s="12" t="s">
        <v>8333</v>
      </c>
      <c r="Q2107" s="11">
        <f t="shared" si="131"/>
        <v>17.989999999999998</v>
      </c>
      <c r="R2107" s="19">
        <f t="shared" si="132"/>
        <v>41488.85423611111</v>
      </c>
      <c r="S2107" s="17">
        <f t="shared" si="133"/>
        <v>41533.85423611111</v>
      </c>
      <c r="T2107">
        <f t="shared" si="130"/>
        <v>2013</v>
      </c>
    </row>
    <row r="2108" spans="1:20" ht="48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4" t="s">
        <v>8307</v>
      </c>
      <c r="P2108" s="12" t="s">
        <v>8309</v>
      </c>
      <c r="Q2108" s="11">
        <f t="shared" si="131"/>
        <v>47.94</v>
      </c>
      <c r="R2108" s="19">
        <f t="shared" si="132"/>
        <v>41928.904189814813</v>
      </c>
      <c r="S2108" s="17">
        <f t="shared" si="133"/>
        <v>41973.945856481485</v>
      </c>
      <c r="T2108">
        <f t="shared" si="130"/>
        <v>2014</v>
      </c>
    </row>
    <row r="2109" spans="1:20" ht="48" x14ac:dyDescent="0.2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4" t="s">
        <v>8320</v>
      </c>
      <c r="P2109" s="12" t="s">
        <v>8342</v>
      </c>
      <c r="Q2109" s="11">
        <f t="shared" si="131"/>
        <v>53.04</v>
      </c>
      <c r="R2109" s="19">
        <f t="shared" si="132"/>
        <v>41100.158877314818</v>
      </c>
      <c r="S2109" s="17">
        <f t="shared" si="133"/>
        <v>41104.126388888886</v>
      </c>
      <c r="T2109">
        <f t="shared" si="130"/>
        <v>2012</v>
      </c>
    </row>
    <row r="2110" spans="1:20" ht="64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4" t="s">
        <v>8307</v>
      </c>
      <c r="P2110" s="12" t="s">
        <v>8309</v>
      </c>
      <c r="Q2110" s="11">
        <f t="shared" si="131"/>
        <v>61.29</v>
      </c>
      <c r="R2110" s="19">
        <f t="shared" si="132"/>
        <v>42012.768298611118</v>
      </c>
      <c r="S2110" s="17">
        <f t="shared" si="133"/>
        <v>42042.768298611118</v>
      </c>
      <c r="T2110">
        <f t="shared" si="130"/>
        <v>2015</v>
      </c>
    </row>
    <row r="2111" spans="1:20" ht="48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4" t="s">
        <v>8307</v>
      </c>
      <c r="P2111" s="12" t="s">
        <v>8314</v>
      </c>
      <c r="Q2111" s="11">
        <f t="shared" si="131"/>
        <v>34.9</v>
      </c>
      <c r="R2111" s="19">
        <f t="shared" si="132"/>
        <v>42494.061793981484</v>
      </c>
      <c r="S2111" s="17">
        <f t="shared" si="133"/>
        <v>42519.061793981484</v>
      </c>
      <c r="T2111">
        <f t="shared" si="130"/>
        <v>2016</v>
      </c>
    </row>
    <row r="2112" spans="1:20" ht="32" x14ac:dyDescent="0.2">
      <c r="A2112">
        <v>1228</v>
      </c>
      <c r="B2112" s="9" t="s">
        <v>1229</v>
      </c>
      <c r="C2112" s="3" t="s">
        <v>5338</v>
      </c>
      <c r="D2112" s="5">
        <v>5000</v>
      </c>
      <c r="E2112" s="7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4" t="s">
        <v>8326</v>
      </c>
      <c r="P2112" s="12" t="s">
        <v>8353</v>
      </c>
      <c r="Q2112" s="11">
        <f t="shared" si="131"/>
        <v>61.04</v>
      </c>
      <c r="R2112" s="19">
        <f t="shared" si="132"/>
        <v>40754.729259259257</v>
      </c>
      <c r="S2112" s="17">
        <f t="shared" si="133"/>
        <v>40814.729259259257</v>
      </c>
      <c r="T2112">
        <f t="shared" si="130"/>
        <v>2011</v>
      </c>
    </row>
    <row r="2113" spans="1:20" ht="48" x14ac:dyDescent="0.2">
      <c r="A2113">
        <v>196</v>
      </c>
      <c r="B2113" s="9" t="s">
        <v>198</v>
      </c>
      <c r="C2113" s="3" t="s">
        <v>4306</v>
      </c>
      <c r="D2113" s="5">
        <v>3500</v>
      </c>
      <c r="E2113" s="7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4" t="s">
        <v>8320</v>
      </c>
      <c r="P2113" s="12" t="s">
        <v>8324</v>
      </c>
      <c r="Q2113" s="11">
        <f t="shared" si="131"/>
        <v>77.11</v>
      </c>
      <c r="R2113" s="19">
        <f t="shared" si="132"/>
        <v>42259.542800925927</v>
      </c>
      <c r="S2113" s="17">
        <f t="shared" si="133"/>
        <v>42287.875</v>
      </c>
      <c r="T2113">
        <f t="shared" ref="T2113:T2168" si="134">YEAR(R2113)</f>
        <v>2015</v>
      </c>
    </row>
    <row r="2114" spans="1:20" ht="48" x14ac:dyDescent="0.2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4" t="s">
        <v>8322</v>
      </c>
      <c r="P2114" s="12" t="s">
        <v>8325</v>
      </c>
      <c r="Q2114" s="11">
        <f t="shared" si="131"/>
        <v>47.26</v>
      </c>
      <c r="R2114" s="19">
        <f t="shared" si="132"/>
        <v>42663.468078703707</v>
      </c>
      <c r="S2114" s="17">
        <f t="shared" si="133"/>
        <v>42688.509745370371</v>
      </c>
      <c r="T2114">
        <f t="shared" si="134"/>
        <v>2016</v>
      </c>
    </row>
    <row r="2115" spans="1:20" ht="48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4" t="s">
        <v>8307</v>
      </c>
      <c r="P2115" s="12" t="s">
        <v>8341</v>
      </c>
      <c r="Q2115" s="11">
        <f t="shared" ref="Q2115:Q2178" si="135">IFERROR(ROUND(E2115/L2115,2),0)</f>
        <v>292.2</v>
      </c>
      <c r="R2115" s="19">
        <f t="shared" ref="R2115:R2178" si="136">(((J2115/60)/60)/24)+DATE(1970,1,1)</f>
        <v>42140.921064814815</v>
      </c>
      <c r="S2115" s="17">
        <f t="shared" ref="S2115:S2178" si="137">(((I2115/60)/60)/24)+DATE(1970,1,1)</f>
        <v>42170.921064814815</v>
      </c>
      <c r="T2115">
        <f t="shared" si="134"/>
        <v>2015</v>
      </c>
    </row>
    <row r="2116" spans="1:20" ht="32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4" t="s">
        <v>8322</v>
      </c>
      <c r="P2116" s="12" t="s">
        <v>8334</v>
      </c>
      <c r="Q2116" s="11">
        <f t="shared" si="135"/>
        <v>38.42</v>
      </c>
      <c r="R2116" s="19">
        <f t="shared" si="136"/>
        <v>42493.857083333336</v>
      </c>
      <c r="S2116" s="17">
        <f t="shared" si="137"/>
        <v>42508</v>
      </c>
      <c r="T2116">
        <f t="shared" si="134"/>
        <v>2016</v>
      </c>
    </row>
    <row r="2117" spans="1:20" ht="48" x14ac:dyDescent="0.2">
      <c r="A2117">
        <v>1862</v>
      </c>
      <c r="B2117" s="9" t="s">
        <v>1863</v>
      </c>
      <c r="C2117" s="3" t="s">
        <v>5972</v>
      </c>
      <c r="D2117" s="5">
        <v>18000</v>
      </c>
      <c r="E2117" s="7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4" t="s">
        <v>8315</v>
      </c>
      <c r="P2117" s="12" t="s">
        <v>8343</v>
      </c>
      <c r="Q2117" s="11">
        <f t="shared" si="135"/>
        <v>90.94</v>
      </c>
      <c r="R2117" s="19">
        <f t="shared" si="136"/>
        <v>42755.492754629624</v>
      </c>
      <c r="S2117" s="17">
        <f t="shared" si="137"/>
        <v>42802.3125</v>
      </c>
      <c r="T2117">
        <f t="shared" si="134"/>
        <v>2017</v>
      </c>
    </row>
    <row r="2118" spans="1:20" ht="48" x14ac:dyDescent="0.2">
      <c r="A2118">
        <v>266</v>
      </c>
      <c r="B2118" s="9" t="s">
        <v>267</v>
      </c>
      <c r="C2118" s="3" t="s">
        <v>4376</v>
      </c>
      <c r="D2118" s="5">
        <v>1000</v>
      </c>
      <c r="E2118" s="7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4" t="s">
        <v>8320</v>
      </c>
      <c r="P2118" s="12" t="s">
        <v>8321</v>
      </c>
      <c r="Q2118" s="11">
        <f t="shared" si="135"/>
        <v>40.42</v>
      </c>
      <c r="R2118" s="19">
        <f t="shared" si="136"/>
        <v>40205.174849537041</v>
      </c>
      <c r="S2118" s="17">
        <f t="shared" si="137"/>
        <v>40291.160416666666</v>
      </c>
      <c r="T2118">
        <f t="shared" si="134"/>
        <v>2010</v>
      </c>
    </row>
    <row r="2119" spans="1:20" ht="48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4" t="s">
        <v>8326</v>
      </c>
      <c r="P2119" s="12" t="s">
        <v>8327</v>
      </c>
      <c r="Q2119" s="11">
        <f t="shared" si="135"/>
        <v>68.81</v>
      </c>
      <c r="R2119" s="19">
        <f t="shared" si="136"/>
        <v>42366.192974537036</v>
      </c>
      <c r="S2119" s="17">
        <f t="shared" si="137"/>
        <v>42401.75</v>
      </c>
      <c r="T2119">
        <f t="shared" si="134"/>
        <v>2015</v>
      </c>
    </row>
    <row r="2120" spans="1:20" ht="48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4" t="s">
        <v>8315</v>
      </c>
      <c r="P2120" s="12" t="s">
        <v>8343</v>
      </c>
      <c r="Q2120" s="11">
        <f t="shared" si="135"/>
        <v>110.62</v>
      </c>
      <c r="R2120" s="19">
        <f t="shared" si="136"/>
        <v>42706.115405092598</v>
      </c>
      <c r="S2120" s="17">
        <f t="shared" si="137"/>
        <v>42736.115405092598</v>
      </c>
      <c r="T2120">
        <f t="shared" si="134"/>
        <v>2016</v>
      </c>
    </row>
    <row r="2121" spans="1:20" ht="48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4" t="s">
        <v>8322</v>
      </c>
      <c r="P2121" s="12" t="s">
        <v>8325</v>
      </c>
      <c r="Q2121" s="11">
        <f t="shared" si="135"/>
        <v>31.93</v>
      </c>
      <c r="R2121" s="19">
        <f t="shared" si="136"/>
        <v>41780.412604166668</v>
      </c>
      <c r="S2121" s="17">
        <f t="shared" si="137"/>
        <v>41810.412604166668</v>
      </c>
      <c r="T2121">
        <f t="shared" si="134"/>
        <v>2014</v>
      </c>
    </row>
    <row r="2122" spans="1:20" ht="48" x14ac:dyDescent="0.2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4" t="s">
        <v>8326</v>
      </c>
      <c r="P2122" s="12" t="s">
        <v>8330</v>
      </c>
      <c r="Q2122" s="11">
        <f t="shared" si="135"/>
        <v>43.52</v>
      </c>
      <c r="R2122" s="19">
        <f t="shared" si="136"/>
        <v>42055.972824074073</v>
      </c>
      <c r="S2122" s="17">
        <f t="shared" si="137"/>
        <v>42085.931157407409</v>
      </c>
      <c r="T2122">
        <f t="shared" si="134"/>
        <v>2015</v>
      </c>
    </row>
    <row r="2123" spans="1:20" ht="48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4" t="s">
        <v>8307</v>
      </c>
      <c r="P2123" s="12" t="s">
        <v>8314</v>
      </c>
      <c r="Q2123" s="11">
        <f t="shared" si="135"/>
        <v>27.58</v>
      </c>
      <c r="R2123" s="19">
        <f t="shared" si="136"/>
        <v>42658.810277777782</v>
      </c>
      <c r="S2123" s="17">
        <f t="shared" si="137"/>
        <v>42683.851944444439</v>
      </c>
      <c r="T2123">
        <f t="shared" si="134"/>
        <v>2016</v>
      </c>
    </row>
    <row r="2124" spans="1:20" ht="48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4" t="s">
        <v>8315</v>
      </c>
      <c r="P2124" s="12" t="s">
        <v>8333</v>
      </c>
      <c r="Q2124" s="11">
        <f t="shared" si="135"/>
        <v>71.55</v>
      </c>
      <c r="R2124" s="19">
        <f t="shared" si="136"/>
        <v>41692.135729166665</v>
      </c>
      <c r="S2124" s="17">
        <f t="shared" si="137"/>
        <v>41722.0940625</v>
      </c>
      <c r="T2124">
        <f t="shared" si="134"/>
        <v>2014</v>
      </c>
    </row>
    <row r="2125" spans="1:20" ht="64" x14ac:dyDescent="0.2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4" t="s">
        <v>8320</v>
      </c>
      <c r="P2125" s="12" t="s">
        <v>8321</v>
      </c>
      <c r="Q2125" s="11">
        <f t="shared" si="135"/>
        <v>68.099999999999994</v>
      </c>
      <c r="R2125" s="19">
        <f t="shared" si="136"/>
        <v>41904.851875</v>
      </c>
      <c r="S2125" s="17">
        <f t="shared" si="137"/>
        <v>41929.5</v>
      </c>
      <c r="T2125">
        <f t="shared" si="134"/>
        <v>2014</v>
      </c>
    </row>
    <row r="2126" spans="1:20" ht="48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4" t="s">
        <v>8312</v>
      </c>
      <c r="P2126" s="12" t="s">
        <v>8352</v>
      </c>
      <c r="Q2126" s="11">
        <f t="shared" si="135"/>
        <v>88.69</v>
      </c>
      <c r="R2126" s="19">
        <f t="shared" si="136"/>
        <v>42593.011782407411</v>
      </c>
      <c r="S2126" s="17">
        <f t="shared" si="137"/>
        <v>42615.291666666672</v>
      </c>
      <c r="T2126">
        <f t="shared" si="134"/>
        <v>2016</v>
      </c>
    </row>
    <row r="2127" spans="1:20" ht="48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4" t="s">
        <v>8312</v>
      </c>
      <c r="P2127" s="12" t="s">
        <v>8313</v>
      </c>
      <c r="Q2127" s="11">
        <f t="shared" si="135"/>
        <v>59.04</v>
      </c>
      <c r="R2127" s="19">
        <f t="shared" si="136"/>
        <v>42597.617418981477</v>
      </c>
      <c r="S2127" s="17">
        <f t="shared" si="137"/>
        <v>42628.617418981477</v>
      </c>
      <c r="T2127">
        <f t="shared" si="134"/>
        <v>2016</v>
      </c>
    </row>
    <row r="2128" spans="1:20" ht="48" x14ac:dyDescent="0.2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4" t="s">
        <v>8307</v>
      </c>
      <c r="P2128" s="12" t="s">
        <v>8341</v>
      </c>
      <c r="Q2128" s="11">
        <f t="shared" si="135"/>
        <v>64.36</v>
      </c>
      <c r="R2128" s="19">
        <f t="shared" si="136"/>
        <v>41901.684861111113</v>
      </c>
      <c r="S2128" s="17">
        <f t="shared" si="137"/>
        <v>41931.684861111113</v>
      </c>
      <c r="T2128">
        <f t="shared" si="134"/>
        <v>2014</v>
      </c>
    </row>
    <row r="2129" spans="1:20" ht="48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4" t="s">
        <v>8326</v>
      </c>
      <c r="P2129" s="12" t="s">
        <v>8340</v>
      </c>
      <c r="Q2129" s="11">
        <f t="shared" si="135"/>
        <v>54.15</v>
      </c>
      <c r="R2129" s="19">
        <f t="shared" si="136"/>
        <v>41930.975601851853</v>
      </c>
      <c r="S2129" s="17">
        <f t="shared" si="137"/>
        <v>41961.017268518524</v>
      </c>
      <c r="T2129">
        <f t="shared" si="134"/>
        <v>2014</v>
      </c>
    </row>
    <row r="2130" spans="1:20" ht="48" x14ac:dyDescent="0.2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4" t="s">
        <v>8326</v>
      </c>
      <c r="P2130" s="12" t="s">
        <v>8329</v>
      </c>
      <c r="Q2130" s="11">
        <f t="shared" si="135"/>
        <v>61.09</v>
      </c>
      <c r="R2130" s="19">
        <f t="shared" si="136"/>
        <v>42801.031412037039</v>
      </c>
      <c r="S2130" s="17">
        <f t="shared" si="137"/>
        <v>42835.041666666672</v>
      </c>
      <c r="T2130">
        <f t="shared" si="134"/>
        <v>2017</v>
      </c>
    </row>
    <row r="2131" spans="1:20" ht="64" x14ac:dyDescent="0.2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4" t="s">
        <v>8310</v>
      </c>
      <c r="P2131" s="12" t="s">
        <v>8355</v>
      </c>
      <c r="Q2131" s="11">
        <f t="shared" si="135"/>
        <v>93.67</v>
      </c>
      <c r="R2131" s="19">
        <f t="shared" si="136"/>
        <v>41846.978078703702</v>
      </c>
      <c r="S2131" s="17">
        <f t="shared" si="137"/>
        <v>41876.978078703702</v>
      </c>
      <c r="T2131">
        <f t="shared" si="134"/>
        <v>2014</v>
      </c>
    </row>
    <row r="2132" spans="1:20" ht="48" x14ac:dyDescent="0.2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4" t="s">
        <v>8307</v>
      </c>
      <c r="P2132" s="12" t="s">
        <v>8309</v>
      </c>
      <c r="Q2132" s="11">
        <f t="shared" si="135"/>
        <v>58.42</v>
      </c>
      <c r="R2132" s="19">
        <f t="shared" si="136"/>
        <v>42356.750706018516</v>
      </c>
      <c r="S2132" s="17">
        <f t="shared" si="137"/>
        <v>42386.750706018516</v>
      </c>
      <c r="T2132">
        <f t="shared" si="134"/>
        <v>2015</v>
      </c>
    </row>
    <row r="2133" spans="1:20" ht="48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4" t="s">
        <v>8322</v>
      </c>
      <c r="P2133" s="12" t="s">
        <v>8325</v>
      </c>
      <c r="Q2133" s="11">
        <f t="shared" si="135"/>
        <v>70</v>
      </c>
      <c r="R2133" s="19">
        <f t="shared" si="136"/>
        <v>41963.872361111105</v>
      </c>
      <c r="S2133" s="17">
        <f t="shared" si="137"/>
        <v>41974.797916666663</v>
      </c>
      <c r="T2133">
        <f t="shared" si="134"/>
        <v>2014</v>
      </c>
    </row>
    <row r="2134" spans="1:20" ht="48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4" t="s">
        <v>8307</v>
      </c>
      <c r="P2134" s="12" t="s">
        <v>8317</v>
      </c>
      <c r="Q2134" s="11">
        <f t="shared" si="135"/>
        <v>34.1</v>
      </c>
      <c r="R2134" s="19">
        <f t="shared" si="136"/>
        <v>42702.770729166667</v>
      </c>
      <c r="S2134" s="17">
        <f t="shared" si="137"/>
        <v>42762.770729166667</v>
      </c>
      <c r="T2134">
        <f t="shared" si="134"/>
        <v>2016</v>
      </c>
    </row>
    <row r="2135" spans="1:20" ht="48" x14ac:dyDescent="0.2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4" t="s">
        <v>8326</v>
      </c>
      <c r="P2135" s="12" t="s">
        <v>8329</v>
      </c>
      <c r="Q2135" s="11">
        <f t="shared" si="135"/>
        <v>34.020000000000003</v>
      </c>
      <c r="R2135" s="19">
        <f t="shared" si="136"/>
        <v>42460.98192129629</v>
      </c>
      <c r="S2135" s="17">
        <f t="shared" si="137"/>
        <v>42481.166666666672</v>
      </c>
      <c r="T2135">
        <f t="shared" si="134"/>
        <v>2016</v>
      </c>
    </row>
    <row r="2136" spans="1:20" ht="48" x14ac:dyDescent="0.2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4" t="s">
        <v>8322</v>
      </c>
      <c r="P2136" s="12" t="s">
        <v>8325</v>
      </c>
      <c r="Q2136" s="11">
        <f t="shared" si="135"/>
        <v>41.03</v>
      </c>
      <c r="R2136" s="19">
        <f t="shared" si="136"/>
        <v>42234.789884259255</v>
      </c>
      <c r="S2136" s="17">
        <f t="shared" si="137"/>
        <v>42262.420833333337</v>
      </c>
      <c r="T2136">
        <f t="shared" si="134"/>
        <v>2015</v>
      </c>
    </row>
    <row r="2137" spans="1:20" ht="48" x14ac:dyDescent="0.2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4" t="s">
        <v>8326</v>
      </c>
      <c r="P2137" s="12" t="s">
        <v>8330</v>
      </c>
      <c r="Q2137" s="11">
        <f t="shared" si="135"/>
        <v>36.61</v>
      </c>
      <c r="R2137" s="19">
        <f t="shared" si="136"/>
        <v>41073.050717592596</v>
      </c>
      <c r="S2137" s="17">
        <f t="shared" si="137"/>
        <v>41085.683333333334</v>
      </c>
      <c r="T2137">
        <f t="shared" si="134"/>
        <v>2012</v>
      </c>
    </row>
    <row r="2138" spans="1:20" ht="32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4" t="s">
        <v>8326</v>
      </c>
      <c r="P2138" s="12" t="s">
        <v>8330</v>
      </c>
      <c r="Q2138" s="11">
        <f t="shared" si="135"/>
        <v>115.83</v>
      </c>
      <c r="R2138" s="19">
        <f t="shared" si="136"/>
        <v>42323.17460648148</v>
      </c>
      <c r="S2138" s="17">
        <f t="shared" si="137"/>
        <v>42383.17460648148</v>
      </c>
      <c r="T2138">
        <f t="shared" si="134"/>
        <v>2015</v>
      </c>
    </row>
    <row r="2139" spans="1:20" ht="48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4" t="s">
        <v>8307</v>
      </c>
      <c r="P2139" s="12" t="s">
        <v>8309</v>
      </c>
      <c r="Q2139" s="11">
        <f t="shared" si="135"/>
        <v>115.75</v>
      </c>
      <c r="R2139" s="19">
        <f t="shared" si="136"/>
        <v>42273.090740740736</v>
      </c>
      <c r="S2139" s="17">
        <f t="shared" si="137"/>
        <v>42313.132407407407</v>
      </c>
      <c r="T2139">
        <f t="shared" si="134"/>
        <v>2015</v>
      </c>
    </row>
    <row r="2140" spans="1:20" ht="48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4" t="s">
        <v>8320</v>
      </c>
      <c r="P2140" s="12" t="s">
        <v>8336</v>
      </c>
      <c r="Q2140" s="11">
        <f t="shared" si="135"/>
        <v>106.69</v>
      </c>
      <c r="R2140" s="19">
        <f t="shared" si="136"/>
        <v>42135.589548611111</v>
      </c>
      <c r="S2140" s="17">
        <f t="shared" si="137"/>
        <v>42166.083333333328</v>
      </c>
      <c r="T2140">
        <f t="shared" si="134"/>
        <v>2015</v>
      </c>
    </row>
    <row r="2141" spans="1:20" ht="48" x14ac:dyDescent="0.2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4" t="s">
        <v>8322</v>
      </c>
      <c r="P2141" s="12" t="s">
        <v>8325</v>
      </c>
      <c r="Q2141" s="11">
        <f t="shared" si="135"/>
        <v>81.41</v>
      </c>
      <c r="R2141" s="19">
        <f t="shared" si="136"/>
        <v>42075.979988425926</v>
      </c>
      <c r="S2141" s="17">
        <f t="shared" si="137"/>
        <v>42103.979988425926</v>
      </c>
      <c r="T2141">
        <f t="shared" si="134"/>
        <v>2015</v>
      </c>
    </row>
    <row r="2142" spans="1:20" ht="48" x14ac:dyDescent="0.2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4" t="s">
        <v>8322</v>
      </c>
      <c r="P2142" s="12" t="s">
        <v>8325</v>
      </c>
      <c r="Q2142" s="11">
        <f t="shared" si="135"/>
        <v>81.290000000000006</v>
      </c>
      <c r="R2142" s="19">
        <f t="shared" si="136"/>
        <v>42136.675196759257</v>
      </c>
      <c r="S2142" s="17">
        <f t="shared" si="137"/>
        <v>42166.675196759257</v>
      </c>
      <c r="T2142">
        <f t="shared" si="134"/>
        <v>2015</v>
      </c>
    </row>
    <row r="2143" spans="1:20" ht="32" x14ac:dyDescent="0.2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4" t="s">
        <v>8326</v>
      </c>
      <c r="P2143" s="12" t="s">
        <v>8349</v>
      </c>
      <c r="Q2143" s="11">
        <f t="shared" si="135"/>
        <v>46.03</v>
      </c>
      <c r="R2143" s="19">
        <f t="shared" si="136"/>
        <v>41310.969270833331</v>
      </c>
      <c r="S2143" s="17">
        <f t="shared" si="137"/>
        <v>41355.927604166667</v>
      </c>
      <c r="T2143">
        <f t="shared" si="134"/>
        <v>2013</v>
      </c>
    </row>
    <row r="2144" spans="1:20" ht="32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4" t="s">
        <v>8326</v>
      </c>
      <c r="P2144" s="12" t="s">
        <v>8337</v>
      </c>
      <c r="Q2144" s="11">
        <f t="shared" si="135"/>
        <v>40.42</v>
      </c>
      <c r="R2144" s="19">
        <f t="shared" si="136"/>
        <v>40802.733101851853</v>
      </c>
      <c r="S2144" s="17">
        <f t="shared" si="137"/>
        <v>40832.918749999997</v>
      </c>
      <c r="T2144">
        <f t="shared" si="134"/>
        <v>2011</v>
      </c>
    </row>
    <row r="2145" spans="1:20" ht="48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4" t="s">
        <v>8322</v>
      </c>
      <c r="P2145" s="12" t="s">
        <v>8323</v>
      </c>
      <c r="Q2145" s="11">
        <f t="shared" si="135"/>
        <v>23.28</v>
      </c>
      <c r="R2145" s="19">
        <f t="shared" si="136"/>
        <v>41885.478842592594</v>
      </c>
      <c r="S2145" s="17">
        <f t="shared" si="137"/>
        <v>41915.478842592594</v>
      </c>
      <c r="T2145">
        <f t="shared" si="134"/>
        <v>2014</v>
      </c>
    </row>
    <row r="2146" spans="1:20" ht="48" x14ac:dyDescent="0.2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4" t="s">
        <v>8326</v>
      </c>
      <c r="P2146" s="12" t="s">
        <v>8330</v>
      </c>
      <c r="Q2146" s="11">
        <f t="shared" si="135"/>
        <v>80.59</v>
      </c>
      <c r="R2146" s="19">
        <f t="shared" si="136"/>
        <v>41549.627615740741</v>
      </c>
      <c r="S2146" s="17">
        <f t="shared" si="137"/>
        <v>41579.627615740741</v>
      </c>
      <c r="T2146">
        <f t="shared" si="134"/>
        <v>2013</v>
      </c>
    </row>
    <row r="2147" spans="1:20" ht="32" x14ac:dyDescent="0.2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4" t="s">
        <v>8320</v>
      </c>
      <c r="P2147" s="12" t="s">
        <v>8342</v>
      </c>
      <c r="Q2147" s="11">
        <f t="shared" si="135"/>
        <v>27.9</v>
      </c>
      <c r="R2147" s="19">
        <f t="shared" si="136"/>
        <v>41682.805902777778</v>
      </c>
      <c r="S2147" s="17">
        <f t="shared" si="137"/>
        <v>41705.805902777778</v>
      </c>
      <c r="T2147">
        <f t="shared" si="134"/>
        <v>2014</v>
      </c>
    </row>
    <row r="2148" spans="1:20" ht="48" x14ac:dyDescent="0.2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4" t="s">
        <v>8307</v>
      </c>
      <c r="P2148" s="12" t="s">
        <v>8341</v>
      </c>
      <c r="Q2148" s="11">
        <f t="shared" si="135"/>
        <v>68.3</v>
      </c>
      <c r="R2148" s="19">
        <f t="shared" si="136"/>
        <v>42676.942164351851</v>
      </c>
      <c r="S2148" s="17">
        <f t="shared" si="137"/>
        <v>42706.983831018515</v>
      </c>
      <c r="T2148">
        <f t="shared" si="134"/>
        <v>2016</v>
      </c>
    </row>
    <row r="2149" spans="1:20" ht="48" x14ac:dyDescent="0.2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4" t="s">
        <v>8326</v>
      </c>
      <c r="P2149" s="12" t="s">
        <v>8328</v>
      </c>
      <c r="Q2149" s="11">
        <f t="shared" si="135"/>
        <v>50.59</v>
      </c>
      <c r="R2149" s="19">
        <f t="shared" si="136"/>
        <v>42688.732407407413</v>
      </c>
      <c r="S2149" s="17">
        <f t="shared" si="137"/>
        <v>42716.732407407413</v>
      </c>
      <c r="T2149">
        <f t="shared" si="134"/>
        <v>2016</v>
      </c>
    </row>
    <row r="2150" spans="1:20" ht="48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4" t="s">
        <v>8322</v>
      </c>
      <c r="P2150" s="12" t="s">
        <v>8325</v>
      </c>
      <c r="Q2150" s="11">
        <f t="shared" si="135"/>
        <v>68.25</v>
      </c>
      <c r="R2150" s="19">
        <f t="shared" si="136"/>
        <v>42532.052523148144</v>
      </c>
      <c r="S2150" s="17">
        <f t="shared" si="137"/>
        <v>42560.166666666672</v>
      </c>
      <c r="T2150">
        <f t="shared" si="134"/>
        <v>2016</v>
      </c>
    </row>
    <row r="2151" spans="1:20" ht="48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4" t="s">
        <v>8326</v>
      </c>
      <c r="P2151" s="12" t="s">
        <v>8327</v>
      </c>
      <c r="Q2151" s="11">
        <f t="shared" si="135"/>
        <v>29.02</v>
      </c>
      <c r="R2151" s="19">
        <f t="shared" si="136"/>
        <v>40557.429733796293</v>
      </c>
      <c r="S2151" s="17">
        <f t="shared" si="137"/>
        <v>40582.429733796293</v>
      </c>
      <c r="T2151">
        <f t="shared" si="134"/>
        <v>2011</v>
      </c>
    </row>
    <row r="2152" spans="1:20" ht="48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4" t="s">
        <v>8322</v>
      </c>
      <c r="P2152" s="12" t="s">
        <v>8325</v>
      </c>
      <c r="Q2152" s="11">
        <f t="shared" si="135"/>
        <v>68.099999999999994</v>
      </c>
      <c r="R2152" s="19">
        <f t="shared" si="136"/>
        <v>42278.629710648151</v>
      </c>
      <c r="S2152" s="17">
        <f t="shared" si="137"/>
        <v>42306.629710648151</v>
      </c>
      <c r="T2152">
        <f t="shared" si="134"/>
        <v>2015</v>
      </c>
    </row>
    <row r="2153" spans="1:20" ht="32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4" t="s">
        <v>8326</v>
      </c>
      <c r="P2153" s="12" t="s">
        <v>8340</v>
      </c>
      <c r="Q2153" s="11">
        <f t="shared" si="135"/>
        <v>75.61</v>
      </c>
      <c r="R2153" s="19">
        <f t="shared" si="136"/>
        <v>42093.860023148154</v>
      </c>
      <c r="S2153" s="17">
        <f t="shared" si="137"/>
        <v>42125.582638888889</v>
      </c>
      <c r="T2153">
        <f t="shared" si="134"/>
        <v>2015</v>
      </c>
    </row>
    <row r="2154" spans="1:20" ht="48" x14ac:dyDescent="0.2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4" t="s">
        <v>8326</v>
      </c>
      <c r="P2154" s="12" t="s">
        <v>8327</v>
      </c>
      <c r="Q2154" s="11">
        <f t="shared" si="135"/>
        <v>35.79</v>
      </c>
      <c r="R2154" s="19">
        <f t="shared" si="136"/>
        <v>40638.868611111109</v>
      </c>
      <c r="S2154" s="17">
        <f t="shared" si="137"/>
        <v>40668.868611111109</v>
      </c>
      <c r="T2154">
        <f t="shared" si="134"/>
        <v>2011</v>
      </c>
    </row>
    <row r="2155" spans="1:20" ht="48" x14ac:dyDescent="0.2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4" t="s">
        <v>8322</v>
      </c>
      <c r="P2155" s="12" t="s">
        <v>8325</v>
      </c>
      <c r="Q2155" s="11">
        <f t="shared" si="135"/>
        <v>64.760000000000005</v>
      </c>
      <c r="R2155" s="19">
        <f t="shared" si="136"/>
        <v>42019.959837962961</v>
      </c>
      <c r="S2155" s="17">
        <f t="shared" si="137"/>
        <v>42034.959837962961</v>
      </c>
      <c r="T2155">
        <f t="shared" si="134"/>
        <v>2015</v>
      </c>
    </row>
    <row r="2156" spans="1:20" ht="48" x14ac:dyDescent="0.2">
      <c r="A2156">
        <v>877</v>
      </c>
      <c r="B2156" s="9" t="s">
        <v>878</v>
      </c>
      <c r="C2156" s="3" t="s">
        <v>4987</v>
      </c>
      <c r="D2156" s="5">
        <v>2000</v>
      </c>
      <c r="E2156" s="7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4" t="s">
        <v>8326</v>
      </c>
      <c r="P2156" s="12" t="s">
        <v>8349</v>
      </c>
      <c r="Q2156" s="11">
        <f t="shared" si="135"/>
        <v>46.59</v>
      </c>
      <c r="R2156" s="19">
        <f t="shared" si="136"/>
        <v>41597.788888888892</v>
      </c>
      <c r="S2156" s="17">
        <f t="shared" si="137"/>
        <v>41627.788888888892</v>
      </c>
      <c r="T2156">
        <f t="shared" si="134"/>
        <v>2013</v>
      </c>
    </row>
    <row r="2157" spans="1:20" ht="48" x14ac:dyDescent="0.2">
      <c r="A2157">
        <v>1884</v>
      </c>
      <c r="B2157" s="9" t="s">
        <v>1885</v>
      </c>
      <c r="C2157" s="3" t="s">
        <v>5994</v>
      </c>
      <c r="D2157" s="5">
        <v>1000</v>
      </c>
      <c r="E2157" s="7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4" t="s">
        <v>8326</v>
      </c>
      <c r="P2157" s="12" t="s">
        <v>8327</v>
      </c>
      <c r="Q2157" s="11">
        <f t="shared" si="135"/>
        <v>51.96</v>
      </c>
      <c r="R2157" s="19">
        <f t="shared" si="136"/>
        <v>41205.198321759257</v>
      </c>
      <c r="S2157" s="17">
        <f t="shared" si="137"/>
        <v>41240.5</v>
      </c>
      <c r="T2157">
        <f t="shared" si="134"/>
        <v>2012</v>
      </c>
    </row>
    <row r="2158" spans="1:20" ht="96" x14ac:dyDescent="0.2">
      <c r="A2158">
        <v>78</v>
      </c>
      <c r="B2158" s="9" t="s">
        <v>80</v>
      </c>
      <c r="C2158" s="3" t="s">
        <v>4189</v>
      </c>
      <c r="D2158" s="5">
        <v>50</v>
      </c>
      <c r="E2158" s="7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4" t="s">
        <v>8320</v>
      </c>
      <c r="P2158" s="12" t="s">
        <v>8342</v>
      </c>
      <c r="Q2158" s="11">
        <f t="shared" si="135"/>
        <v>38.6</v>
      </c>
      <c r="R2158" s="19">
        <f t="shared" si="136"/>
        <v>42604.730567129634</v>
      </c>
      <c r="S2158" s="17">
        <f t="shared" si="137"/>
        <v>42614.730567129634</v>
      </c>
      <c r="T2158">
        <f t="shared" si="134"/>
        <v>2016</v>
      </c>
    </row>
    <row r="2159" spans="1:20" ht="32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4" t="s">
        <v>8326</v>
      </c>
      <c r="P2159" s="12" t="s">
        <v>8327</v>
      </c>
      <c r="Q2159" s="11">
        <f t="shared" si="135"/>
        <v>79.180000000000007</v>
      </c>
      <c r="R2159" s="19">
        <f t="shared" si="136"/>
        <v>40718.839537037034</v>
      </c>
      <c r="S2159" s="17">
        <f t="shared" si="137"/>
        <v>40748.839537037034</v>
      </c>
      <c r="T2159">
        <f t="shared" si="134"/>
        <v>2011</v>
      </c>
    </row>
    <row r="2160" spans="1:20" ht="48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4" t="s">
        <v>8318</v>
      </c>
      <c r="P2160" s="12" t="s">
        <v>8344</v>
      </c>
      <c r="Q2160" s="11">
        <f t="shared" si="135"/>
        <v>84.06</v>
      </c>
      <c r="R2160" s="19">
        <f t="shared" si="136"/>
        <v>41983.110995370371</v>
      </c>
      <c r="S2160" s="17">
        <f t="shared" si="137"/>
        <v>42023.110995370371</v>
      </c>
      <c r="T2160">
        <f t="shared" si="134"/>
        <v>2014</v>
      </c>
    </row>
    <row r="2161" spans="1:20" ht="32" x14ac:dyDescent="0.2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4" t="s">
        <v>8326</v>
      </c>
      <c r="P2161" s="12" t="s">
        <v>8335</v>
      </c>
      <c r="Q2161" s="11">
        <f t="shared" si="135"/>
        <v>28.55</v>
      </c>
      <c r="R2161" s="19">
        <f t="shared" si="136"/>
        <v>41694.391840277778</v>
      </c>
      <c r="S2161" s="17">
        <f t="shared" si="137"/>
        <v>41708.583333333336</v>
      </c>
      <c r="T2161">
        <f t="shared" si="134"/>
        <v>2014</v>
      </c>
    </row>
    <row r="2162" spans="1:20" ht="32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4" t="s">
        <v>8310</v>
      </c>
      <c r="P2162" s="12" t="s">
        <v>8332</v>
      </c>
      <c r="Q2162" s="11">
        <f t="shared" si="135"/>
        <v>31.81</v>
      </c>
      <c r="R2162" s="19">
        <f t="shared" si="136"/>
        <v>41309.11791666667</v>
      </c>
      <c r="S2162" s="17">
        <f t="shared" si="137"/>
        <v>41344</v>
      </c>
      <c r="T2162">
        <f t="shared" si="134"/>
        <v>2013</v>
      </c>
    </row>
    <row r="2163" spans="1:20" ht="48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4" t="s">
        <v>8322</v>
      </c>
      <c r="P2163" s="12" t="s">
        <v>8325</v>
      </c>
      <c r="Q2163" s="11">
        <f t="shared" si="135"/>
        <v>222.5</v>
      </c>
      <c r="R2163" s="19">
        <f t="shared" si="136"/>
        <v>42695.7105787037</v>
      </c>
      <c r="S2163" s="17">
        <f t="shared" si="137"/>
        <v>42725.7105787037</v>
      </c>
      <c r="T2163">
        <f t="shared" si="134"/>
        <v>2016</v>
      </c>
    </row>
    <row r="2164" spans="1:20" ht="16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4" t="s">
        <v>8307</v>
      </c>
      <c r="P2164" s="12" t="s">
        <v>8314</v>
      </c>
      <c r="Q2164" s="11">
        <f t="shared" si="135"/>
        <v>133.30000000000001</v>
      </c>
      <c r="R2164" s="19">
        <f t="shared" si="136"/>
        <v>42082.069560185191</v>
      </c>
      <c r="S2164" s="17">
        <f t="shared" si="137"/>
        <v>42112.069560185191</v>
      </c>
      <c r="T2164">
        <f t="shared" si="134"/>
        <v>2015</v>
      </c>
    </row>
    <row r="2165" spans="1:20" ht="48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4" t="s">
        <v>8307</v>
      </c>
      <c r="P2165" s="12" t="s">
        <v>8309</v>
      </c>
      <c r="Q2165" s="11">
        <f t="shared" si="135"/>
        <v>30.27</v>
      </c>
      <c r="R2165" s="19">
        <f t="shared" si="136"/>
        <v>42451.698449074072</v>
      </c>
      <c r="S2165" s="17">
        <f t="shared" si="137"/>
        <v>42486.288194444445</v>
      </c>
      <c r="T2165">
        <f t="shared" si="134"/>
        <v>2016</v>
      </c>
    </row>
    <row r="2166" spans="1:20" ht="32" x14ac:dyDescent="0.2">
      <c r="A2166">
        <v>1741</v>
      </c>
      <c r="B2166" s="9" t="s">
        <v>1742</v>
      </c>
      <c r="C2166" s="3" t="s">
        <v>5851</v>
      </c>
      <c r="D2166" s="5">
        <v>1200</v>
      </c>
      <c r="E2166" s="7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4" t="s">
        <v>8312</v>
      </c>
      <c r="P2166" s="12" t="s">
        <v>8313</v>
      </c>
      <c r="Q2166" s="11">
        <f t="shared" si="135"/>
        <v>25.58</v>
      </c>
      <c r="R2166" s="19">
        <f t="shared" si="136"/>
        <v>42120.628136574072</v>
      </c>
      <c r="S2166" s="17">
        <f t="shared" si="137"/>
        <v>42165.628136574072</v>
      </c>
      <c r="T2166">
        <f t="shared" si="134"/>
        <v>2015</v>
      </c>
    </row>
    <row r="2167" spans="1:20" ht="16" x14ac:dyDescent="0.2">
      <c r="A2167">
        <v>528</v>
      </c>
      <c r="B2167" s="9" t="s">
        <v>529</v>
      </c>
      <c r="C2167" s="3" t="s">
        <v>4638</v>
      </c>
      <c r="D2167" s="5">
        <v>1150</v>
      </c>
      <c r="E2167" s="7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4" t="s">
        <v>8322</v>
      </c>
      <c r="P2167" s="12" t="s">
        <v>8325</v>
      </c>
      <c r="Q2167" s="11">
        <f t="shared" si="135"/>
        <v>44.33</v>
      </c>
      <c r="R2167" s="19">
        <f t="shared" si="136"/>
        <v>42155.920219907406</v>
      </c>
      <c r="S2167" s="17">
        <f t="shared" si="137"/>
        <v>42176.888888888891</v>
      </c>
      <c r="T2167">
        <f t="shared" si="134"/>
        <v>2015</v>
      </c>
    </row>
    <row r="2168" spans="1:20" ht="48" x14ac:dyDescent="0.2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4" t="s">
        <v>8322</v>
      </c>
      <c r="P2168" s="12" t="s">
        <v>8325</v>
      </c>
      <c r="Q2168" s="11">
        <f t="shared" si="135"/>
        <v>42.9</v>
      </c>
      <c r="R2168" s="19">
        <f t="shared" si="136"/>
        <v>41948.552847222221</v>
      </c>
      <c r="S2168" s="17">
        <f t="shared" si="137"/>
        <v>42008.552847222221</v>
      </c>
      <c r="T2168">
        <f t="shared" si="134"/>
        <v>2014</v>
      </c>
    </row>
    <row r="2169" spans="1:20" ht="48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4" t="s">
        <v>8322</v>
      </c>
      <c r="P2169" s="12" t="s">
        <v>8334</v>
      </c>
      <c r="Q2169" s="11">
        <f t="shared" si="135"/>
        <v>47.43</v>
      </c>
      <c r="R2169" s="19">
        <f t="shared" si="136"/>
        <v>42193.813530092593</v>
      </c>
      <c r="S2169" s="17">
        <f t="shared" si="137"/>
        <v>42218.813530092593</v>
      </c>
      <c r="T2169">
        <f>YEAR(R2169)</f>
        <v>2015</v>
      </c>
    </row>
    <row r="2170" spans="1:20" ht="48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4" t="s">
        <v>8322</v>
      </c>
      <c r="P2170" s="12" t="s">
        <v>8334</v>
      </c>
      <c r="Q2170" s="11">
        <f t="shared" si="135"/>
        <v>120.55</v>
      </c>
      <c r="R2170" s="19">
        <f t="shared" si="136"/>
        <v>42403.035567129627</v>
      </c>
      <c r="S2170" s="17">
        <f t="shared" si="137"/>
        <v>42462.993900462956</v>
      </c>
      <c r="T2170">
        <f t="shared" ref="T2170:T2233" si="138">YEAR(R2170)</f>
        <v>2016</v>
      </c>
    </row>
    <row r="2171" spans="1:20" ht="48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4" t="s">
        <v>8322</v>
      </c>
      <c r="P2171" s="12" t="s">
        <v>8323</v>
      </c>
      <c r="Q2171" s="11">
        <f t="shared" si="135"/>
        <v>66.099999999999994</v>
      </c>
      <c r="R2171" s="19">
        <f t="shared" si="136"/>
        <v>42464.958912037036</v>
      </c>
      <c r="S2171" s="17">
        <f t="shared" si="137"/>
        <v>42494.958912037036</v>
      </c>
      <c r="T2171">
        <f t="shared" si="138"/>
        <v>2016</v>
      </c>
    </row>
    <row r="2172" spans="1:20" ht="48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4" t="s">
        <v>8326</v>
      </c>
      <c r="P2172" s="12" t="s">
        <v>8337</v>
      </c>
      <c r="Q2172" s="11">
        <f t="shared" si="135"/>
        <v>38.79</v>
      </c>
      <c r="R2172" s="19">
        <f t="shared" si="136"/>
        <v>40987.890740740739</v>
      </c>
      <c r="S2172" s="17">
        <f t="shared" si="137"/>
        <v>41017.890740740739</v>
      </c>
      <c r="T2172">
        <f t="shared" si="138"/>
        <v>2012</v>
      </c>
    </row>
    <row r="2173" spans="1:20" ht="32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4" t="s">
        <v>8322</v>
      </c>
      <c r="P2173" s="12" t="s">
        <v>8325</v>
      </c>
      <c r="Q2173" s="11">
        <f t="shared" si="135"/>
        <v>47</v>
      </c>
      <c r="R2173" s="19">
        <f t="shared" si="136"/>
        <v>42018.94159722222</v>
      </c>
      <c r="S2173" s="17">
        <f t="shared" si="137"/>
        <v>42047.291666666672</v>
      </c>
      <c r="T2173">
        <f t="shared" si="138"/>
        <v>2015</v>
      </c>
    </row>
    <row r="2174" spans="1:20" ht="64" x14ac:dyDescent="0.2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4" t="s">
        <v>8322</v>
      </c>
      <c r="P2174" s="12" t="s">
        <v>8325</v>
      </c>
      <c r="Q2174" s="11">
        <f t="shared" si="135"/>
        <v>57.17</v>
      </c>
      <c r="R2174" s="19">
        <f t="shared" si="136"/>
        <v>42221.656782407401</v>
      </c>
      <c r="S2174" s="17">
        <f t="shared" si="137"/>
        <v>42281.656782407401</v>
      </c>
      <c r="T2174">
        <f t="shared" si="138"/>
        <v>2015</v>
      </c>
    </row>
    <row r="2175" spans="1:20" ht="48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4" t="s">
        <v>8322</v>
      </c>
      <c r="P2175" s="12" t="s">
        <v>8325</v>
      </c>
      <c r="Q2175" s="11">
        <f t="shared" si="135"/>
        <v>50.46</v>
      </c>
      <c r="R2175" s="19">
        <f t="shared" si="136"/>
        <v>42463.81385416667</v>
      </c>
      <c r="S2175" s="17">
        <f t="shared" si="137"/>
        <v>42494.165972222225</v>
      </c>
      <c r="T2175">
        <f t="shared" si="138"/>
        <v>2016</v>
      </c>
    </row>
    <row r="2176" spans="1:20" ht="48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4" t="s">
        <v>8307</v>
      </c>
      <c r="P2176" s="12" t="s">
        <v>8309</v>
      </c>
      <c r="Q2176" s="11">
        <f t="shared" si="135"/>
        <v>6.5</v>
      </c>
      <c r="R2176" s="19">
        <f t="shared" si="136"/>
        <v>42696.37572916667</v>
      </c>
      <c r="S2176" s="17">
        <f t="shared" si="137"/>
        <v>42726.37572916667</v>
      </c>
      <c r="T2176">
        <f t="shared" si="138"/>
        <v>2016</v>
      </c>
    </row>
    <row r="2177" spans="1:20" ht="48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4" t="s">
        <v>8322</v>
      </c>
      <c r="P2177" s="12" t="s">
        <v>8325</v>
      </c>
      <c r="Q2177" s="11">
        <f t="shared" si="135"/>
        <v>217.5</v>
      </c>
      <c r="R2177" s="19">
        <f t="shared" si="136"/>
        <v>42543.788564814815</v>
      </c>
      <c r="S2177" s="17">
        <f t="shared" si="137"/>
        <v>42573.788564814815</v>
      </c>
      <c r="T2177">
        <f t="shared" si="138"/>
        <v>2016</v>
      </c>
    </row>
    <row r="2178" spans="1:20" ht="32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4" t="s">
        <v>8326</v>
      </c>
      <c r="P2178" s="12" t="s">
        <v>8329</v>
      </c>
      <c r="Q2178" s="11">
        <f t="shared" si="135"/>
        <v>118.36</v>
      </c>
      <c r="R2178" s="19">
        <f t="shared" si="136"/>
        <v>42021.139733796299</v>
      </c>
      <c r="S2178" s="17">
        <f t="shared" si="137"/>
        <v>42051.139733796299</v>
      </c>
      <c r="T2178">
        <f t="shared" si="138"/>
        <v>2015</v>
      </c>
    </row>
    <row r="2179" spans="1:20" ht="48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4" t="s">
        <v>8326</v>
      </c>
      <c r="P2179" s="12" t="s">
        <v>8330</v>
      </c>
      <c r="Q2179" s="11">
        <f t="shared" ref="Q2179:Q2242" si="139">IFERROR(ROUND(E2179/L2179,2),0)</f>
        <v>50.04</v>
      </c>
      <c r="R2179" s="19">
        <f t="shared" ref="R2179:R2242" si="140">(((J2179/60)/60)/24)+DATE(1970,1,1)</f>
        <v>41827.906689814816</v>
      </c>
      <c r="S2179" s="17">
        <f t="shared" ref="S2179:S2242" si="141">(((I2179/60)/60)/24)+DATE(1970,1,1)</f>
        <v>41848.041666666664</v>
      </c>
      <c r="T2179">
        <f t="shared" si="138"/>
        <v>2014</v>
      </c>
    </row>
    <row r="2180" spans="1:20" ht="48" x14ac:dyDescent="0.2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4" t="s">
        <v>8320</v>
      </c>
      <c r="P2180" s="12" t="s">
        <v>8324</v>
      </c>
      <c r="Q2180" s="11">
        <f t="shared" si="139"/>
        <v>76.47</v>
      </c>
      <c r="R2180" s="19">
        <f t="shared" si="140"/>
        <v>42248.632199074069</v>
      </c>
      <c r="S2180" s="17">
        <f t="shared" si="141"/>
        <v>42283.632199074069</v>
      </c>
      <c r="T2180">
        <f t="shared" si="138"/>
        <v>2015</v>
      </c>
    </row>
    <row r="2181" spans="1:20" ht="48" x14ac:dyDescent="0.2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4" t="s">
        <v>8322</v>
      </c>
      <c r="P2181" s="12" t="s">
        <v>8325</v>
      </c>
      <c r="Q2181" s="11">
        <f t="shared" si="139"/>
        <v>52</v>
      </c>
      <c r="R2181" s="19">
        <f t="shared" si="140"/>
        <v>41226.017361111109</v>
      </c>
      <c r="S2181" s="17">
        <f t="shared" si="141"/>
        <v>41250.083333333336</v>
      </c>
      <c r="T2181">
        <f t="shared" si="138"/>
        <v>2012</v>
      </c>
    </row>
    <row r="2182" spans="1:20" ht="48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4" t="s">
        <v>8320</v>
      </c>
      <c r="P2182" s="12" t="s">
        <v>8324</v>
      </c>
      <c r="Q2182" s="11">
        <f t="shared" si="139"/>
        <v>49.88</v>
      </c>
      <c r="R2182" s="19">
        <f t="shared" si="140"/>
        <v>41855.777905092589</v>
      </c>
      <c r="S2182" s="17">
        <f t="shared" si="141"/>
        <v>41880.777905092589</v>
      </c>
      <c r="T2182">
        <f t="shared" si="138"/>
        <v>2014</v>
      </c>
    </row>
    <row r="2183" spans="1:20" ht="48" x14ac:dyDescent="0.2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4" t="s">
        <v>8322</v>
      </c>
      <c r="P2183" s="12" t="s">
        <v>8323</v>
      </c>
      <c r="Q2183" s="11">
        <f t="shared" si="139"/>
        <v>64.8</v>
      </c>
      <c r="R2183" s="19">
        <f t="shared" si="140"/>
        <v>42551.102314814809</v>
      </c>
      <c r="S2183" s="17">
        <f t="shared" si="141"/>
        <v>42601.102314814809</v>
      </c>
      <c r="T2183">
        <f t="shared" si="138"/>
        <v>2016</v>
      </c>
    </row>
    <row r="2184" spans="1:20" ht="48" x14ac:dyDescent="0.2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4" t="s">
        <v>8322</v>
      </c>
      <c r="P2184" s="12" t="s">
        <v>8325</v>
      </c>
      <c r="Q2184" s="11">
        <f t="shared" si="139"/>
        <v>43.2</v>
      </c>
      <c r="R2184" s="19">
        <f t="shared" si="140"/>
        <v>42556.504490740743</v>
      </c>
      <c r="S2184" s="17">
        <f t="shared" si="141"/>
        <v>42595.290972222225</v>
      </c>
      <c r="T2184">
        <f t="shared" si="138"/>
        <v>2016</v>
      </c>
    </row>
    <row r="2185" spans="1:20" ht="48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4" t="s">
        <v>8320</v>
      </c>
      <c r="P2185" s="12" t="s">
        <v>8336</v>
      </c>
      <c r="Q2185" s="11">
        <f t="shared" si="139"/>
        <v>46.18</v>
      </c>
      <c r="R2185" s="19">
        <f t="shared" si="140"/>
        <v>42110.153043981481</v>
      </c>
      <c r="S2185" s="17">
        <f t="shared" si="141"/>
        <v>42155.153043981481</v>
      </c>
      <c r="T2185">
        <f t="shared" si="138"/>
        <v>2015</v>
      </c>
    </row>
    <row r="2186" spans="1:20" ht="48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4" t="s">
        <v>8322</v>
      </c>
      <c r="P2186" s="12" t="s">
        <v>8323</v>
      </c>
      <c r="Q2186" s="11">
        <f t="shared" si="139"/>
        <v>51.6</v>
      </c>
      <c r="R2186" s="19">
        <f t="shared" si="140"/>
        <v>42783.459398148145</v>
      </c>
      <c r="S2186" s="17">
        <f t="shared" si="141"/>
        <v>42797.459398148145</v>
      </c>
      <c r="T2186">
        <f t="shared" si="138"/>
        <v>2017</v>
      </c>
    </row>
    <row r="2187" spans="1:20" ht="16" x14ac:dyDescent="0.2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4" t="s">
        <v>8326</v>
      </c>
      <c r="P2187" s="12" t="s">
        <v>8349</v>
      </c>
      <c r="Q2187" s="11">
        <f t="shared" si="139"/>
        <v>28.58</v>
      </c>
      <c r="R2187" s="19">
        <f t="shared" si="140"/>
        <v>41276.496840277774</v>
      </c>
      <c r="S2187" s="17">
        <f t="shared" si="141"/>
        <v>41309.496840277774</v>
      </c>
      <c r="T2187">
        <f t="shared" si="138"/>
        <v>2013</v>
      </c>
    </row>
    <row r="2188" spans="1:20" ht="32" x14ac:dyDescent="0.2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4" t="s">
        <v>8326</v>
      </c>
      <c r="P2188" s="12" t="s">
        <v>8327</v>
      </c>
      <c r="Q2188" s="11">
        <f t="shared" si="139"/>
        <v>31.34</v>
      </c>
      <c r="R2188" s="19">
        <f t="shared" si="140"/>
        <v>41088.691493055558</v>
      </c>
      <c r="S2188" s="17">
        <f t="shared" si="141"/>
        <v>41133.691493055558</v>
      </c>
      <c r="T2188">
        <f t="shared" si="138"/>
        <v>2012</v>
      </c>
    </row>
    <row r="2189" spans="1:20" ht="48" x14ac:dyDescent="0.2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4" t="s">
        <v>8320</v>
      </c>
      <c r="P2189" s="12" t="s">
        <v>8321</v>
      </c>
      <c r="Q2189" s="11">
        <f t="shared" si="139"/>
        <v>183.29</v>
      </c>
      <c r="R2189" s="19">
        <f t="shared" si="140"/>
        <v>42113.981446759266</v>
      </c>
      <c r="S2189" s="17">
        <f t="shared" si="141"/>
        <v>42173.981446759266</v>
      </c>
      <c r="T2189">
        <f t="shared" si="138"/>
        <v>2015</v>
      </c>
    </row>
    <row r="2190" spans="1:20" ht="48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4" t="s">
        <v>8322</v>
      </c>
      <c r="P2190" s="12" t="s">
        <v>8334</v>
      </c>
      <c r="Q2190" s="11">
        <f t="shared" si="139"/>
        <v>37.65</v>
      </c>
      <c r="R2190" s="19">
        <f t="shared" si="140"/>
        <v>41912.650729166664</v>
      </c>
      <c r="S2190" s="17">
        <f t="shared" si="141"/>
        <v>41925.207638888889</v>
      </c>
      <c r="T2190">
        <f t="shared" si="138"/>
        <v>2014</v>
      </c>
    </row>
    <row r="2191" spans="1:20" ht="16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4" t="s">
        <v>8322</v>
      </c>
      <c r="P2191" s="12" t="s">
        <v>8325</v>
      </c>
      <c r="Q2191" s="11">
        <f t="shared" si="139"/>
        <v>49.23</v>
      </c>
      <c r="R2191" s="19">
        <f t="shared" si="140"/>
        <v>42521.654328703706</v>
      </c>
      <c r="S2191" s="17">
        <f t="shared" si="141"/>
        <v>42551.654328703706</v>
      </c>
      <c r="T2191">
        <f t="shared" si="138"/>
        <v>2016</v>
      </c>
    </row>
    <row r="2192" spans="1:20" ht="32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4" t="s">
        <v>8322</v>
      </c>
      <c r="P2192" s="12" t="s">
        <v>8334</v>
      </c>
      <c r="Q2192" s="11">
        <f t="shared" si="139"/>
        <v>127.6</v>
      </c>
      <c r="R2192" s="19">
        <f t="shared" si="140"/>
        <v>42450.88282407407</v>
      </c>
      <c r="S2192" s="17">
        <f t="shared" si="141"/>
        <v>42480.88282407407</v>
      </c>
      <c r="T2192">
        <f t="shared" si="138"/>
        <v>2016</v>
      </c>
    </row>
    <row r="2193" spans="1:20" ht="48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4" t="s">
        <v>8322</v>
      </c>
      <c r="P2193" s="12" t="s">
        <v>8325</v>
      </c>
      <c r="Q2193" s="11">
        <f t="shared" si="139"/>
        <v>47.22</v>
      </c>
      <c r="R2193" s="19">
        <f t="shared" si="140"/>
        <v>42443.802361111113</v>
      </c>
      <c r="S2193" s="17">
        <f t="shared" si="141"/>
        <v>42473.802361111113</v>
      </c>
      <c r="T2193">
        <f t="shared" si="138"/>
        <v>2016</v>
      </c>
    </row>
    <row r="2194" spans="1:20" ht="48" x14ac:dyDescent="0.2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4" t="s">
        <v>8326</v>
      </c>
      <c r="P2194" s="12" t="s">
        <v>8330</v>
      </c>
      <c r="Q2194" s="11">
        <f t="shared" si="139"/>
        <v>45.46</v>
      </c>
      <c r="R2194" s="19">
        <f t="shared" si="140"/>
        <v>40679.743067129632</v>
      </c>
      <c r="S2194" s="17">
        <f t="shared" si="141"/>
        <v>40694.75277777778</v>
      </c>
      <c r="T2194">
        <f t="shared" si="138"/>
        <v>2011</v>
      </c>
    </row>
    <row r="2195" spans="1:20" ht="48" x14ac:dyDescent="0.2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4" t="s">
        <v>8318</v>
      </c>
      <c r="P2195" s="12" t="s">
        <v>8319</v>
      </c>
      <c r="Q2195" s="11">
        <f t="shared" si="139"/>
        <v>13.54</v>
      </c>
      <c r="R2195" s="19">
        <f t="shared" si="140"/>
        <v>41767.650347222225</v>
      </c>
      <c r="S2195" s="17">
        <f t="shared" si="141"/>
        <v>41788.743055555555</v>
      </c>
      <c r="T2195">
        <f t="shared" si="138"/>
        <v>2014</v>
      </c>
    </row>
    <row r="2196" spans="1:20" ht="48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4" t="s">
        <v>8322</v>
      </c>
      <c r="P2196" s="12" t="s">
        <v>8323</v>
      </c>
      <c r="Q2196" s="11">
        <f t="shared" si="139"/>
        <v>50.88</v>
      </c>
      <c r="R2196" s="19">
        <f t="shared" si="140"/>
        <v>42228.044664351852</v>
      </c>
      <c r="S2196" s="17">
        <f t="shared" si="141"/>
        <v>42258.044664351852</v>
      </c>
      <c r="T2196">
        <f t="shared" si="138"/>
        <v>2015</v>
      </c>
    </row>
    <row r="2197" spans="1:20" ht="32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4" t="s">
        <v>8326</v>
      </c>
      <c r="P2197" s="12" t="s">
        <v>8327</v>
      </c>
      <c r="Q2197" s="11">
        <f t="shared" si="139"/>
        <v>48.85</v>
      </c>
      <c r="R2197" s="19">
        <f t="shared" si="140"/>
        <v>41402.558819444443</v>
      </c>
      <c r="S2197" s="17">
        <f t="shared" si="141"/>
        <v>41462.558819444443</v>
      </c>
      <c r="T2197">
        <f t="shared" si="138"/>
        <v>2013</v>
      </c>
    </row>
    <row r="2198" spans="1:20" ht="32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4" t="s">
        <v>8326</v>
      </c>
      <c r="P2198" s="12" t="s">
        <v>8327</v>
      </c>
      <c r="Q2198" s="11">
        <f t="shared" si="139"/>
        <v>26.27</v>
      </c>
      <c r="R2198" s="19">
        <f t="shared" si="140"/>
        <v>41145.719305555554</v>
      </c>
      <c r="S2198" s="17">
        <f t="shared" si="141"/>
        <v>41175.719305555554</v>
      </c>
      <c r="T2198">
        <f t="shared" si="138"/>
        <v>2012</v>
      </c>
    </row>
    <row r="2199" spans="1:20" ht="48" x14ac:dyDescent="0.2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4" t="s">
        <v>8322</v>
      </c>
      <c r="P2199" s="12" t="s">
        <v>8325</v>
      </c>
      <c r="Q2199" s="11">
        <f t="shared" si="139"/>
        <v>39.380000000000003</v>
      </c>
      <c r="R2199" s="19">
        <f t="shared" si="140"/>
        <v>42222.730034722219</v>
      </c>
      <c r="S2199" s="17">
        <f t="shared" si="141"/>
        <v>42247.730034722219</v>
      </c>
      <c r="T2199">
        <f t="shared" si="138"/>
        <v>2015</v>
      </c>
    </row>
    <row r="2200" spans="1:20" ht="32" x14ac:dyDescent="0.2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4" t="s">
        <v>8322</v>
      </c>
      <c r="P2200" s="12" t="s">
        <v>8325</v>
      </c>
      <c r="Q2200" s="11">
        <f t="shared" si="139"/>
        <v>74.12</v>
      </c>
      <c r="R2200" s="19">
        <f t="shared" si="140"/>
        <v>41891.96503472222</v>
      </c>
      <c r="S2200" s="17">
        <f t="shared" si="141"/>
        <v>41901</v>
      </c>
      <c r="T2200">
        <f t="shared" si="138"/>
        <v>2014</v>
      </c>
    </row>
    <row r="2201" spans="1:20" ht="48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4" t="s">
        <v>8322</v>
      </c>
      <c r="P2201" s="12" t="s">
        <v>8325</v>
      </c>
      <c r="Q2201" s="11">
        <f t="shared" si="139"/>
        <v>25.69</v>
      </c>
      <c r="R2201" s="19">
        <f t="shared" si="140"/>
        <v>42608.36583333333</v>
      </c>
      <c r="S2201" s="17">
        <f t="shared" si="141"/>
        <v>42638.36583333333</v>
      </c>
      <c r="T2201">
        <f t="shared" si="138"/>
        <v>2016</v>
      </c>
    </row>
    <row r="2202" spans="1:20" ht="48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4" t="s">
        <v>8322</v>
      </c>
      <c r="P2202" s="12" t="s">
        <v>8325</v>
      </c>
      <c r="Q2202" s="11">
        <f t="shared" si="139"/>
        <v>139.56</v>
      </c>
      <c r="R2202" s="19">
        <f t="shared" si="140"/>
        <v>42375.114988425921</v>
      </c>
      <c r="S2202" s="17">
        <f t="shared" si="141"/>
        <v>42420.114988425921</v>
      </c>
      <c r="T2202">
        <f t="shared" si="138"/>
        <v>2016</v>
      </c>
    </row>
    <row r="2203" spans="1:20" ht="32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4" t="s">
        <v>8326</v>
      </c>
      <c r="P2203" s="12" t="s">
        <v>8327</v>
      </c>
      <c r="Q2203" s="11">
        <f t="shared" si="139"/>
        <v>65.84</v>
      </c>
      <c r="R2203" s="19">
        <f t="shared" si="140"/>
        <v>40970.750034722223</v>
      </c>
      <c r="S2203" s="17">
        <f t="shared" si="141"/>
        <v>41030.708368055559</v>
      </c>
      <c r="T2203">
        <f t="shared" si="138"/>
        <v>2012</v>
      </c>
    </row>
    <row r="2204" spans="1:20" ht="48" x14ac:dyDescent="0.2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4" t="s">
        <v>8320</v>
      </c>
      <c r="P2204" s="12" t="s">
        <v>8338</v>
      </c>
      <c r="Q2204" s="11">
        <f t="shared" si="139"/>
        <v>113.64</v>
      </c>
      <c r="R2204" s="19">
        <f t="shared" si="140"/>
        <v>40750.710104166668</v>
      </c>
      <c r="S2204" s="17">
        <f t="shared" si="141"/>
        <v>40810.710104166668</v>
      </c>
      <c r="T2204">
        <f t="shared" si="138"/>
        <v>2011</v>
      </c>
    </row>
    <row r="2205" spans="1:20" ht="32" x14ac:dyDescent="0.2">
      <c r="A2205">
        <v>3613</v>
      </c>
      <c r="B2205" s="9" t="s">
        <v>3612</v>
      </c>
      <c r="C2205" s="3" t="s">
        <v>7723</v>
      </c>
      <c r="D2205" s="5">
        <v>1250</v>
      </c>
      <c r="E2205" s="7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4" t="s">
        <v>8322</v>
      </c>
      <c r="P2205" s="12" t="s">
        <v>8325</v>
      </c>
      <c r="Q2205" s="11">
        <f t="shared" si="139"/>
        <v>62.5</v>
      </c>
      <c r="R2205" s="19">
        <f t="shared" si="140"/>
        <v>41788.58997685185</v>
      </c>
      <c r="S2205" s="17">
        <f t="shared" si="141"/>
        <v>41818.58997685185</v>
      </c>
      <c r="T2205">
        <f t="shared" si="138"/>
        <v>2014</v>
      </c>
    </row>
    <row r="2206" spans="1:20" ht="48" x14ac:dyDescent="0.2">
      <c r="A2206">
        <v>3226</v>
      </c>
      <c r="B2206" s="9" t="s">
        <v>3226</v>
      </c>
      <c r="C2206" s="3" t="s">
        <v>7336</v>
      </c>
      <c r="D2206" s="5">
        <v>1200</v>
      </c>
      <c r="E2206" s="7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4" t="s">
        <v>8322</v>
      </c>
      <c r="P2206" s="12" t="s">
        <v>8325</v>
      </c>
      <c r="Q2206" s="11">
        <f t="shared" si="139"/>
        <v>59.52</v>
      </c>
      <c r="R2206" s="19">
        <f t="shared" si="140"/>
        <v>42277.583472222221</v>
      </c>
      <c r="S2206" s="17">
        <f t="shared" si="141"/>
        <v>42307.583472222221</v>
      </c>
      <c r="T2206">
        <f t="shared" si="138"/>
        <v>2015</v>
      </c>
    </row>
    <row r="2207" spans="1:20" ht="48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4" t="s">
        <v>8322</v>
      </c>
      <c r="P2207" s="12" t="s">
        <v>8325</v>
      </c>
      <c r="Q2207" s="11">
        <f t="shared" si="139"/>
        <v>51.92</v>
      </c>
      <c r="R2207" s="19">
        <f t="shared" si="140"/>
        <v>42360.887835648144</v>
      </c>
      <c r="S2207" s="17">
        <f t="shared" si="141"/>
        <v>42390.887835648144</v>
      </c>
      <c r="T2207">
        <f t="shared" si="138"/>
        <v>2015</v>
      </c>
    </row>
    <row r="2208" spans="1:20" ht="48" x14ac:dyDescent="0.2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4" t="s">
        <v>8307</v>
      </c>
      <c r="P2208" s="12" t="s">
        <v>8341</v>
      </c>
      <c r="Q2208" s="11">
        <f t="shared" si="139"/>
        <v>49.8</v>
      </c>
      <c r="R2208" s="19">
        <f t="shared" si="140"/>
        <v>42507.29932870371</v>
      </c>
      <c r="S2208" s="17">
        <f t="shared" si="141"/>
        <v>42538.958333333328</v>
      </c>
      <c r="T2208">
        <f t="shared" si="138"/>
        <v>2016</v>
      </c>
    </row>
    <row r="2209" spans="1:20" ht="48" x14ac:dyDescent="0.2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4" t="s">
        <v>8322</v>
      </c>
      <c r="P2209" s="12" t="s">
        <v>8325</v>
      </c>
      <c r="Q2209" s="11">
        <f t="shared" si="139"/>
        <v>27.07</v>
      </c>
      <c r="R2209" s="19">
        <f t="shared" si="140"/>
        <v>42026.920428240745</v>
      </c>
      <c r="S2209" s="17">
        <f t="shared" si="141"/>
        <v>42056.920428240745</v>
      </c>
      <c r="T2209">
        <f t="shared" si="138"/>
        <v>2015</v>
      </c>
    </row>
    <row r="2210" spans="1:20" ht="48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4" t="s">
        <v>8322</v>
      </c>
      <c r="P2210" s="12" t="s">
        <v>8334</v>
      </c>
      <c r="Q2210" s="11">
        <f t="shared" si="139"/>
        <v>88.64</v>
      </c>
      <c r="R2210" s="19">
        <f t="shared" si="140"/>
        <v>42682.67768518519</v>
      </c>
      <c r="S2210" s="17">
        <f t="shared" si="141"/>
        <v>42712.67768518519</v>
      </c>
      <c r="T2210">
        <f t="shared" si="138"/>
        <v>2016</v>
      </c>
    </row>
    <row r="2211" spans="1:20" ht="48" x14ac:dyDescent="0.2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4" t="s">
        <v>8320</v>
      </c>
      <c r="P2211" s="12" t="s">
        <v>8331</v>
      </c>
      <c r="Q2211" s="11">
        <f t="shared" si="139"/>
        <v>56.14</v>
      </c>
      <c r="R2211" s="19">
        <f t="shared" si="140"/>
        <v>42175.816365740742</v>
      </c>
      <c r="S2211" s="17">
        <f t="shared" si="141"/>
        <v>42205.816365740742</v>
      </c>
      <c r="T2211">
        <f t="shared" si="138"/>
        <v>2015</v>
      </c>
    </row>
    <row r="2212" spans="1:20" ht="32" x14ac:dyDescent="0.2">
      <c r="A2212">
        <v>3981</v>
      </c>
      <c r="B2212" s="9" t="s">
        <v>3358</v>
      </c>
      <c r="C2212" s="3" t="s">
        <v>7469</v>
      </c>
      <c r="D2212" s="5">
        <v>30000</v>
      </c>
      <c r="E2212" s="7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4" t="s">
        <v>8322</v>
      </c>
      <c r="P2212" s="12" t="s">
        <v>8325</v>
      </c>
      <c r="Q2212" s="11">
        <f t="shared" si="139"/>
        <v>175</v>
      </c>
      <c r="R2212" s="19">
        <f t="shared" si="140"/>
        <v>42508.179965277777</v>
      </c>
      <c r="S2212" s="17">
        <f t="shared" si="141"/>
        <v>42568.179965277777</v>
      </c>
      <c r="T2212">
        <f t="shared" si="138"/>
        <v>2016</v>
      </c>
    </row>
    <row r="2213" spans="1:20" ht="48" x14ac:dyDescent="0.2">
      <c r="A2213">
        <v>1886</v>
      </c>
      <c r="B2213" s="9" t="s">
        <v>1887</v>
      </c>
      <c r="C2213" s="3" t="s">
        <v>5996</v>
      </c>
      <c r="D2213" s="5">
        <v>1200</v>
      </c>
      <c r="E2213" s="7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4" t="s">
        <v>8326</v>
      </c>
      <c r="P2213" s="12" t="s">
        <v>8327</v>
      </c>
      <c r="Q2213" s="11">
        <f t="shared" si="139"/>
        <v>42.24</v>
      </c>
      <c r="R2213" s="19">
        <f t="shared" si="140"/>
        <v>41925.906689814816</v>
      </c>
      <c r="S2213" s="17">
        <f t="shared" si="141"/>
        <v>41955.94835648148</v>
      </c>
      <c r="T2213">
        <f t="shared" si="138"/>
        <v>2014</v>
      </c>
    </row>
    <row r="2214" spans="1:20" ht="48" x14ac:dyDescent="0.2">
      <c r="A2214">
        <v>3591</v>
      </c>
      <c r="B2214" s="9" t="s">
        <v>3590</v>
      </c>
      <c r="C2214" s="3" t="s">
        <v>7701</v>
      </c>
      <c r="D2214" s="5">
        <v>700</v>
      </c>
      <c r="E2214" s="7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4" t="s">
        <v>8322</v>
      </c>
      <c r="P2214" s="12" t="s">
        <v>8325</v>
      </c>
      <c r="Q2214" s="11">
        <f t="shared" si="139"/>
        <v>68.06</v>
      </c>
      <c r="R2214" s="19">
        <f t="shared" si="140"/>
        <v>42003.948425925926</v>
      </c>
      <c r="S2214" s="17">
        <f t="shared" si="141"/>
        <v>42028.207638888889</v>
      </c>
      <c r="T2214">
        <f t="shared" si="138"/>
        <v>2014</v>
      </c>
    </row>
    <row r="2215" spans="1:20" ht="48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4" t="s">
        <v>8318</v>
      </c>
      <c r="P2215" s="12" t="s">
        <v>8344</v>
      </c>
      <c r="Q2215" s="11">
        <f t="shared" si="139"/>
        <v>306</v>
      </c>
      <c r="R2215" s="19">
        <f t="shared" si="140"/>
        <v>42252.277615740735</v>
      </c>
      <c r="S2215" s="17">
        <f t="shared" si="141"/>
        <v>42282.277615740735</v>
      </c>
      <c r="T2215">
        <f t="shared" si="138"/>
        <v>2015</v>
      </c>
    </row>
    <row r="2216" spans="1:20" ht="48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4" t="s">
        <v>8322</v>
      </c>
      <c r="P2216" s="12" t="s">
        <v>8325</v>
      </c>
      <c r="Q2216" s="11">
        <f t="shared" si="139"/>
        <v>58.1</v>
      </c>
      <c r="R2216" s="19">
        <f t="shared" si="140"/>
        <v>40644.159259259257</v>
      </c>
      <c r="S2216" s="17">
        <f t="shared" si="141"/>
        <v>40666.165972222225</v>
      </c>
      <c r="T2216">
        <f t="shared" si="138"/>
        <v>2011</v>
      </c>
    </row>
    <row r="2217" spans="1:20" ht="48" x14ac:dyDescent="0.2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4" t="s">
        <v>8322</v>
      </c>
      <c r="P2217" s="12" t="s">
        <v>8325</v>
      </c>
      <c r="Q2217" s="11">
        <f t="shared" si="139"/>
        <v>60.9</v>
      </c>
      <c r="R2217" s="19">
        <f t="shared" si="140"/>
        <v>42036.24428240741</v>
      </c>
      <c r="S2217" s="17">
        <f t="shared" si="141"/>
        <v>42064.290972222225</v>
      </c>
      <c r="T2217">
        <f t="shared" si="138"/>
        <v>2015</v>
      </c>
    </row>
    <row r="2218" spans="1:20" ht="48" x14ac:dyDescent="0.2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4" t="s">
        <v>8322</v>
      </c>
      <c r="P2218" s="12" t="s">
        <v>8325</v>
      </c>
      <c r="Q2218" s="11">
        <f t="shared" si="139"/>
        <v>43.5</v>
      </c>
      <c r="R2218" s="19">
        <f t="shared" si="140"/>
        <v>41923.354351851849</v>
      </c>
      <c r="S2218" s="17">
        <f t="shared" si="141"/>
        <v>41960.332638888889</v>
      </c>
      <c r="T2218">
        <f t="shared" si="138"/>
        <v>2014</v>
      </c>
    </row>
    <row r="2219" spans="1:20" ht="48" x14ac:dyDescent="0.2">
      <c r="A2219">
        <v>2587</v>
      </c>
      <c r="B2219" s="9" t="s">
        <v>2587</v>
      </c>
      <c r="C2219" s="3" t="s">
        <v>6697</v>
      </c>
      <c r="D2219" s="5">
        <v>50000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4" t="s">
        <v>8318</v>
      </c>
      <c r="P2219" s="12" t="s">
        <v>8344</v>
      </c>
      <c r="Q2219" s="11">
        <f t="shared" si="139"/>
        <v>202.83</v>
      </c>
      <c r="R2219" s="19">
        <f t="shared" si="140"/>
        <v>42338.675381944442</v>
      </c>
      <c r="S2219" s="17">
        <f t="shared" si="141"/>
        <v>42368.675381944442</v>
      </c>
      <c r="T2219">
        <f t="shared" si="138"/>
        <v>2015</v>
      </c>
    </row>
    <row r="2220" spans="1:20" ht="48" x14ac:dyDescent="0.2">
      <c r="A2220">
        <v>1868</v>
      </c>
      <c r="B2220" s="9" t="s">
        <v>1869</v>
      </c>
      <c r="C2220" s="3" t="s">
        <v>5978</v>
      </c>
      <c r="D2220" s="5">
        <v>25000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4" t="s">
        <v>8315</v>
      </c>
      <c r="P2220" s="12" t="s">
        <v>8343</v>
      </c>
      <c r="Q2220" s="11">
        <f t="shared" si="139"/>
        <v>71.59</v>
      </c>
      <c r="R2220" s="19">
        <f t="shared" si="140"/>
        <v>42328.779224537036</v>
      </c>
      <c r="S2220" s="17">
        <f t="shared" si="141"/>
        <v>42353.332638888889</v>
      </c>
      <c r="T2220">
        <f t="shared" si="138"/>
        <v>2015</v>
      </c>
    </row>
    <row r="2221" spans="1:20" ht="48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4" t="s">
        <v>8322</v>
      </c>
      <c r="P2221" s="12" t="s">
        <v>8325</v>
      </c>
      <c r="Q2221" s="11">
        <f t="shared" si="139"/>
        <v>45.04</v>
      </c>
      <c r="R2221" s="19">
        <f t="shared" si="140"/>
        <v>42011.202581018515</v>
      </c>
      <c r="S2221" s="17">
        <f t="shared" si="141"/>
        <v>42038.185416666667</v>
      </c>
      <c r="T2221">
        <f t="shared" si="138"/>
        <v>2015</v>
      </c>
    </row>
    <row r="2222" spans="1:20" ht="32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4" t="s">
        <v>8326</v>
      </c>
      <c r="P2222" s="12" t="s">
        <v>8330</v>
      </c>
      <c r="Q2222" s="11">
        <f t="shared" si="139"/>
        <v>52.83</v>
      </c>
      <c r="R2222" s="19">
        <f t="shared" si="140"/>
        <v>41607.83085648148</v>
      </c>
      <c r="S2222" s="17">
        <f t="shared" si="141"/>
        <v>41640.226388888892</v>
      </c>
      <c r="T2222">
        <f t="shared" si="138"/>
        <v>2013</v>
      </c>
    </row>
    <row r="2223" spans="1:20" ht="32" x14ac:dyDescent="0.2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4" t="s">
        <v>8320</v>
      </c>
      <c r="P2223" s="12" t="s">
        <v>8321</v>
      </c>
      <c r="Q2223" s="11">
        <f t="shared" si="139"/>
        <v>48.09</v>
      </c>
      <c r="R2223" s="19">
        <f t="shared" si="140"/>
        <v>41648.396192129629</v>
      </c>
      <c r="S2223" s="17">
        <f t="shared" si="141"/>
        <v>41678.396192129629</v>
      </c>
      <c r="T2223">
        <f t="shared" si="138"/>
        <v>2014</v>
      </c>
    </row>
    <row r="2224" spans="1:20" ht="48" x14ac:dyDescent="0.2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4" t="s">
        <v>8326</v>
      </c>
      <c r="P2224" s="12" t="s">
        <v>8349</v>
      </c>
      <c r="Q2224" s="11">
        <f t="shared" si="139"/>
        <v>109.18</v>
      </c>
      <c r="R2224" s="19">
        <f t="shared" si="140"/>
        <v>40088.105393518519</v>
      </c>
      <c r="S2224" s="17">
        <f t="shared" si="141"/>
        <v>40148.207638888889</v>
      </c>
      <c r="T2224">
        <f t="shared" si="138"/>
        <v>2009</v>
      </c>
    </row>
    <row r="2225" spans="1:20" ht="32" x14ac:dyDescent="0.2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4" t="s">
        <v>8326</v>
      </c>
      <c r="P2225" s="12" t="s">
        <v>8335</v>
      </c>
      <c r="Q2225" s="11">
        <f t="shared" si="139"/>
        <v>50</v>
      </c>
      <c r="R2225" s="19">
        <f t="shared" si="140"/>
        <v>42291.581377314811</v>
      </c>
      <c r="S2225" s="17">
        <f t="shared" si="141"/>
        <v>42333.623043981483</v>
      </c>
      <c r="T2225">
        <f t="shared" si="138"/>
        <v>2015</v>
      </c>
    </row>
    <row r="2226" spans="1:20" ht="48" x14ac:dyDescent="0.2">
      <c r="A2226">
        <v>1642</v>
      </c>
      <c r="B2226" s="9" t="s">
        <v>1643</v>
      </c>
      <c r="C2226" s="3" t="s">
        <v>5752</v>
      </c>
      <c r="D2226" s="5">
        <v>1200</v>
      </c>
      <c r="E2226" s="7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4" t="s">
        <v>8326</v>
      </c>
      <c r="P2226" s="12" t="s">
        <v>8337</v>
      </c>
      <c r="Q2226" s="11">
        <f t="shared" si="139"/>
        <v>42.86</v>
      </c>
      <c r="R2226" s="19">
        <f t="shared" si="140"/>
        <v>40688.024618055555</v>
      </c>
      <c r="S2226" s="17">
        <f t="shared" si="141"/>
        <v>40708.024618055555</v>
      </c>
      <c r="T2226">
        <f t="shared" si="138"/>
        <v>2011</v>
      </c>
    </row>
    <row r="2227" spans="1:20" ht="16" x14ac:dyDescent="0.2">
      <c r="A2227">
        <v>3666</v>
      </c>
      <c r="B2227" s="9" t="s">
        <v>3663</v>
      </c>
      <c r="C2227" s="3" t="s">
        <v>7776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4" t="s">
        <v>8322</v>
      </c>
      <c r="P2227" s="12" t="s">
        <v>8325</v>
      </c>
      <c r="Q2227" s="11">
        <f t="shared" si="139"/>
        <v>31.58</v>
      </c>
      <c r="R2227" s="19">
        <f t="shared" si="140"/>
        <v>41822.90488425926</v>
      </c>
      <c r="S2227" s="17">
        <f t="shared" si="141"/>
        <v>41844.291666666664</v>
      </c>
      <c r="T2227">
        <f t="shared" si="138"/>
        <v>2014</v>
      </c>
    </row>
    <row r="2228" spans="1:20" ht="32" x14ac:dyDescent="0.2">
      <c r="A2228">
        <v>2782</v>
      </c>
      <c r="B2228" s="9" t="s">
        <v>2782</v>
      </c>
      <c r="C2228" s="3" t="s">
        <v>6892</v>
      </c>
      <c r="D2228" s="5">
        <v>1000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4" t="s">
        <v>8322</v>
      </c>
      <c r="P2228" s="12" t="s">
        <v>8325</v>
      </c>
      <c r="Q2228" s="11">
        <f t="shared" si="139"/>
        <v>66.67</v>
      </c>
      <c r="R2228" s="19">
        <f t="shared" si="140"/>
        <v>42026.924976851849</v>
      </c>
      <c r="S2228" s="17">
        <f t="shared" si="141"/>
        <v>42052.207638888889</v>
      </c>
      <c r="T2228">
        <f t="shared" si="138"/>
        <v>2015</v>
      </c>
    </row>
    <row r="2229" spans="1:20" ht="48" x14ac:dyDescent="0.2">
      <c r="A2229">
        <v>1899</v>
      </c>
      <c r="B2229" s="9" t="s">
        <v>1900</v>
      </c>
      <c r="C2229" s="3" t="s">
        <v>6009</v>
      </c>
      <c r="D2229" s="5">
        <v>900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4" t="s">
        <v>8326</v>
      </c>
      <c r="P2229" s="12" t="s">
        <v>8327</v>
      </c>
      <c r="Q2229" s="11">
        <f t="shared" si="139"/>
        <v>28.57</v>
      </c>
      <c r="R2229" s="19">
        <f t="shared" si="140"/>
        <v>42058.941736111112</v>
      </c>
      <c r="S2229" s="17">
        <f t="shared" si="141"/>
        <v>42088.90006944444</v>
      </c>
      <c r="T2229">
        <f t="shared" si="138"/>
        <v>2015</v>
      </c>
    </row>
    <row r="2230" spans="1:20" ht="48" x14ac:dyDescent="0.2">
      <c r="A2230">
        <v>1296</v>
      </c>
      <c r="B2230" s="9" t="s">
        <v>1297</v>
      </c>
      <c r="C2230" s="3" t="s">
        <v>5406</v>
      </c>
      <c r="D2230" s="5">
        <v>850</v>
      </c>
      <c r="E2230" s="7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4" t="s">
        <v>8322</v>
      </c>
      <c r="P2230" s="12" t="s">
        <v>8325</v>
      </c>
      <c r="Q2230" s="11">
        <f t="shared" si="139"/>
        <v>52.17</v>
      </c>
      <c r="R2230" s="19">
        <f t="shared" si="140"/>
        <v>42423.050613425927</v>
      </c>
      <c r="S2230" s="17">
        <f t="shared" si="141"/>
        <v>42443.008946759262</v>
      </c>
      <c r="T2230">
        <f t="shared" si="138"/>
        <v>2016</v>
      </c>
    </row>
    <row r="2231" spans="1:20" ht="48" x14ac:dyDescent="0.2">
      <c r="A2231">
        <v>3343</v>
      </c>
      <c r="B2231" s="9" t="s">
        <v>3343</v>
      </c>
      <c r="C2231" s="3" t="s">
        <v>7453</v>
      </c>
      <c r="D2231" s="5">
        <v>700</v>
      </c>
      <c r="E2231" s="7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4" t="s">
        <v>8322</v>
      </c>
      <c r="P2231" s="12" t="s">
        <v>8325</v>
      </c>
      <c r="Q2231" s="11">
        <f t="shared" si="139"/>
        <v>52.17</v>
      </c>
      <c r="R2231" s="19">
        <f t="shared" si="140"/>
        <v>42452.916481481487</v>
      </c>
      <c r="S2231" s="17">
        <f t="shared" si="141"/>
        <v>42473.554166666669</v>
      </c>
      <c r="T2231">
        <f t="shared" si="138"/>
        <v>2016</v>
      </c>
    </row>
    <row r="2232" spans="1:20" ht="48" x14ac:dyDescent="0.2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4" t="s">
        <v>8322</v>
      </c>
      <c r="P2232" s="12" t="s">
        <v>8325</v>
      </c>
      <c r="Q2232" s="11">
        <f t="shared" si="139"/>
        <v>31.5</v>
      </c>
      <c r="R2232" s="19">
        <f t="shared" si="140"/>
        <v>41808.198518518519</v>
      </c>
      <c r="S2232" s="17">
        <f t="shared" si="141"/>
        <v>41838.198518518519</v>
      </c>
      <c r="T2232">
        <f t="shared" si="138"/>
        <v>2014</v>
      </c>
    </row>
    <row r="2233" spans="1:20" ht="48" x14ac:dyDescent="0.2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4" t="s">
        <v>8322</v>
      </c>
      <c r="P2233" s="12" t="s">
        <v>8325</v>
      </c>
      <c r="Q2233" s="11">
        <f t="shared" si="139"/>
        <v>26.02</v>
      </c>
      <c r="R2233" s="19">
        <f t="shared" si="140"/>
        <v>42032.716145833328</v>
      </c>
      <c r="S2233" s="17">
        <f t="shared" si="141"/>
        <v>42062.716145833328</v>
      </c>
      <c r="T2233">
        <f t="shared" si="138"/>
        <v>2015</v>
      </c>
    </row>
    <row r="2234" spans="1:20" ht="48" x14ac:dyDescent="0.2">
      <c r="A2234">
        <v>3104</v>
      </c>
      <c r="B2234" s="9" t="s">
        <v>3104</v>
      </c>
      <c r="C2234" s="3" t="s">
        <v>7214</v>
      </c>
      <c r="D2234" s="5">
        <v>4000</v>
      </c>
      <c r="E2234" s="7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4" t="s">
        <v>8322</v>
      </c>
      <c r="P2234" s="12" t="s">
        <v>8323</v>
      </c>
      <c r="Q2234" s="11">
        <f t="shared" si="139"/>
        <v>237</v>
      </c>
      <c r="R2234" s="19">
        <f t="shared" si="140"/>
        <v>42006.908692129626</v>
      </c>
      <c r="S2234" s="17">
        <f t="shared" si="141"/>
        <v>42038.083333333328</v>
      </c>
      <c r="T2234">
        <f t="shared" ref="T2234:T2297" si="142">YEAR(R2234)</f>
        <v>2015</v>
      </c>
    </row>
    <row r="2235" spans="1:20" ht="48" x14ac:dyDescent="0.2">
      <c r="A2235">
        <v>3596</v>
      </c>
      <c r="B2235" s="9" t="s">
        <v>3595</v>
      </c>
      <c r="C2235" s="3" t="s">
        <v>7706</v>
      </c>
      <c r="D2235" s="5">
        <v>1100</v>
      </c>
      <c r="E2235" s="7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4" t="s">
        <v>8322</v>
      </c>
      <c r="P2235" s="12" t="s">
        <v>8325</v>
      </c>
      <c r="Q2235" s="11">
        <f t="shared" si="139"/>
        <v>79</v>
      </c>
      <c r="R2235" s="19">
        <f t="shared" si="140"/>
        <v>41856.715069444443</v>
      </c>
      <c r="S2235" s="17">
        <f t="shared" si="141"/>
        <v>41877.715069444443</v>
      </c>
      <c r="T2235">
        <f t="shared" si="142"/>
        <v>2014</v>
      </c>
    </row>
    <row r="2236" spans="1:20" ht="48" x14ac:dyDescent="0.2">
      <c r="A2236">
        <v>2467</v>
      </c>
      <c r="B2236" s="9" t="s">
        <v>2468</v>
      </c>
      <c r="C2236" s="3" t="s">
        <v>6577</v>
      </c>
      <c r="D2236" s="5">
        <v>1000</v>
      </c>
      <c r="E2236" s="7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4" t="s">
        <v>8326</v>
      </c>
      <c r="P2236" s="12" t="s">
        <v>8327</v>
      </c>
      <c r="Q2236" s="11">
        <f t="shared" si="139"/>
        <v>27.56</v>
      </c>
      <c r="R2236" s="19">
        <f t="shared" si="140"/>
        <v>41025.874201388891</v>
      </c>
      <c r="S2236" s="17">
        <f t="shared" si="141"/>
        <v>41039.708333333336</v>
      </c>
      <c r="T2236">
        <f t="shared" si="142"/>
        <v>2012</v>
      </c>
    </row>
    <row r="2237" spans="1:20" ht="48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4" t="s">
        <v>8322</v>
      </c>
      <c r="P2237" s="12" t="s">
        <v>8323</v>
      </c>
      <c r="Q2237" s="11">
        <f t="shared" si="139"/>
        <v>56.34</v>
      </c>
      <c r="R2237" s="19">
        <f t="shared" si="140"/>
        <v>42255.619351851856</v>
      </c>
      <c r="S2237" s="17">
        <f t="shared" si="141"/>
        <v>42292.916666666672</v>
      </c>
      <c r="T2237">
        <f t="shared" si="142"/>
        <v>2015</v>
      </c>
    </row>
    <row r="2238" spans="1:20" ht="32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4" t="s">
        <v>8326</v>
      </c>
      <c r="P2238" s="12" t="s">
        <v>8330</v>
      </c>
      <c r="Q2238" s="11">
        <f t="shared" si="139"/>
        <v>47.2</v>
      </c>
      <c r="R2238" s="19">
        <f t="shared" si="140"/>
        <v>41243.367303240739</v>
      </c>
      <c r="S2238" s="17">
        <f t="shared" si="141"/>
        <v>41283.367303240739</v>
      </c>
      <c r="T2238">
        <f t="shared" si="142"/>
        <v>2012</v>
      </c>
    </row>
    <row r="2239" spans="1:20" ht="32" x14ac:dyDescent="0.2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4" t="s">
        <v>8326</v>
      </c>
      <c r="P2239" s="12" t="s">
        <v>8337</v>
      </c>
      <c r="Q2239" s="11">
        <f t="shared" si="139"/>
        <v>47</v>
      </c>
      <c r="R2239" s="19">
        <f t="shared" si="140"/>
        <v>41802.757719907408</v>
      </c>
      <c r="S2239" s="17">
        <f t="shared" si="141"/>
        <v>41832.757719907408</v>
      </c>
      <c r="T2239">
        <f t="shared" si="142"/>
        <v>2014</v>
      </c>
    </row>
    <row r="2240" spans="1:20" ht="48" x14ac:dyDescent="0.2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4" t="s">
        <v>8322</v>
      </c>
      <c r="P2240" s="12" t="s">
        <v>8325</v>
      </c>
      <c r="Q2240" s="11">
        <f t="shared" si="139"/>
        <v>97.92</v>
      </c>
      <c r="R2240" s="19">
        <f t="shared" si="140"/>
        <v>41974.743148148147</v>
      </c>
      <c r="S2240" s="17">
        <f t="shared" si="141"/>
        <v>42004.743148148147</v>
      </c>
      <c r="T2240">
        <f t="shared" si="142"/>
        <v>2014</v>
      </c>
    </row>
    <row r="2241" spans="1:20" ht="32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4" t="s">
        <v>8315</v>
      </c>
      <c r="P2241" s="12" t="s">
        <v>8333</v>
      </c>
      <c r="Q2241" s="11">
        <f t="shared" si="139"/>
        <v>23.96</v>
      </c>
      <c r="R2241" s="19">
        <f t="shared" si="140"/>
        <v>42151.189525462964</v>
      </c>
      <c r="S2241" s="17">
        <f t="shared" si="141"/>
        <v>42181.189525462964</v>
      </c>
      <c r="T2241">
        <f t="shared" si="142"/>
        <v>2015</v>
      </c>
    </row>
    <row r="2242" spans="1:20" ht="32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4" t="s">
        <v>8318</v>
      </c>
      <c r="P2242" s="12" t="s">
        <v>8344</v>
      </c>
      <c r="Q2242" s="11">
        <f t="shared" si="139"/>
        <v>83.57</v>
      </c>
      <c r="R2242" s="19">
        <f t="shared" si="140"/>
        <v>42240.840289351851</v>
      </c>
      <c r="S2242" s="17">
        <f t="shared" si="141"/>
        <v>42270.840289351851</v>
      </c>
      <c r="T2242">
        <f t="shared" si="142"/>
        <v>2015</v>
      </c>
    </row>
    <row r="2243" spans="1:20" ht="48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4" t="s">
        <v>8322</v>
      </c>
      <c r="P2243" s="12" t="s">
        <v>8325</v>
      </c>
      <c r="Q2243" s="11">
        <f t="shared" ref="Q2243:Q2306" si="143">IFERROR(ROUND(E2243/L2243,2),0)</f>
        <v>44.92</v>
      </c>
      <c r="R2243" s="19">
        <f t="shared" ref="R2243:R2306" si="144">(((J2243/60)/60)/24)+DATE(1970,1,1)</f>
        <v>41837.323009259257</v>
      </c>
      <c r="S2243" s="17">
        <f t="shared" ref="S2243:S2306" si="145">(((I2243/60)/60)/24)+DATE(1970,1,1)</f>
        <v>41847.958333333336</v>
      </c>
      <c r="T2243">
        <f t="shared" si="142"/>
        <v>2014</v>
      </c>
    </row>
    <row r="2244" spans="1:20" ht="48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4" t="s">
        <v>8315</v>
      </c>
      <c r="P2244" s="12" t="s">
        <v>8316</v>
      </c>
      <c r="Q2244" s="11">
        <f t="shared" si="143"/>
        <v>41.61</v>
      </c>
      <c r="R2244" s="19">
        <f t="shared" si="144"/>
        <v>42710.824618055558</v>
      </c>
      <c r="S2244" s="17">
        <f t="shared" si="145"/>
        <v>42740.824618055558</v>
      </c>
      <c r="T2244">
        <f t="shared" si="142"/>
        <v>2016</v>
      </c>
    </row>
    <row r="2245" spans="1:20" ht="48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4" t="s">
        <v>8307</v>
      </c>
      <c r="P2245" s="12" t="s">
        <v>8309</v>
      </c>
      <c r="Q2245" s="11">
        <f t="shared" si="143"/>
        <v>37.450000000000003</v>
      </c>
      <c r="R2245" s="19">
        <f t="shared" si="144"/>
        <v>42746.096585648149</v>
      </c>
      <c r="S2245" s="17">
        <f t="shared" si="145"/>
        <v>42776.096585648149</v>
      </c>
      <c r="T2245">
        <f t="shared" si="142"/>
        <v>2017</v>
      </c>
    </row>
    <row r="2246" spans="1:20" ht="48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4" t="s">
        <v>8322</v>
      </c>
      <c r="P2246" s="12" t="s">
        <v>8325</v>
      </c>
      <c r="Q2246" s="11">
        <f t="shared" si="143"/>
        <v>82.57</v>
      </c>
      <c r="R2246" s="19">
        <f t="shared" si="144"/>
        <v>41842.828680555554</v>
      </c>
      <c r="S2246" s="17">
        <f t="shared" si="145"/>
        <v>41882.827650462961</v>
      </c>
      <c r="T2246">
        <f t="shared" si="142"/>
        <v>2014</v>
      </c>
    </row>
    <row r="2247" spans="1:20" ht="48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4" t="s">
        <v>8318</v>
      </c>
      <c r="P2247" s="12" t="s">
        <v>8344</v>
      </c>
      <c r="Q2247" s="11">
        <f t="shared" si="143"/>
        <v>60.79</v>
      </c>
      <c r="R2247" s="19">
        <f t="shared" si="144"/>
        <v>42061.154930555553</v>
      </c>
      <c r="S2247" s="17">
        <f t="shared" si="145"/>
        <v>42091.113263888896</v>
      </c>
      <c r="T2247">
        <f t="shared" si="142"/>
        <v>2015</v>
      </c>
    </row>
    <row r="2248" spans="1:20" ht="48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4" t="s">
        <v>8322</v>
      </c>
      <c r="P2248" s="12" t="s">
        <v>8325</v>
      </c>
      <c r="Q2248" s="11">
        <f t="shared" si="143"/>
        <v>50</v>
      </c>
      <c r="R2248" s="19">
        <f t="shared" si="144"/>
        <v>41881.453587962962</v>
      </c>
      <c r="S2248" s="17">
        <f t="shared" si="145"/>
        <v>41911.453587962962</v>
      </c>
      <c r="T2248">
        <f t="shared" si="142"/>
        <v>2014</v>
      </c>
    </row>
    <row r="2249" spans="1:20" ht="48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4" t="s">
        <v>8322</v>
      </c>
      <c r="P2249" s="12" t="s">
        <v>8334</v>
      </c>
      <c r="Q2249" s="11">
        <f t="shared" si="143"/>
        <v>115</v>
      </c>
      <c r="R2249" s="19">
        <f t="shared" si="144"/>
        <v>42531.980694444443</v>
      </c>
      <c r="S2249" s="17">
        <f t="shared" si="145"/>
        <v>42561.980694444443</v>
      </c>
      <c r="T2249">
        <f t="shared" si="142"/>
        <v>2016</v>
      </c>
    </row>
    <row r="2250" spans="1:20" ht="48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4" t="s">
        <v>8312</v>
      </c>
      <c r="P2250" s="12" t="s">
        <v>8313</v>
      </c>
      <c r="Q2250" s="11">
        <f t="shared" si="143"/>
        <v>88.31</v>
      </c>
      <c r="R2250" s="19">
        <f t="shared" si="144"/>
        <v>41930.218657407408</v>
      </c>
      <c r="S2250" s="17">
        <f t="shared" si="145"/>
        <v>41972.624305555553</v>
      </c>
      <c r="T2250">
        <f t="shared" si="142"/>
        <v>2014</v>
      </c>
    </row>
    <row r="2251" spans="1:20" ht="48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4" t="s">
        <v>8312</v>
      </c>
      <c r="P2251" s="12" t="s">
        <v>8313</v>
      </c>
      <c r="Q2251" s="11">
        <f t="shared" si="143"/>
        <v>42.48</v>
      </c>
      <c r="R2251" s="19">
        <f t="shared" si="144"/>
        <v>42505.955925925926</v>
      </c>
      <c r="S2251" s="17">
        <f t="shared" si="145"/>
        <v>42565.955925925926</v>
      </c>
      <c r="T2251">
        <f t="shared" si="142"/>
        <v>2016</v>
      </c>
    </row>
    <row r="2252" spans="1:20" ht="48" x14ac:dyDescent="0.2">
      <c r="A2252">
        <v>2704</v>
      </c>
      <c r="B2252" s="9" t="s">
        <v>2704</v>
      </c>
      <c r="C2252" s="3" t="s">
        <v>6814</v>
      </c>
      <c r="D2252" s="5">
        <v>19000</v>
      </c>
      <c r="E2252" s="7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4" t="s">
        <v>8322</v>
      </c>
      <c r="P2252" s="12" t="s">
        <v>8323</v>
      </c>
      <c r="Q2252" s="11">
        <f t="shared" si="143"/>
        <v>163.57</v>
      </c>
      <c r="R2252" s="19">
        <f t="shared" si="144"/>
        <v>42787.862430555557</v>
      </c>
      <c r="S2252" s="17">
        <f t="shared" si="145"/>
        <v>42830.820763888885</v>
      </c>
      <c r="T2252">
        <f t="shared" si="142"/>
        <v>2017</v>
      </c>
    </row>
    <row r="2253" spans="1:20" ht="32" x14ac:dyDescent="0.2">
      <c r="A2253">
        <v>3197</v>
      </c>
      <c r="B2253" s="9" t="s">
        <v>3197</v>
      </c>
      <c r="C2253" s="3" t="s">
        <v>7307</v>
      </c>
      <c r="D2253" s="5">
        <v>10000</v>
      </c>
      <c r="E2253" s="7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4" t="s">
        <v>8322</v>
      </c>
      <c r="P2253" s="12" t="s">
        <v>8334</v>
      </c>
      <c r="Q2253" s="11">
        <f t="shared" si="143"/>
        <v>286.25</v>
      </c>
      <c r="R2253" s="19">
        <f t="shared" si="144"/>
        <v>42009.493263888886</v>
      </c>
      <c r="S2253" s="17">
        <f t="shared" si="145"/>
        <v>42039.493263888886</v>
      </c>
      <c r="T2253">
        <f t="shared" si="142"/>
        <v>2015</v>
      </c>
    </row>
    <row r="2254" spans="1:20" ht="16" x14ac:dyDescent="0.2">
      <c r="A2254">
        <v>1894</v>
      </c>
      <c r="B2254" s="9" t="s">
        <v>1895</v>
      </c>
      <c r="C2254" s="3" t="s">
        <v>6004</v>
      </c>
      <c r="D2254" s="5">
        <v>1000</v>
      </c>
      <c r="E2254" s="7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4" t="s">
        <v>8326</v>
      </c>
      <c r="P2254" s="12" t="s">
        <v>8327</v>
      </c>
      <c r="Q2254" s="11">
        <f t="shared" si="143"/>
        <v>57.25</v>
      </c>
      <c r="R2254" s="19">
        <f t="shared" si="144"/>
        <v>40920.904895833337</v>
      </c>
      <c r="S2254" s="17">
        <f t="shared" si="145"/>
        <v>40951.904895833337</v>
      </c>
      <c r="T2254">
        <f t="shared" si="142"/>
        <v>2012</v>
      </c>
    </row>
    <row r="2255" spans="1:20" ht="48" x14ac:dyDescent="0.2">
      <c r="A2255">
        <v>2783</v>
      </c>
      <c r="B2255" s="9" t="s">
        <v>2783</v>
      </c>
      <c r="C2255" s="3" t="s">
        <v>6893</v>
      </c>
      <c r="D2255" s="5">
        <v>1000</v>
      </c>
      <c r="E2255" s="7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4" t="s">
        <v>8322</v>
      </c>
      <c r="P2255" s="12" t="s">
        <v>8325</v>
      </c>
      <c r="Q2255" s="11">
        <f t="shared" si="143"/>
        <v>18.77</v>
      </c>
      <c r="R2255" s="19">
        <f t="shared" si="144"/>
        <v>42103.535254629634</v>
      </c>
      <c r="S2255" s="17">
        <f t="shared" si="145"/>
        <v>42117.535254629634</v>
      </c>
      <c r="T2255">
        <f t="shared" si="142"/>
        <v>2015</v>
      </c>
    </row>
    <row r="2256" spans="1:20" ht="48" x14ac:dyDescent="0.2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4" t="s">
        <v>8322</v>
      </c>
      <c r="P2256" s="12" t="s">
        <v>8325</v>
      </c>
      <c r="Q2256" s="11">
        <f t="shared" si="143"/>
        <v>81.569999999999993</v>
      </c>
      <c r="R2256" s="19">
        <f t="shared" si="144"/>
        <v>41850.863252314812</v>
      </c>
      <c r="S2256" s="17">
        <f t="shared" si="145"/>
        <v>41880.863252314812</v>
      </c>
      <c r="T2256">
        <f t="shared" si="142"/>
        <v>2014</v>
      </c>
    </row>
    <row r="2257" spans="1:20" ht="48" x14ac:dyDescent="0.2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4" t="s">
        <v>8322</v>
      </c>
      <c r="P2257" s="12" t="s">
        <v>8325</v>
      </c>
      <c r="Q2257" s="11">
        <f t="shared" si="143"/>
        <v>42.3</v>
      </c>
      <c r="R2257" s="19">
        <f t="shared" si="144"/>
        <v>41884.599849537037</v>
      </c>
      <c r="S2257" s="17">
        <f t="shared" si="145"/>
        <v>41900.165972222225</v>
      </c>
      <c r="T2257">
        <f t="shared" si="142"/>
        <v>2014</v>
      </c>
    </row>
    <row r="2258" spans="1:20" ht="48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4" t="s">
        <v>8326</v>
      </c>
      <c r="P2258" s="12" t="s">
        <v>8328</v>
      </c>
      <c r="Q2258" s="11">
        <f t="shared" si="143"/>
        <v>42.22</v>
      </c>
      <c r="R2258" s="19">
        <f t="shared" si="144"/>
        <v>41031.82163194444</v>
      </c>
      <c r="S2258" s="17">
        <f t="shared" si="145"/>
        <v>41061.82163194444</v>
      </c>
      <c r="T2258">
        <f t="shared" si="142"/>
        <v>2012</v>
      </c>
    </row>
    <row r="2259" spans="1:20" ht="32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4" t="s">
        <v>8307</v>
      </c>
      <c r="P2259" s="12" t="s">
        <v>8309</v>
      </c>
      <c r="Q2259" s="11">
        <f t="shared" si="143"/>
        <v>29.89</v>
      </c>
      <c r="R2259" s="19">
        <f t="shared" si="144"/>
        <v>42611.613564814819</v>
      </c>
      <c r="S2259" s="17">
        <f t="shared" si="145"/>
        <v>42651.613564814819</v>
      </c>
      <c r="T2259">
        <f t="shared" si="142"/>
        <v>2016</v>
      </c>
    </row>
    <row r="2260" spans="1:20" ht="48" x14ac:dyDescent="0.2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4" t="s">
        <v>8307</v>
      </c>
      <c r="P2260" s="12" t="s">
        <v>8309</v>
      </c>
      <c r="Q2260" s="11">
        <f t="shared" si="143"/>
        <v>102.73</v>
      </c>
      <c r="R2260" s="19">
        <f t="shared" si="144"/>
        <v>41974.791990740734</v>
      </c>
      <c r="S2260" s="17">
        <f t="shared" si="145"/>
        <v>42019.791990740734</v>
      </c>
      <c r="T2260">
        <f t="shared" si="142"/>
        <v>2014</v>
      </c>
    </row>
    <row r="2261" spans="1:20" ht="48" x14ac:dyDescent="0.2">
      <c r="A2261">
        <v>2206</v>
      </c>
      <c r="B2261" s="9" t="s">
        <v>2207</v>
      </c>
      <c r="C2261" s="3" t="s">
        <v>6316</v>
      </c>
      <c r="D2261" s="5">
        <v>1100</v>
      </c>
      <c r="E2261" s="7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4" t="s">
        <v>8326</v>
      </c>
      <c r="P2261" s="12" t="s">
        <v>8328</v>
      </c>
      <c r="Q2261" s="11">
        <f t="shared" si="143"/>
        <v>33.24</v>
      </c>
      <c r="R2261" s="19">
        <f t="shared" si="144"/>
        <v>40997.257222222222</v>
      </c>
      <c r="S2261" s="17">
        <f t="shared" si="145"/>
        <v>41015.257222222222</v>
      </c>
      <c r="T2261">
        <f t="shared" si="142"/>
        <v>2012</v>
      </c>
    </row>
    <row r="2262" spans="1:20" ht="32" x14ac:dyDescent="0.2">
      <c r="A2262">
        <v>1620</v>
      </c>
      <c r="B2262" s="9" t="s">
        <v>1621</v>
      </c>
      <c r="C2262" s="3" t="s">
        <v>5730</v>
      </c>
      <c r="D2262" s="5">
        <v>1000</v>
      </c>
      <c r="E2262" s="7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4" t="s">
        <v>8326</v>
      </c>
      <c r="P2262" s="12" t="s">
        <v>8330</v>
      </c>
      <c r="Q2262" s="11">
        <f t="shared" si="143"/>
        <v>66.47</v>
      </c>
      <c r="R2262" s="19">
        <f t="shared" si="144"/>
        <v>41321.339583333334</v>
      </c>
      <c r="S2262" s="17">
        <f t="shared" si="145"/>
        <v>41328.339583333334</v>
      </c>
      <c r="T2262">
        <f t="shared" si="142"/>
        <v>2013</v>
      </c>
    </row>
    <row r="2263" spans="1:20" ht="48" x14ac:dyDescent="0.2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4" t="s">
        <v>8322</v>
      </c>
      <c r="P2263" s="12" t="s">
        <v>8325</v>
      </c>
      <c r="Q2263" s="11">
        <f t="shared" si="143"/>
        <v>66.47</v>
      </c>
      <c r="R2263" s="19">
        <f t="shared" si="144"/>
        <v>42661.132245370376</v>
      </c>
      <c r="S2263" s="17">
        <f t="shared" si="145"/>
        <v>42693.916666666672</v>
      </c>
      <c r="T2263">
        <f t="shared" si="142"/>
        <v>2016</v>
      </c>
    </row>
    <row r="2264" spans="1:20" ht="32" x14ac:dyDescent="0.2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4" t="s">
        <v>8318</v>
      </c>
      <c r="P2264" s="12" t="s">
        <v>8344</v>
      </c>
      <c r="Q2264" s="11">
        <f t="shared" si="143"/>
        <v>56.3</v>
      </c>
      <c r="R2264" s="19">
        <f t="shared" si="144"/>
        <v>42595.585358796292</v>
      </c>
      <c r="S2264" s="17">
        <f t="shared" si="145"/>
        <v>42616.585358796292</v>
      </c>
      <c r="T2264">
        <f t="shared" si="142"/>
        <v>2016</v>
      </c>
    </row>
    <row r="2265" spans="1:20" ht="64" x14ac:dyDescent="0.2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4" t="s">
        <v>8322</v>
      </c>
      <c r="P2265" s="12" t="s">
        <v>8325</v>
      </c>
      <c r="Q2265" s="11">
        <f t="shared" si="143"/>
        <v>86.62</v>
      </c>
      <c r="R2265" s="19">
        <f t="shared" si="144"/>
        <v>41865.878657407404</v>
      </c>
      <c r="S2265" s="17">
        <f t="shared" si="145"/>
        <v>41925.878657407404</v>
      </c>
      <c r="T2265">
        <f t="shared" si="142"/>
        <v>2014</v>
      </c>
    </row>
    <row r="2266" spans="1:20" ht="48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4" t="s">
        <v>8322</v>
      </c>
      <c r="P2266" s="12" t="s">
        <v>8325</v>
      </c>
      <c r="Q2266" s="11">
        <f t="shared" si="143"/>
        <v>59.21</v>
      </c>
      <c r="R2266" s="19">
        <f t="shared" si="144"/>
        <v>42073.660694444443</v>
      </c>
      <c r="S2266" s="17">
        <f t="shared" si="145"/>
        <v>42095.165972222225</v>
      </c>
      <c r="T2266">
        <f t="shared" si="142"/>
        <v>2015</v>
      </c>
    </row>
    <row r="2267" spans="1:20" ht="48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4" t="s">
        <v>8326</v>
      </c>
      <c r="P2267" s="12" t="s">
        <v>8327</v>
      </c>
      <c r="Q2267" s="11">
        <f t="shared" si="143"/>
        <v>38.74</v>
      </c>
      <c r="R2267" s="19">
        <f t="shared" si="144"/>
        <v>41059.118993055556</v>
      </c>
      <c r="S2267" s="17">
        <f t="shared" si="145"/>
        <v>41075.165972222225</v>
      </c>
      <c r="T2267">
        <f t="shared" si="142"/>
        <v>2012</v>
      </c>
    </row>
    <row r="2268" spans="1:20" ht="48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4" t="s">
        <v>8322</v>
      </c>
      <c r="P2268" s="12" t="s">
        <v>8325</v>
      </c>
      <c r="Q2268" s="11">
        <f t="shared" si="143"/>
        <v>58.95</v>
      </c>
      <c r="R2268" s="19">
        <f t="shared" si="144"/>
        <v>42572.61681712963</v>
      </c>
      <c r="S2268" s="17">
        <f t="shared" si="145"/>
        <v>42589.125</v>
      </c>
      <c r="T2268">
        <f t="shared" si="142"/>
        <v>2016</v>
      </c>
    </row>
    <row r="2269" spans="1:20" ht="64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4" t="s">
        <v>8322</v>
      </c>
      <c r="P2269" s="12" t="s">
        <v>8325</v>
      </c>
      <c r="Q2269" s="11">
        <f t="shared" si="143"/>
        <v>62.17</v>
      </c>
      <c r="R2269" s="19">
        <f t="shared" si="144"/>
        <v>42374.651504629626</v>
      </c>
      <c r="S2269" s="17">
        <f t="shared" si="145"/>
        <v>42384.651504629626</v>
      </c>
      <c r="T2269">
        <f t="shared" si="142"/>
        <v>2016</v>
      </c>
    </row>
    <row r="2270" spans="1:20" ht="48" x14ac:dyDescent="0.2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4" t="s">
        <v>8322</v>
      </c>
      <c r="P2270" s="12" t="s">
        <v>8325</v>
      </c>
      <c r="Q2270" s="11">
        <f t="shared" si="143"/>
        <v>61.94</v>
      </c>
      <c r="R2270" s="19">
        <f t="shared" si="144"/>
        <v>42499.039629629624</v>
      </c>
      <c r="S2270" s="17">
        <f t="shared" si="145"/>
        <v>42529.039629629624</v>
      </c>
      <c r="T2270">
        <f t="shared" si="142"/>
        <v>2016</v>
      </c>
    </row>
    <row r="2271" spans="1:20" ht="48" x14ac:dyDescent="0.2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4" t="s">
        <v>8322</v>
      </c>
      <c r="P2271" s="12" t="s">
        <v>8325</v>
      </c>
      <c r="Q2271" s="11">
        <f t="shared" si="143"/>
        <v>61.94</v>
      </c>
      <c r="R2271" s="19">
        <f t="shared" si="144"/>
        <v>41830.545694444445</v>
      </c>
      <c r="S2271" s="17">
        <f t="shared" si="145"/>
        <v>41859.936111111114</v>
      </c>
      <c r="T2271">
        <f t="shared" si="142"/>
        <v>2014</v>
      </c>
    </row>
    <row r="2272" spans="1:20" ht="48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4" t="s">
        <v>8326</v>
      </c>
      <c r="P2272" s="12" t="s">
        <v>8327</v>
      </c>
      <c r="Q2272" s="11">
        <f t="shared" si="143"/>
        <v>35.840000000000003</v>
      </c>
      <c r="R2272" s="19">
        <f t="shared" si="144"/>
        <v>40670.507326388892</v>
      </c>
      <c r="S2272" s="17">
        <f t="shared" si="145"/>
        <v>40709.165972222225</v>
      </c>
      <c r="T2272">
        <f t="shared" si="142"/>
        <v>2011</v>
      </c>
    </row>
    <row r="2273" spans="1:20" ht="48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4" t="s">
        <v>8322</v>
      </c>
      <c r="P2273" s="12" t="s">
        <v>8325</v>
      </c>
      <c r="Q2273" s="11">
        <f t="shared" si="143"/>
        <v>58.42</v>
      </c>
      <c r="R2273" s="19">
        <f t="shared" si="144"/>
        <v>41869.740671296298</v>
      </c>
      <c r="S2273" s="17">
        <f t="shared" si="145"/>
        <v>41899.740671296298</v>
      </c>
      <c r="T2273">
        <f t="shared" si="142"/>
        <v>2014</v>
      </c>
    </row>
    <row r="2274" spans="1:20" ht="48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4" t="s">
        <v>8307</v>
      </c>
      <c r="P2274" s="12" t="s">
        <v>8309</v>
      </c>
      <c r="Q2274" s="11">
        <f t="shared" si="143"/>
        <v>65.180000000000007</v>
      </c>
      <c r="R2274" s="19">
        <f t="shared" si="144"/>
        <v>42481.376597222217</v>
      </c>
      <c r="S2274" s="17">
        <f t="shared" si="145"/>
        <v>42511.376597222217</v>
      </c>
      <c r="T2274">
        <f t="shared" si="142"/>
        <v>2016</v>
      </c>
    </row>
    <row r="2275" spans="1:20" ht="48" x14ac:dyDescent="0.2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4" t="s">
        <v>8320</v>
      </c>
      <c r="P2275" s="12" t="s">
        <v>8342</v>
      </c>
      <c r="Q2275" s="11">
        <f t="shared" si="143"/>
        <v>73.73</v>
      </c>
      <c r="R2275" s="19">
        <f t="shared" si="144"/>
        <v>41065.858067129629</v>
      </c>
      <c r="S2275" s="17">
        <f t="shared" si="145"/>
        <v>41093.875</v>
      </c>
      <c r="T2275">
        <f t="shared" si="142"/>
        <v>2012</v>
      </c>
    </row>
    <row r="2276" spans="1:20" ht="48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4" t="s">
        <v>8322</v>
      </c>
      <c r="P2276" s="12" t="s">
        <v>8325</v>
      </c>
      <c r="Q2276" s="11">
        <f t="shared" si="143"/>
        <v>61.39</v>
      </c>
      <c r="R2276" s="19">
        <f t="shared" si="144"/>
        <v>42107.067557870367</v>
      </c>
      <c r="S2276" s="17">
        <f t="shared" si="145"/>
        <v>42137.067557870367</v>
      </c>
      <c r="T2276">
        <f t="shared" si="142"/>
        <v>2015</v>
      </c>
    </row>
    <row r="2277" spans="1:20" ht="48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4" t="s">
        <v>8322</v>
      </c>
      <c r="P2277" s="12" t="s">
        <v>8325</v>
      </c>
      <c r="Q2277" s="11">
        <f t="shared" si="143"/>
        <v>91.83</v>
      </c>
      <c r="R2277" s="19">
        <f t="shared" si="144"/>
        <v>42538.968310185184</v>
      </c>
      <c r="S2277" s="17">
        <f t="shared" si="145"/>
        <v>42568.029861111107</v>
      </c>
      <c r="T2277">
        <f t="shared" si="142"/>
        <v>2016</v>
      </c>
    </row>
    <row r="2278" spans="1:20" ht="48" x14ac:dyDescent="0.2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4" t="s">
        <v>8307</v>
      </c>
      <c r="P2278" s="12" t="s">
        <v>8341</v>
      </c>
      <c r="Q2278" s="11">
        <f t="shared" si="143"/>
        <v>367</v>
      </c>
      <c r="R2278" s="19">
        <f t="shared" si="144"/>
        <v>42159.649583333332</v>
      </c>
      <c r="S2278" s="17">
        <f t="shared" si="145"/>
        <v>42219.649583333332</v>
      </c>
      <c r="T2278">
        <f t="shared" si="142"/>
        <v>2015</v>
      </c>
    </row>
    <row r="2279" spans="1:20" ht="48" x14ac:dyDescent="0.2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4" t="s">
        <v>8322</v>
      </c>
      <c r="P2279" s="12" t="s">
        <v>8325</v>
      </c>
      <c r="Q2279" s="11">
        <f t="shared" si="143"/>
        <v>40.78</v>
      </c>
      <c r="R2279" s="19">
        <f t="shared" si="144"/>
        <v>41866.79886574074</v>
      </c>
      <c r="S2279" s="17">
        <f t="shared" si="145"/>
        <v>41885.207638888889</v>
      </c>
      <c r="T2279">
        <f t="shared" si="142"/>
        <v>2014</v>
      </c>
    </row>
    <row r="2280" spans="1:20" ht="48" x14ac:dyDescent="0.2">
      <c r="A2280">
        <v>2678</v>
      </c>
      <c r="B2280" s="9" t="s">
        <v>2678</v>
      </c>
      <c r="C2280" s="3" t="s">
        <v>6788</v>
      </c>
      <c r="D2280" s="5">
        <v>8000000</v>
      </c>
      <c r="E2280" s="7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4" t="s">
        <v>8307</v>
      </c>
      <c r="P2280" s="12" t="s">
        <v>8339</v>
      </c>
      <c r="Q2280" s="11">
        <f t="shared" si="143"/>
        <v>550</v>
      </c>
      <c r="R2280" s="19">
        <f t="shared" si="144"/>
        <v>42241.798206018517</v>
      </c>
      <c r="S2280" s="17">
        <f t="shared" si="145"/>
        <v>42271.798206018517</v>
      </c>
      <c r="T2280">
        <f t="shared" si="142"/>
        <v>2015</v>
      </c>
    </row>
    <row r="2281" spans="1:20" ht="48" x14ac:dyDescent="0.2">
      <c r="A2281">
        <v>3769</v>
      </c>
      <c r="B2281" s="9" t="s">
        <v>3766</v>
      </c>
      <c r="C2281" s="3" t="s">
        <v>7879</v>
      </c>
      <c r="D2281" s="5">
        <v>1100</v>
      </c>
      <c r="E2281" s="7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4" t="s">
        <v>8322</v>
      </c>
      <c r="P2281" s="12" t="s">
        <v>8334</v>
      </c>
      <c r="Q2281" s="11">
        <f t="shared" si="143"/>
        <v>73.33</v>
      </c>
      <c r="R2281" s="19">
        <f t="shared" si="144"/>
        <v>42445.598136574074</v>
      </c>
      <c r="S2281" s="17">
        <f t="shared" si="145"/>
        <v>42475.598136574074</v>
      </c>
      <c r="T2281">
        <f t="shared" si="142"/>
        <v>2016</v>
      </c>
    </row>
    <row r="2282" spans="1:20" ht="48" x14ac:dyDescent="0.2">
      <c r="A2282">
        <v>2537</v>
      </c>
      <c r="B2282" s="9" t="s">
        <v>2537</v>
      </c>
      <c r="C2282" s="3" t="s">
        <v>6647</v>
      </c>
      <c r="D2282" s="5">
        <v>1000</v>
      </c>
      <c r="E2282" s="7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4" t="s">
        <v>8326</v>
      </c>
      <c r="P2282" s="12" t="s">
        <v>8340</v>
      </c>
      <c r="Q2282" s="11">
        <f t="shared" si="143"/>
        <v>100</v>
      </c>
      <c r="R2282" s="19">
        <f t="shared" si="144"/>
        <v>40696.648784722223</v>
      </c>
      <c r="S2282" s="17">
        <f t="shared" si="145"/>
        <v>40756.648784722223</v>
      </c>
      <c r="T2282">
        <f t="shared" si="142"/>
        <v>2011</v>
      </c>
    </row>
    <row r="2283" spans="1:20" ht="48" x14ac:dyDescent="0.2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4" t="s">
        <v>8322</v>
      </c>
      <c r="P2283" s="12" t="s">
        <v>8325</v>
      </c>
      <c r="Q2283" s="11">
        <f t="shared" si="143"/>
        <v>47.7</v>
      </c>
      <c r="R2283" s="19">
        <f t="shared" si="144"/>
        <v>41740.493657407409</v>
      </c>
      <c r="S2283" s="17">
        <f t="shared" si="145"/>
        <v>41770.493657407409</v>
      </c>
      <c r="T2283">
        <f t="shared" si="142"/>
        <v>2014</v>
      </c>
    </row>
    <row r="2284" spans="1:20" ht="64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4" t="s">
        <v>8322</v>
      </c>
      <c r="P2284" s="12" t="s">
        <v>8323</v>
      </c>
      <c r="Q2284" s="11">
        <f t="shared" si="143"/>
        <v>18.899999999999999</v>
      </c>
      <c r="R2284" s="19">
        <f t="shared" si="144"/>
        <v>41872.802928240737</v>
      </c>
      <c r="S2284" s="17">
        <f t="shared" si="145"/>
        <v>41917.802928240737</v>
      </c>
      <c r="T2284">
        <f t="shared" si="142"/>
        <v>2014</v>
      </c>
    </row>
    <row r="2285" spans="1:20" ht="32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4" t="s">
        <v>8310</v>
      </c>
      <c r="P2285" s="12" t="s">
        <v>8332</v>
      </c>
      <c r="Q2285" s="11">
        <f t="shared" si="143"/>
        <v>43.64</v>
      </c>
      <c r="R2285" s="19">
        <f t="shared" si="144"/>
        <v>41464.934386574074</v>
      </c>
      <c r="S2285" s="17">
        <f t="shared" si="145"/>
        <v>41524.934386574074</v>
      </c>
      <c r="T2285">
        <f t="shared" si="142"/>
        <v>2013</v>
      </c>
    </row>
    <row r="2286" spans="1:20" ht="48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4" t="s">
        <v>8322</v>
      </c>
      <c r="P2286" s="12" t="s">
        <v>8325</v>
      </c>
      <c r="Q2286" s="11">
        <f t="shared" si="143"/>
        <v>54.5</v>
      </c>
      <c r="R2286" s="19">
        <f t="shared" si="144"/>
        <v>42056.091631944444</v>
      </c>
      <c r="S2286" s="17">
        <f t="shared" si="145"/>
        <v>42070.204861111109</v>
      </c>
      <c r="T2286">
        <f t="shared" si="142"/>
        <v>2015</v>
      </c>
    </row>
    <row r="2287" spans="1:20" ht="48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4" t="s">
        <v>8322</v>
      </c>
      <c r="P2287" s="12" t="s">
        <v>8325</v>
      </c>
      <c r="Q2287" s="11">
        <f t="shared" si="143"/>
        <v>26.54</v>
      </c>
      <c r="R2287" s="19">
        <f t="shared" si="144"/>
        <v>42135.810694444444</v>
      </c>
      <c r="S2287" s="17">
        <f t="shared" si="145"/>
        <v>42165.810694444444</v>
      </c>
      <c r="T2287">
        <f t="shared" si="142"/>
        <v>2015</v>
      </c>
    </row>
    <row r="2288" spans="1:20" ht="48" x14ac:dyDescent="0.2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4" t="s">
        <v>8322</v>
      </c>
      <c r="P2288" s="12" t="s">
        <v>8325</v>
      </c>
      <c r="Q2288" s="11">
        <f t="shared" si="143"/>
        <v>30.93</v>
      </c>
      <c r="R2288" s="19">
        <f t="shared" si="144"/>
        <v>41785.707708333335</v>
      </c>
      <c r="S2288" s="17">
        <f t="shared" si="145"/>
        <v>41815.707708333335</v>
      </c>
      <c r="T2288">
        <f t="shared" si="142"/>
        <v>2014</v>
      </c>
    </row>
    <row r="2289" spans="1:20" ht="48" x14ac:dyDescent="0.2">
      <c r="A2289">
        <v>3446</v>
      </c>
      <c r="B2289" s="9" t="s">
        <v>3445</v>
      </c>
      <c r="C2289" s="3" t="s">
        <v>7556</v>
      </c>
      <c r="D2289" s="5">
        <v>1000</v>
      </c>
      <c r="E2289" s="7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4" t="s">
        <v>8322</v>
      </c>
      <c r="P2289" s="12" t="s">
        <v>8325</v>
      </c>
      <c r="Q2289" s="11">
        <f t="shared" si="143"/>
        <v>43.28</v>
      </c>
      <c r="R2289" s="19">
        <f t="shared" si="144"/>
        <v>42016.832465277781</v>
      </c>
      <c r="S2289" s="17">
        <f t="shared" si="145"/>
        <v>42040.513888888891</v>
      </c>
      <c r="T2289">
        <f t="shared" si="142"/>
        <v>2015</v>
      </c>
    </row>
    <row r="2290" spans="1:20" ht="48" x14ac:dyDescent="0.2">
      <c r="A2290">
        <v>1264</v>
      </c>
      <c r="B2290" s="9" t="s">
        <v>1265</v>
      </c>
      <c r="C2290" s="3" t="s">
        <v>5374</v>
      </c>
      <c r="D2290" s="5">
        <v>650</v>
      </c>
      <c r="E2290" s="7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4" t="s">
        <v>8326</v>
      </c>
      <c r="P2290" s="12" t="s">
        <v>8330</v>
      </c>
      <c r="Q2290" s="11">
        <f t="shared" si="143"/>
        <v>31.82</v>
      </c>
      <c r="R2290" s="19">
        <f t="shared" si="144"/>
        <v>41547.662997685184</v>
      </c>
      <c r="S2290" s="17">
        <f t="shared" si="145"/>
        <v>41576.662997685184</v>
      </c>
      <c r="T2290">
        <f t="shared" si="142"/>
        <v>2013</v>
      </c>
    </row>
    <row r="2291" spans="1:20" ht="48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4" t="s">
        <v>8312</v>
      </c>
      <c r="P2291" s="12" t="s">
        <v>8313</v>
      </c>
      <c r="Q2291" s="11">
        <f t="shared" si="143"/>
        <v>49.14</v>
      </c>
      <c r="R2291" s="19">
        <f t="shared" si="144"/>
        <v>41987.818969907406</v>
      </c>
      <c r="S2291" s="17">
        <f t="shared" si="145"/>
        <v>42017.818969907406</v>
      </c>
      <c r="T2291">
        <f t="shared" si="142"/>
        <v>2014</v>
      </c>
    </row>
    <row r="2292" spans="1:20" ht="32" x14ac:dyDescent="0.2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4" t="s">
        <v>8326</v>
      </c>
      <c r="P2292" s="12" t="s">
        <v>8337</v>
      </c>
      <c r="Q2292" s="11">
        <f t="shared" si="143"/>
        <v>33.75</v>
      </c>
      <c r="R2292" s="19">
        <f t="shared" si="144"/>
        <v>42006.02207175926</v>
      </c>
      <c r="S2292" s="17">
        <f t="shared" si="145"/>
        <v>42036.02207175926</v>
      </c>
      <c r="T2292">
        <f t="shared" si="142"/>
        <v>2015</v>
      </c>
    </row>
    <row r="2293" spans="1:20" ht="32" x14ac:dyDescent="0.2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4" t="s">
        <v>8322</v>
      </c>
      <c r="P2293" s="12" t="s">
        <v>8323</v>
      </c>
      <c r="Q2293" s="11">
        <f t="shared" si="143"/>
        <v>54</v>
      </c>
      <c r="R2293" s="19">
        <f t="shared" si="144"/>
        <v>42098.216238425928</v>
      </c>
      <c r="S2293" s="17">
        <f t="shared" si="145"/>
        <v>42119.216238425928</v>
      </c>
      <c r="T2293">
        <f t="shared" si="142"/>
        <v>2015</v>
      </c>
    </row>
    <row r="2294" spans="1:20" ht="32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4" t="s">
        <v>8322</v>
      </c>
      <c r="P2294" s="12" t="s">
        <v>8325</v>
      </c>
      <c r="Q2294" s="11">
        <f t="shared" si="143"/>
        <v>77</v>
      </c>
      <c r="R2294" s="19">
        <f t="shared" si="144"/>
        <v>42402.889027777783</v>
      </c>
      <c r="S2294" s="17">
        <f t="shared" si="145"/>
        <v>42447.847361111111</v>
      </c>
      <c r="T2294">
        <f t="shared" si="142"/>
        <v>2016</v>
      </c>
    </row>
    <row r="2295" spans="1:20" ht="48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4" t="s">
        <v>8322</v>
      </c>
      <c r="P2295" s="12" t="s">
        <v>8325</v>
      </c>
      <c r="Q2295" s="11">
        <f t="shared" si="143"/>
        <v>35.770000000000003</v>
      </c>
      <c r="R2295" s="19">
        <f t="shared" si="144"/>
        <v>41841.820486111108</v>
      </c>
      <c r="S2295" s="17">
        <f t="shared" si="145"/>
        <v>41882.833333333336</v>
      </c>
      <c r="T2295">
        <f t="shared" si="142"/>
        <v>2014</v>
      </c>
    </row>
    <row r="2296" spans="1:20" ht="48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4" t="s">
        <v>8322</v>
      </c>
      <c r="P2296" s="12" t="s">
        <v>8323</v>
      </c>
      <c r="Q2296" s="11">
        <f t="shared" si="143"/>
        <v>82.46</v>
      </c>
      <c r="R2296" s="19">
        <f t="shared" si="144"/>
        <v>42649.562118055561</v>
      </c>
      <c r="S2296" s="17">
        <f t="shared" si="145"/>
        <v>42698.715972222228</v>
      </c>
      <c r="T2296">
        <f t="shared" si="142"/>
        <v>2016</v>
      </c>
    </row>
    <row r="2297" spans="1:20" ht="48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4" t="s">
        <v>8315</v>
      </c>
      <c r="P2297" s="12" t="s">
        <v>8316</v>
      </c>
      <c r="Q2297" s="11">
        <f t="shared" si="143"/>
        <v>21.38</v>
      </c>
      <c r="R2297" s="19">
        <f t="shared" si="144"/>
        <v>42682.451921296291</v>
      </c>
      <c r="S2297" s="17">
        <f t="shared" si="145"/>
        <v>42696.451921296291</v>
      </c>
      <c r="T2297">
        <f t="shared" si="142"/>
        <v>2016</v>
      </c>
    </row>
    <row r="2298" spans="1:20" ht="48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4" t="s">
        <v>8322</v>
      </c>
      <c r="P2298" s="12" t="s">
        <v>8325</v>
      </c>
      <c r="Q2298" s="11">
        <f t="shared" si="143"/>
        <v>53.34</v>
      </c>
      <c r="R2298" s="19">
        <f t="shared" si="144"/>
        <v>42475.057164351849</v>
      </c>
      <c r="S2298" s="17">
        <f t="shared" si="145"/>
        <v>42505.057164351849</v>
      </c>
      <c r="T2298">
        <f t="shared" ref="T2298:T2361" si="146">YEAR(R2298)</f>
        <v>2016</v>
      </c>
    </row>
    <row r="2299" spans="1:20" ht="32" x14ac:dyDescent="0.2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4" t="s">
        <v>8326</v>
      </c>
      <c r="P2299" s="12" t="s">
        <v>8340</v>
      </c>
      <c r="Q2299" s="11">
        <f t="shared" si="143"/>
        <v>29.61</v>
      </c>
      <c r="R2299" s="19">
        <f t="shared" si="144"/>
        <v>41744.745208333334</v>
      </c>
      <c r="S2299" s="17">
        <f t="shared" si="145"/>
        <v>41774.745208333334</v>
      </c>
      <c r="T2299">
        <f t="shared" si="146"/>
        <v>2014</v>
      </c>
    </row>
    <row r="2300" spans="1:20" ht="64" x14ac:dyDescent="0.2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4" t="s">
        <v>8322</v>
      </c>
      <c r="P2300" s="12" t="s">
        <v>8323</v>
      </c>
      <c r="Q2300" s="11">
        <f t="shared" si="143"/>
        <v>33.31</v>
      </c>
      <c r="R2300" s="19">
        <f t="shared" si="144"/>
        <v>40378.893206018518</v>
      </c>
      <c r="S2300" s="17">
        <f t="shared" si="145"/>
        <v>40453.207638888889</v>
      </c>
      <c r="T2300">
        <f t="shared" si="146"/>
        <v>2010</v>
      </c>
    </row>
    <row r="2301" spans="1:20" ht="48" x14ac:dyDescent="0.2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4" t="s">
        <v>8326</v>
      </c>
      <c r="P2301" s="12" t="s">
        <v>8330</v>
      </c>
      <c r="Q2301" s="11">
        <f t="shared" si="143"/>
        <v>42.61</v>
      </c>
      <c r="R2301" s="19">
        <f t="shared" si="144"/>
        <v>41403.000856481485</v>
      </c>
      <c r="S2301" s="17">
        <f t="shared" si="145"/>
        <v>41433.000856481485</v>
      </c>
      <c r="T2301">
        <f t="shared" si="146"/>
        <v>2013</v>
      </c>
    </row>
    <row r="2302" spans="1:20" ht="48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4" t="s">
        <v>8322</v>
      </c>
      <c r="P2302" s="12" t="s">
        <v>8325</v>
      </c>
      <c r="Q2302" s="11">
        <f t="shared" si="143"/>
        <v>56.05</v>
      </c>
      <c r="R2302" s="19">
        <f t="shared" si="144"/>
        <v>41766.072500000002</v>
      </c>
      <c r="S2302" s="17">
        <f t="shared" si="145"/>
        <v>41791.072500000002</v>
      </c>
      <c r="T2302">
        <f t="shared" si="146"/>
        <v>2014</v>
      </c>
    </row>
    <row r="2303" spans="1:20" ht="32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4" t="s">
        <v>8322</v>
      </c>
      <c r="P2303" s="12" t="s">
        <v>8325</v>
      </c>
      <c r="Q2303" s="11">
        <f t="shared" si="143"/>
        <v>40.92</v>
      </c>
      <c r="R2303" s="19">
        <f t="shared" si="144"/>
        <v>42184.209537037037</v>
      </c>
      <c r="S2303" s="17">
        <f t="shared" si="145"/>
        <v>42202.876388888893</v>
      </c>
      <c r="T2303">
        <f t="shared" si="146"/>
        <v>2015</v>
      </c>
    </row>
    <row r="2304" spans="1:20" ht="48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4" t="s">
        <v>8322</v>
      </c>
      <c r="P2304" s="12" t="s">
        <v>8325</v>
      </c>
      <c r="Q2304" s="11">
        <f t="shared" si="143"/>
        <v>25.31</v>
      </c>
      <c r="R2304" s="19">
        <f t="shared" si="144"/>
        <v>42419.91942129629</v>
      </c>
      <c r="S2304" s="17">
        <f t="shared" si="145"/>
        <v>42436.207638888889</v>
      </c>
      <c r="T2304">
        <f t="shared" si="146"/>
        <v>2016</v>
      </c>
    </row>
    <row r="2305" spans="1:20" ht="32" x14ac:dyDescent="0.2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4" t="s">
        <v>8326</v>
      </c>
      <c r="P2305" s="12" t="s">
        <v>8353</v>
      </c>
      <c r="Q2305" s="11">
        <f t="shared" si="143"/>
        <v>58.89</v>
      </c>
      <c r="R2305" s="19">
        <f t="shared" si="144"/>
        <v>41736.549791666665</v>
      </c>
      <c r="S2305" s="17">
        <f t="shared" si="145"/>
        <v>41796.549791666665</v>
      </c>
      <c r="T2305">
        <f t="shared" si="146"/>
        <v>2014</v>
      </c>
    </row>
    <row r="2306" spans="1:20" ht="48" x14ac:dyDescent="0.2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4" t="s">
        <v>8322</v>
      </c>
      <c r="P2306" s="12" t="s">
        <v>8325</v>
      </c>
      <c r="Q2306" s="11">
        <f t="shared" si="143"/>
        <v>81.540000000000006</v>
      </c>
      <c r="R2306" s="19">
        <f t="shared" si="144"/>
        <v>41833.660995370366</v>
      </c>
      <c r="S2306" s="17">
        <f t="shared" si="145"/>
        <v>41863.660995370366</v>
      </c>
      <c r="T2306">
        <f t="shared" si="146"/>
        <v>2014</v>
      </c>
    </row>
    <row r="2307" spans="1:20" ht="48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4" t="s">
        <v>8307</v>
      </c>
      <c r="P2307" s="12" t="s">
        <v>8339</v>
      </c>
      <c r="Q2307" s="11">
        <f t="shared" ref="Q2307:Q2370" si="147">IFERROR(ROUND(E2307/L2307,2),0)</f>
        <v>117.56</v>
      </c>
      <c r="R2307" s="19">
        <f t="shared" ref="R2307:R2370" si="148">(((J2307/60)/60)/24)+DATE(1970,1,1)</f>
        <v>42482.624699074076</v>
      </c>
      <c r="S2307" s="17">
        <f t="shared" ref="S2307:S2370" si="149">(((I2307/60)/60)/24)+DATE(1970,1,1)</f>
        <v>42512.624699074076</v>
      </c>
      <c r="T2307">
        <f t="shared" si="146"/>
        <v>2016</v>
      </c>
    </row>
    <row r="2308" spans="1:20" ht="48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4" t="s">
        <v>8326</v>
      </c>
      <c r="P2308" s="12" t="s">
        <v>8327</v>
      </c>
      <c r="Q2308" s="11">
        <f t="shared" si="147"/>
        <v>52.8</v>
      </c>
      <c r="R2308" s="19">
        <f t="shared" si="148"/>
        <v>42017.967442129629</v>
      </c>
      <c r="S2308" s="17">
        <f t="shared" si="149"/>
        <v>42031.967442129629</v>
      </c>
      <c r="T2308">
        <f t="shared" si="146"/>
        <v>2015</v>
      </c>
    </row>
    <row r="2309" spans="1:20" ht="48" x14ac:dyDescent="0.2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4" t="s">
        <v>8307</v>
      </c>
      <c r="P2309" s="12" t="s">
        <v>8309</v>
      </c>
      <c r="Q2309" s="11">
        <f t="shared" si="147"/>
        <v>39.07</v>
      </c>
      <c r="R2309" s="19">
        <f t="shared" si="148"/>
        <v>41832.852627314816</v>
      </c>
      <c r="S2309" s="17">
        <f t="shared" si="149"/>
        <v>41862.852627314816</v>
      </c>
      <c r="T2309">
        <f t="shared" si="146"/>
        <v>2014</v>
      </c>
    </row>
    <row r="2310" spans="1:20" ht="48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4" t="s">
        <v>8322</v>
      </c>
      <c r="P2310" s="12" t="s">
        <v>8325</v>
      </c>
      <c r="Q2310" s="11">
        <f t="shared" si="147"/>
        <v>58.61</v>
      </c>
      <c r="R2310" s="19">
        <f t="shared" si="148"/>
        <v>41808.991944444446</v>
      </c>
      <c r="S2310" s="17">
        <f t="shared" si="149"/>
        <v>41838.991944444446</v>
      </c>
      <c r="T2310">
        <f t="shared" si="146"/>
        <v>2014</v>
      </c>
    </row>
    <row r="2311" spans="1:20" ht="48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4" t="s">
        <v>8326</v>
      </c>
      <c r="P2311" s="12" t="s">
        <v>8330</v>
      </c>
      <c r="Q2311" s="11">
        <f t="shared" si="147"/>
        <v>75.040000000000006</v>
      </c>
      <c r="R2311" s="19">
        <f t="shared" si="148"/>
        <v>40565.032511574071</v>
      </c>
      <c r="S2311" s="17">
        <f t="shared" si="149"/>
        <v>40580.032511574071</v>
      </c>
      <c r="T2311">
        <f t="shared" si="146"/>
        <v>2011</v>
      </c>
    </row>
    <row r="2312" spans="1:20" ht="48" x14ac:dyDescent="0.2">
      <c r="A2312">
        <v>1711</v>
      </c>
      <c r="B2312" s="9" t="s">
        <v>1712</v>
      </c>
      <c r="C2312" s="3" t="s">
        <v>5821</v>
      </c>
      <c r="D2312" s="5">
        <v>10000</v>
      </c>
      <c r="E2312" s="7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4" t="s">
        <v>8326</v>
      </c>
      <c r="P2312" s="12" t="s">
        <v>8329</v>
      </c>
      <c r="Q2312" s="11">
        <f t="shared" si="147"/>
        <v>525</v>
      </c>
      <c r="R2312" s="19">
        <f t="shared" si="148"/>
        <v>41852.646226851852</v>
      </c>
      <c r="S2312" s="17">
        <f t="shared" si="149"/>
        <v>41883.646226851852</v>
      </c>
      <c r="T2312">
        <f t="shared" si="146"/>
        <v>2014</v>
      </c>
    </row>
    <row r="2313" spans="1:20" ht="32" x14ac:dyDescent="0.2">
      <c r="A2313">
        <v>1638</v>
      </c>
      <c r="B2313" s="9" t="s">
        <v>1639</v>
      </c>
      <c r="C2313" s="3" t="s">
        <v>5748</v>
      </c>
      <c r="D2313" s="5">
        <v>1000</v>
      </c>
      <c r="E2313" s="7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4" t="s">
        <v>8326</v>
      </c>
      <c r="P2313" s="12" t="s">
        <v>8330</v>
      </c>
      <c r="Q2313" s="11">
        <f t="shared" si="147"/>
        <v>38.89</v>
      </c>
      <c r="R2313" s="19">
        <f t="shared" si="148"/>
        <v>41288.68712962963</v>
      </c>
      <c r="S2313" s="17">
        <f t="shared" si="149"/>
        <v>41333.892361111109</v>
      </c>
      <c r="T2313">
        <f t="shared" si="146"/>
        <v>2013</v>
      </c>
    </row>
    <row r="2314" spans="1:20" ht="48" x14ac:dyDescent="0.2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4" t="s">
        <v>8326</v>
      </c>
      <c r="P2314" s="12" t="s">
        <v>8330</v>
      </c>
      <c r="Q2314" s="11">
        <f t="shared" si="147"/>
        <v>42</v>
      </c>
      <c r="R2314" s="19">
        <f t="shared" si="148"/>
        <v>41303.044016203705</v>
      </c>
      <c r="S2314" s="17">
        <f t="shared" si="149"/>
        <v>41335.332638888889</v>
      </c>
      <c r="T2314">
        <f t="shared" si="146"/>
        <v>2013</v>
      </c>
    </row>
    <row r="2315" spans="1:20" ht="48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4" t="s">
        <v>8310</v>
      </c>
      <c r="P2315" s="12" t="s">
        <v>8355</v>
      </c>
      <c r="Q2315" s="11">
        <f t="shared" si="147"/>
        <v>31.76</v>
      </c>
      <c r="R2315" s="19">
        <f t="shared" si="148"/>
        <v>41620.90047453704</v>
      </c>
      <c r="S2315" s="17">
        <f t="shared" si="149"/>
        <v>41650.90047453704</v>
      </c>
      <c r="T2315">
        <f t="shared" si="146"/>
        <v>2013</v>
      </c>
    </row>
    <row r="2316" spans="1:20" ht="48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4" t="s">
        <v>8326</v>
      </c>
      <c r="P2316" s="12" t="s">
        <v>8327</v>
      </c>
      <c r="Q2316" s="11">
        <f t="shared" si="147"/>
        <v>32.72</v>
      </c>
      <c r="R2316" s="19">
        <f t="shared" si="148"/>
        <v>40977.948009259257</v>
      </c>
      <c r="S2316" s="17">
        <f t="shared" si="149"/>
        <v>41007.906342592592</v>
      </c>
      <c r="T2316">
        <f t="shared" si="146"/>
        <v>2012</v>
      </c>
    </row>
    <row r="2317" spans="1:20" ht="48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4" t="s">
        <v>8322</v>
      </c>
      <c r="P2317" s="12" t="s">
        <v>8325</v>
      </c>
      <c r="Q2317" s="11">
        <f t="shared" si="147"/>
        <v>45.48</v>
      </c>
      <c r="R2317" s="19">
        <f t="shared" si="148"/>
        <v>41969.199756944443</v>
      </c>
      <c r="S2317" s="17">
        <f t="shared" si="149"/>
        <v>42005.208333333328</v>
      </c>
      <c r="T2317">
        <f t="shared" si="146"/>
        <v>2014</v>
      </c>
    </row>
    <row r="2318" spans="1:20" ht="48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4" t="s">
        <v>8322</v>
      </c>
      <c r="P2318" s="12" t="s">
        <v>8325</v>
      </c>
      <c r="Q2318" s="11">
        <f t="shared" si="147"/>
        <v>45.35</v>
      </c>
      <c r="R2318" s="19">
        <f t="shared" si="148"/>
        <v>42219.180393518516</v>
      </c>
      <c r="S2318" s="17">
        <f t="shared" si="149"/>
        <v>42249.180393518516</v>
      </c>
      <c r="T2318">
        <f t="shared" si="146"/>
        <v>2015</v>
      </c>
    </row>
    <row r="2319" spans="1:20" ht="48" x14ac:dyDescent="0.2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4" t="s">
        <v>8320</v>
      </c>
      <c r="P2319" s="12" t="s">
        <v>8321</v>
      </c>
      <c r="Q2319" s="11">
        <f t="shared" si="147"/>
        <v>28.92</v>
      </c>
      <c r="R2319" s="19">
        <f t="shared" si="148"/>
        <v>40821.183136574073</v>
      </c>
      <c r="S2319" s="17">
        <f t="shared" si="149"/>
        <v>40836.083333333336</v>
      </c>
      <c r="T2319">
        <f t="shared" si="146"/>
        <v>2011</v>
      </c>
    </row>
    <row r="2320" spans="1:20" ht="80" x14ac:dyDescent="0.2">
      <c r="A2320">
        <v>3126</v>
      </c>
      <c r="B2320" s="9" t="s">
        <v>3126</v>
      </c>
      <c r="C2320" s="3" t="s">
        <v>7236</v>
      </c>
      <c r="D2320" s="5">
        <v>25000</v>
      </c>
      <c r="E2320" s="7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4" t="s">
        <v>8322</v>
      </c>
      <c r="P2320" s="12" t="s">
        <v>8323</v>
      </c>
      <c r="Q2320" s="11">
        <f t="shared" si="147"/>
        <v>61.18</v>
      </c>
      <c r="R2320" s="19">
        <f t="shared" si="148"/>
        <v>42427.01807870371</v>
      </c>
      <c r="S2320" s="17">
        <f t="shared" si="149"/>
        <v>42456.976412037038</v>
      </c>
      <c r="T2320">
        <f t="shared" si="146"/>
        <v>2016</v>
      </c>
    </row>
    <row r="2321" spans="1:20" ht="48" x14ac:dyDescent="0.2">
      <c r="A2321">
        <v>869</v>
      </c>
      <c r="B2321" s="9" t="s">
        <v>870</v>
      </c>
      <c r="C2321" s="3" t="s">
        <v>4979</v>
      </c>
      <c r="D2321" s="5">
        <v>8800</v>
      </c>
      <c r="E2321" s="7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4" t="s">
        <v>8326</v>
      </c>
      <c r="P2321" s="12" t="s">
        <v>8349</v>
      </c>
      <c r="Q2321" s="11">
        <f t="shared" si="147"/>
        <v>346.67</v>
      </c>
      <c r="R2321" s="19">
        <f t="shared" si="148"/>
        <v>41342.845567129632</v>
      </c>
      <c r="S2321" s="17">
        <f t="shared" si="149"/>
        <v>41372.803900462961</v>
      </c>
      <c r="T2321">
        <f t="shared" si="146"/>
        <v>2013</v>
      </c>
    </row>
    <row r="2322" spans="1:20" ht="32" x14ac:dyDescent="0.2">
      <c r="A2322">
        <v>780</v>
      </c>
      <c r="B2322" s="9" t="s">
        <v>781</v>
      </c>
      <c r="C2322" s="3" t="s">
        <v>4890</v>
      </c>
      <c r="D2322" s="5">
        <v>1000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4" t="s">
        <v>8326</v>
      </c>
      <c r="P2322" s="12" t="s">
        <v>8330</v>
      </c>
      <c r="Q2322" s="11">
        <f t="shared" si="147"/>
        <v>38.520000000000003</v>
      </c>
      <c r="R2322" s="19">
        <f t="shared" si="148"/>
        <v>40636.673900462964</v>
      </c>
      <c r="S2322" s="17">
        <f t="shared" si="149"/>
        <v>40666.673900462964</v>
      </c>
      <c r="T2322">
        <f t="shared" si="146"/>
        <v>2011</v>
      </c>
    </row>
    <row r="2323" spans="1:20" ht="32" x14ac:dyDescent="0.2">
      <c r="A2323">
        <v>811</v>
      </c>
      <c r="B2323" s="9" t="s">
        <v>812</v>
      </c>
      <c r="C2323" s="3" t="s">
        <v>4921</v>
      </c>
      <c r="D2323" s="5">
        <v>1000</v>
      </c>
      <c r="E2323" s="7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4" t="s">
        <v>8326</v>
      </c>
      <c r="P2323" s="12" t="s">
        <v>8330</v>
      </c>
      <c r="Q2323" s="11">
        <f t="shared" si="147"/>
        <v>86.67</v>
      </c>
      <c r="R2323" s="19">
        <f t="shared" si="148"/>
        <v>41443.643541666665</v>
      </c>
      <c r="S2323" s="17">
        <f t="shared" si="149"/>
        <v>41465.702777777777</v>
      </c>
      <c r="T2323">
        <f t="shared" si="146"/>
        <v>2013</v>
      </c>
    </row>
    <row r="2324" spans="1:20" ht="48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4" t="s">
        <v>8326</v>
      </c>
      <c r="P2324" s="12" t="s">
        <v>8327</v>
      </c>
      <c r="Q2324" s="11">
        <f t="shared" si="147"/>
        <v>28</v>
      </c>
      <c r="R2324" s="19">
        <f t="shared" si="148"/>
        <v>41394.074467592596</v>
      </c>
      <c r="S2324" s="17">
        <f t="shared" si="149"/>
        <v>41425</v>
      </c>
      <c r="T2324">
        <f t="shared" si="146"/>
        <v>2013</v>
      </c>
    </row>
    <row r="2325" spans="1:20" ht="48" x14ac:dyDescent="0.2">
      <c r="A2325">
        <v>3372</v>
      </c>
      <c r="B2325" s="9" t="s">
        <v>3371</v>
      </c>
      <c r="C2325" s="3" t="s">
        <v>7482</v>
      </c>
      <c r="D2325" s="5">
        <v>1000</v>
      </c>
      <c r="E2325" s="7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4" t="s">
        <v>8322</v>
      </c>
      <c r="P2325" s="12" t="s">
        <v>8325</v>
      </c>
      <c r="Q2325" s="11">
        <f t="shared" si="147"/>
        <v>38.33</v>
      </c>
      <c r="R2325" s="19">
        <f t="shared" si="148"/>
        <v>41855.548101851848</v>
      </c>
      <c r="S2325" s="17">
        <f t="shared" si="149"/>
        <v>41876.207638888889</v>
      </c>
      <c r="T2325">
        <f t="shared" si="146"/>
        <v>2014</v>
      </c>
    </row>
    <row r="2326" spans="1:20" ht="48" x14ac:dyDescent="0.2">
      <c r="A2326">
        <v>3559</v>
      </c>
      <c r="B2326" s="9" t="s">
        <v>3558</v>
      </c>
      <c r="C2326" s="3" t="s">
        <v>7669</v>
      </c>
      <c r="D2326" s="5">
        <v>1000</v>
      </c>
      <c r="E2326" s="7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4" t="s">
        <v>8322</v>
      </c>
      <c r="P2326" s="12" t="s">
        <v>8325</v>
      </c>
      <c r="Q2326" s="11">
        <f t="shared" si="147"/>
        <v>43.13</v>
      </c>
      <c r="R2326" s="19">
        <f t="shared" si="148"/>
        <v>42194.096157407403</v>
      </c>
      <c r="S2326" s="17">
        <f t="shared" si="149"/>
        <v>42216.373611111107</v>
      </c>
      <c r="T2326">
        <f t="shared" si="146"/>
        <v>2015</v>
      </c>
    </row>
    <row r="2327" spans="1:20" ht="48" x14ac:dyDescent="0.2">
      <c r="A2327">
        <v>3668</v>
      </c>
      <c r="B2327" s="9" t="s">
        <v>3665</v>
      </c>
      <c r="C2327" s="3" t="s">
        <v>7778</v>
      </c>
      <c r="D2327" s="5">
        <v>1000</v>
      </c>
      <c r="E2327" s="7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4" t="s">
        <v>8322</v>
      </c>
      <c r="P2327" s="12" t="s">
        <v>8325</v>
      </c>
      <c r="Q2327" s="11">
        <f t="shared" si="147"/>
        <v>36.96</v>
      </c>
      <c r="R2327" s="19">
        <f t="shared" si="148"/>
        <v>42185.556157407409</v>
      </c>
      <c r="S2327" s="17">
        <f t="shared" si="149"/>
        <v>42208.772916666669</v>
      </c>
      <c r="T2327">
        <f t="shared" si="146"/>
        <v>2015</v>
      </c>
    </row>
    <row r="2328" spans="1:20" ht="48" x14ac:dyDescent="0.2">
      <c r="A2328">
        <v>1206</v>
      </c>
      <c r="B2328" s="9" t="s">
        <v>1207</v>
      </c>
      <c r="C2328" s="3" t="s">
        <v>5316</v>
      </c>
      <c r="D2328" s="5">
        <v>900</v>
      </c>
      <c r="E2328" s="7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4" t="s">
        <v>8312</v>
      </c>
      <c r="P2328" s="12" t="s">
        <v>8313</v>
      </c>
      <c r="Q2328" s="11">
        <f t="shared" si="147"/>
        <v>32.340000000000003</v>
      </c>
      <c r="R2328" s="19">
        <f t="shared" si="148"/>
        <v>42772.776076388895</v>
      </c>
      <c r="S2328" s="17">
        <f t="shared" si="149"/>
        <v>42805.561805555553</v>
      </c>
      <c r="T2328">
        <f t="shared" si="146"/>
        <v>2017</v>
      </c>
    </row>
    <row r="2329" spans="1:20" ht="48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4" t="s">
        <v>8326</v>
      </c>
      <c r="P2329" s="12" t="s">
        <v>8327</v>
      </c>
      <c r="Q2329" s="11">
        <f t="shared" si="147"/>
        <v>28.66</v>
      </c>
      <c r="R2329" s="19">
        <f t="shared" si="148"/>
        <v>41023.07471064815</v>
      </c>
      <c r="S2329" s="17">
        <f t="shared" si="149"/>
        <v>41053.07471064815</v>
      </c>
      <c r="T2329">
        <f t="shared" si="146"/>
        <v>2012</v>
      </c>
    </row>
    <row r="2330" spans="1:20" ht="48" x14ac:dyDescent="0.2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4" t="s">
        <v>8326</v>
      </c>
      <c r="P2330" s="12" t="s">
        <v>8330</v>
      </c>
      <c r="Q2330" s="11">
        <f t="shared" si="147"/>
        <v>73.569999999999993</v>
      </c>
      <c r="R2330" s="19">
        <f t="shared" si="148"/>
        <v>41026.996099537035</v>
      </c>
      <c r="S2330" s="17">
        <f t="shared" si="149"/>
        <v>41041.996099537035</v>
      </c>
      <c r="T2330">
        <f t="shared" si="146"/>
        <v>2012</v>
      </c>
    </row>
    <row r="2331" spans="1:20" ht="48" x14ac:dyDescent="0.2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4" t="s">
        <v>8322</v>
      </c>
      <c r="P2331" s="12" t="s">
        <v>8325</v>
      </c>
      <c r="Q2331" s="11">
        <f t="shared" si="147"/>
        <v>64.38</v>
      </c>
      <c r="R2331" s="19">
        <f t="shared" si="148"/>
        <v>41876.815787037034</v>
      </c>
      <c r="S2331" s="17">
        <f t="shared" si="149"/>
        <v>41894.815787037034</v>
      </c>
      <c r="T2331">
        <f t="shared" si="146"/>
        <v>2014</v>
      </c>
    </row>
    <row r="2332" spans="1:20" ht="48" x14ac:dyDescent="0.2">
      <c r="A2332">
        <v>2387</v>
      </c>
      <c r="B2332" s="9" t="s">
        <v>2388</v>
      </c>
      <c r="C2332" s="3" t="s">
        <v>6497</v>
      </c>
      <c r="D2332" s="5">
        <v>150000</v>
      </c>
      <c r="E2332" s="7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4" t="s">
        <v>8307</v>
      </c>
      <c r="P2332" s="12" t="s">
        <v>8341</v>
      </c>
      <c r="Q2332" s="11">
        <f t="shared" si="147"/>
        <v>342</v>
      </c>
      <c r="R2332" s="19">
        <f t="shared" si="148"/>
        <v>42528.626620370371</v>
      </c>
      <c r="S2332" s="17">
        <f t="shared" si="149"/>
        <v>42573.626620370371</v>
      </c>
      <c r="T2332">
        <f t="shared" si="146"/>
        <v>2016</v>
      </c>
    </row>
    <row r="2333" spans="1:20" ht="32" x14ac:dyDescent="0.2">
      <c r="A2333">
        <v>1085</v>
      </c>
      <c r="B2333" s="9" t="s">
        <v>1086</v>
      </c>
      <c r="C2333" s="3" t="s">
        <v>5195</v>
      </c>
      <c r="D2333" s="5">
        <v>30000</v>
      </c>
      <c r="E2333" s="7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4" t="s">
        <v>8315</v>
      </c>
      <c r="P2333" s="12" t="s">
        <v>8333</v>
      </c>
      <c r="Q2333" s="11">
        <f t="shared" si="147"/>
        <v>114</v>
      </c>
      <c r="R2333" s="19">
        <f t="shared" si="148"/>
        <v>42413.671006944445</v>
      </c>
      <c r="S2333" s="17">
        <f t="shared" si="149"/>
        <v>42443.629340277781</v>
      </c>
      <c r="T2333">
        <f t="shared" si="146"/>
        <v>2016</v>
      </c>
    </row>
    <row r="2334" spans="1:20" ht="64" x14ac:dyDescent="0.2">
      <c r="A2334">
        <v>1670</v>
      </c>
      <c r="B2334" s="9" t="s">
        <v>1671</v>
      </c>
      <c r="C2334" s="3" t="s">
        <v>5780</v>
      </c>
      <c r="D2334" s="5">
        <v>1000</v>
      </c>
      <c r="E2334" s="7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4" t="s">
        <v>8326</v>
      </c>
      <c r="P2334" s="12" t="s">
        <v>8337</v>
      </c>
      <c r="Q2334" s="11">
        <f t="shared" si="147"/>
        <v>44.61</v>
      </c>
      <c r="R2334" s="19">
        <f t="shared" si="148"/>
        <v>40313.930543981485</v>
      </c>
      <c r="S2334" s="17">
        <f t="shared" si="149"/>
        <v>40364.166666666664</v>
      </c>
      <c r="T2334">
        <f t="shared" si="146"/>
        <v>2010</v>
      </c>
    </row>
    <row r="2335" spans="1:20" ht="48" x14ac:dyDescent="0.2">
      <c r="A2335">
        <v>3798</v>
      </c>
      <c r="B2335" s="9" t="s">
        <v>3795</v>
      </c>
      <c r="C2335" s="3" t="s">
        <v>7908</v>
      </c>
      <c r="D2335" s="5">
        <v>70000</v>
      </c>
      <c r="E2335" s="7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4" t="s">
        <v>8322</v>
      </c>
      <c r="P2335" s="12" t="s">
        <v>8334</v>
      </c>
      <c r="Q2335" s="11">
        <f t="shared" si="147"/>
        <v>205</v>
      </c>
      <c r="R2335" s="19">
        <f t="shared" si="148"/>
        <v>41831.722777777781</v>
      </c>
      <c r="S2335" s="17">
        <f t="shared" si="149"/>
        <v>41861.722777777781</v>
      </c>
      <c r="T2335">
        <f t="shared" si="146"/>
        <v>2014</v>
      </c>
    </row>
    <row r="2336" spans="1:20" ht="48" x14ac:dyDescent="0.2">
      <c r="A2336">
        <v>784</v>
      </c>
      <c r="B2336" s="9" t="s">
        <v>785</v>
      </c>
      <c r="C2336" s="3" t="s">
        <v>4894</v>
      </c>
      <c r="D2336" s="5">
        <v>1000</v>
      </c>
      <c r="E2336" s="7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4" t="s">
        <v>8326</v>
      </c>
      <c r="P2336" s="12" t="s">
        <v>8330</v>
      </c>
      <c r="Q2336" s="11">
        <f t="shared" si="147"/>
        <v>102.5</v>
      </c>
      <c r="R2336" s="19">
        <f t="shared" si="148"/>
        <v>41675.149525462963</v>
      </c>
      <c r="S2336" s="17">
        <f t="shared" si="149"/>
        <v>41715.107858796298</v>
      </c>
      <c r="T2336">
        <f t="shared" si="146"/>
        <v>2014</v>
      </c>
    </row>
    <row r="2337" spans="1:20" ht="48" x14ac:dyDescent="0.2">
      <c r="A2337">
        <v>3580</v>
      </c>
      <c r="B2337" s="9" t="s">
        <v>3579</v>
      </c>
      <c r="C2337" s="3" t="s">
        <v>7690</v>
      </c>
      <c r="D2337" s="5">
        <v>900</v>
      </c>
      <c r="E2337" s="7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4" t="s">
        <v>8322</v>
      </c>
      <c r="P2337" s="12" t="s">
        <v>8325</v>
      </c>
      <c r="Q2337" s="11">
        <f t="shared" si="147"/>
        <v>37.96</v>
      </c>
      <c r="R2337" s="19">
        <f t="shared" si="148"/>
        <v>42026.176180555558</v>
      </c>
      <c r="S2337" s="17">
        <f t="shared" si="149"/>
        <v>42064.207638888889</v>
      </c>
      <c r="T2337">
        <f t="shared" si="146"/>
        <v>2015</v>
      </c>
    </row>
    <row r="2338" spans="1:20" ht="48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4" t="s">
        <v>8326</v>
      </c>
      <c r="P2338" s="12" t="s">
        <v>8328</v>
      </c>
      <c r="Q2338" s="11">
        <f t="shared" si="147"/>
        <v>48.62</v>
      </c>
      <c r="R2338" s="19">
        <f t="shared" si="148"/>
        <v>42119.822476851856</v>
      </c>
      <c r="S2338" s="17">
        <f t="shared" si="149"/>
        <v>42142.208333333328</v>
      </c>
      <c r="T2338">
        <f t="shared" si="146"/>
        <v>2015</v>
      </c>
    </row>
    <row r="2339" spans="1:20" ht="16" x14ac:dyDescent="0.2">
      <c r="A2339">
        <v>1590</v>
      </c>
      <c r="B2339" s="9" t="s">
        <v>1591</v>
      </c>
      <c r="C2339" s="3" t="s">
        <v>5700</v>
      </c>
      <c r="D2339" s="5">
        <v>60000</v>
      </c>
      <c r="E2339" s="7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4" t="s">
        <v>8312</v>
      </c>
      <c r="P2339" s="12" t="s">
        <v>8350</v>
      </c>
      <c r="Q2339" s="11">
        <f t="shared" si="147"/>
        <v>510</v>
      </c>
      <c r="R2339" s="19">
        <f t="shared" si="148"/>
        <v>42240.857222222221</v>
      </c>
      <c r="S2339" s="17">
        <f t="shared" si="149"/>
        <v>42270.857222222221</v>
      </c>
      <c r="T2339">
        <f t="shared" si="146"/>
        <v>2015</v>
      </c>
    </row>
    <row r="2340" spans="1:20" ht="48" x14ac:dyDescent="0.2">
      <c r="A2340">
        <v>1168</v>
      </c>
      <c r="B2340" s="9" t="s">
        <v>1169</v>
      </c>
      <c r="C2340" s="3" t="s">
        <v>5278</v>
      </c>
      <c r="D2340" s="5">
        <v>18000</v>
      </c>
      <c r="E2340" s="7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4" t="s">
        <v>8318</v>
      </c>
      <c r="P2340" s="12" t="s">
        <v>8344</v>
      </c>
      <c r="Q2340" s="11">
        <f t="shared" si="147"/>
        <v>340</v>
      </c>
      <c r="R2340" s="19">
        <f t="shared" si="148"/>
        <v>42605.053993055553</v>
      </c>
      <c r="S2340" s="17">
        <f t="shared" si="149"/>
        <v>42635.053993055553</v>
      </c>
      <c r="T2340">
        <f t="shared" si="146"/>
        <v>2016</v>
      </c>
    </row>
    <row r="2341" spans="1:20" ht="48" x14ac:dyDescent="0.2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4" t="s">
        <v>8322</v>
      </c>
      <c r="P2341" s="12" t="s">
        <v>8325</v>
      </c>
      <c r="Q2341" s="11">
        <f t="shared" si="147"/>
        <v>24.29</v>
      </c>
      <c r="R2341" s="19">
        <f t="shared" si="148"/>
        <v>42223.394363425927</v>
      </c>
      <c r="S2341" s="17">
        <f t="shared" si="149"/>
        <v>42251.394363425927</v>
      </c>
      <c r="T2341">
        <f t="shared" si="146"/>
        <v>2015</v>
      </c>
    </row>
    <row r="2342" spans="1:20" ht="48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4" t="s">
        <v>8326</v>
      </c>
      <c r="P2342" s="12" t="s">
        <v>8328</v>
      </c>
      <c r="Q2342" s="11">
        <f t="shared" si="147"/>
        <v>42.33</v>
      </c>
      <c r="R2342" s="19">
        <f t="shared" si="148"/>
        <v>40946.882245370369</v>
      </c>
      <c r="S2342" s="17">
        <f t="shared" si="149"/>
        <v>41006.166666666664</v>
      </c>
      <c r="T2342">
        <f t="shared" si="146"/>
        <v>2012</v>
      </c>
    </row>
    <row r="2343" spans="1:20" ht="48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4" t="s">
        <v>8326</v>
      </c>
      <c r="P2343" s="12" t="s">
        <v>8330</v>
      </c>
      <c r="Q2343" s="11">
        <f t="shared" si="147"/>
        <v>39.04</v>
      </c>
      <c r="R2343" s="19">
        <f t="shared" si="148"/>
        <v>41082.069467592592</v>
      </c>
      <c r="S2343" s="17">
        <f t="shared" si="149"/>
        <v>41112.069467592592</v>
      </c>
      <c r="T2343">
        <f t="shared" si="146"/>
        <v>2012</v>
      </c>
    </row>
    <row r="2344" spans="1:20" ht="48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4" t="s">
        <v>8326</v>
      </c>
      <c r="P2344" s="12" t="s">
        <v>8328</v>
      </c>
      <c r="Q2344" s="11">
        <f t="shared" si="147"/>
        <v>53.42</v>
      </c>
      <c r="R2344" s="19">
        <f t="shared" si="148"/>
        <v>42205.718888888892</v>
      </c>
      <c r="S2344" s="17">
        <f t="shared" si="149"/>
        <v>42235.718888888892</v>
      </c>
      <c r="T2344">
        <f t="shared" si="146"/>
        <v>2015</v>
      </c>
    </row>
    <row r="2345" spans="1:20" ht="48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4" t="s">
        <v>8312</v>
      </c>
      <c r="P2345" s="12" t="s">
        <v>8313</v>
      </c>
      <c r="Q2345" s="11">
        <f t="shared" si="147"/>
        <v>168.5</v>
      </c>
      <c r="R2345" s="19">
        <f t="shared" si="148"/>
        <v>42515.866446759261</v>
      </c>
      <c r="S2345" s="17">
        <f t="shared" si="149"/>
        <v>42530.866446759261</v>
      </c>
      <c r="T2345">
        <f t="shared" si="146"/>
        <v>2016</v>
      </c>
    </row>
    <row r="2346" spans="1:20" ht="48" x14ac:dyDescent="0.2">
      <c r="A2346">
        <v>3906</v>
      </c>
      <c r="B2346" s="9" t="s">
        <v>3903</v>
      </c>
      <c r="C2346" s="3" t="s">
        <v>8014</v>
      </c>
      <c r="D2346" s="5">
        <v>1500</v>
      </c>
      <c r="E2346" s="7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4" t="s">
        <v>8322</v>
      </c>
      <c r="P2346" s="12" t="s">
        <v>8325</v>
      </c>
      <c r="Q2346" s="11">
        <f t="shared" si="147"/>
        <v>63.13</v>
      </c>
      <c r="R2346" s="19">
        <f t="shared" si="148"/>
        <v>42143.917743055557</v>
      </c>
      <c r="S2346" s="17">
        <f t="shared" si="149"/>
        <v>42181.559027777781</v>
      </c>
      <c r="T2346">
        <f t="shared" si="146"/>
        <v>2015</v>
      </c>
    </row>
    <row r="2347" spans="1:20" ht="48" x14ac:dyDescent="0.2">
      <c r="A2347">
        <v>3599</v>
      </c>
      <c r="B2347" s="9" t="s">
        <v>3598</v>
      </c>
      <c r="C2347" s="3" t="s">
        <v>7709</v>
      </c>
      <c r="D2347" s="5">
        <v>500</v>
      </c>
      <c r="E2347" s="7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4" t="s">
        <v>8322</v>
      </c>
      <c r="P2347" s="12" t="s">
        <v>8325</v>
      </c>
      <c r="Q2347" s="11">
        <f t="shared" si="147"/>
        <v>59.41</v>
      </c>
      <c r="R2347" s="19">
        <f t="shared" si="148"/>
        <v>42220.79487268519</v>
      </c>
      <c r="S2347" s="17">
        <f t="shared" si="149"/>
        <v>42246</v>
      </c>
      <c r="T2347">
        <f t="shared" si="146"/>
        <v>2015</v>
      </c>
    </row>
    <row r="2348" spans="1:20" ht="32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4" t="s">
        <v>8326</v>
      </c>
      <c r="P2348" s="12" t="s">
        <v>8330</v>
      </c>
      <c r="Q2348" s="11">
        <f t="shared" si="147"/>
        <v>52.95</v>
      </c>
      <c r="R2348" s="19">
        <f t="shared" si="148"/>
        <v>40948.042233796295</v>
      </c>
      <c r="S2348" s="17">
        <f t="shared" si="149"/>
        <v>40982.165972222225</v>
      </c>
      <c r="T2348">
        <f t="shared" si="146"/>
        <v>2012</v>
      </c>
    </row>
    <row r="2349" spans="1:20" ht="48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4" t="s">
        <v>8322</v>
      </c>
      <c r="P2349" s="12" t="s">
        <v>8323</v>
      </c>
      <c r="Q2349" s="11">
        <f t="shared" si="147"/>
        <v>37.22</v>
      </c>
      <c r="R2349" s="19">
        <f t="shared" si="148"/>
        <v>42373.252280092594</v>
      </c>
      <c r="S2349" s="17">
        <f t="shared" si="149"/>
        <v>42433.252280092594</v>
      </c>
      <c r="T2349">
        <f t="shared" si="146"/>
        <v>2016</v>
      </c>
    </row>
    <row r="2350" spans="1:20" ht="32" x14ac:dyDescent="0.2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4" t="s">
        <v>8322</v>
      </c>
      <c r="P2350" s="12" t="s">
        <v>8325</v>
      </c>
      <c r="Q2350" s="11">
        <f t="shared" si="147"/>
        <v>59.12</v>
      </c>
      <c r="R2350" s="19">
        <f t="shared" si="148"/>
        <v>42236.623252314821</v>
      </c>
      <c r="S2350" s="17">
        <f t="shared" si="149"/>
        <v>42282.666666666672</v>
      </c>
      <c r="T2350">
        <f t="shared" si="146"/>
        <v>2015</v>
      </c>
    </row>
    <row r="2351" spans="1:20" ht="32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4" t="s">
        <v>8315</v>
      </c>
      <c r="P2351" s="12" t="s">
        <v>8343</v>
      </c>
      <c r="Q2351" s="11">
        <f t="shared" si="147"/>
        <v>41.83</v>
      </c>
      <c r="R2351" s="19">
        <f t="shared" si="148"/>
        <v>42430.566898148143</v>
      </c>
      <c r="S2351" s="17">
        <f t="shared" si="149"/>
        <v>42459.525231481486</v>
      </c>
      <c r="T2351">
        <f t="shared" si="146"/>
        <v>2016</v>
      </c>
    </row>
    <row r="2352" spans="1:20" ht="16" x14ac:dyDescent="0.2">
      <c r="A2352">
        <v>2993</v>
      </c>
      <c r="B2352" s="9" t="s">
        <v>2993</v>
      </c>
      <c r="C2352" s="3" t="s">
        <v>7103</v>
      </c>
      <c r="D2352" s="5">
        <v>1000</v>
      </c>
      <c r="E2352" s="7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4" t="s">
        <v>8322</v>
      </c>
      <c r="P2352" s="12" t="s">
        <v>8323</v>
      </c>
      <c r="Q2352" s="11">
        <f t="shared" si="147"/>
        <v>45.59</v>
      </c>
      <c r="R2352" s="19">
        <f t="shared" si="148"/>
        <v>42390.838738425926</v>
      </c>
      <c r="S2352" s="17">
        <f t="shared" si="149"/>
        <v>42420.838738425926</v>
      </c>
      <c r="T2352">
        <f t="shared" si="146"/>
        <v>2016</v>
      </c>
    </row>
    <row r="2353" spans="1:20" ht="48" x14ac:dyDescent="0.2">
      <c r="A2353">
        <v>1660</v>
      </c>
      <c r="B2353" s="9" t="s">
        <v>1661</v>
      </c>
      <c r="C2353" s="3" t="s">
        <v>5770</v>
      </c>
      <c r="D2353" s="5">
        <v>80</v>
      </c>
      <c r="E2353" s="7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4" t="s">
        <v>8326</v>
      </c>
      <c r="P2353" s="12" t="s">
        <v>8337</v>
      </c>
      <c r="Q2353" s="11">
        <f t="shared" si="147"/>
        <v>27.86</v>
      </c>
      <c r="R2353" s="19">
        <f t="shared" si="148"/>
        <v>42459.693865740745</v>
      </c>
      <c r="S2353" s="17">
        <f t="shared" si="149"/>
        <v>42490.915972222225</v>
      </c>
      <c r="T2353">
        <f t="shared" si="146"/>
        <v>2016</v>
      </c>
    </row>
    <row r="2354" spans="1:20" ht="48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4" t="s">
        <v>8310</v>
      </c>
      <c r="P2354" s="12" t="s">
        <v>8355</v>
      </c>
      <c r="Q2354" s="11">
        <f t="shared" si="147"/>
        <v>29.47</v>
      </c>
      <c r="R2354" s="19">
        <f t="shared" si="148"/>
        <v>40967.614849537036</v>
      </c>
      <c r="S2354" s="17">
        <f t="shared" si="149"/>
        <v>40997.573182870372</v>
      </c>
      <c r="T2354">
        <f t="shared" si="146"/>
        <v>2012</v>
      </c>
    </row>
    <row r="2355" spans="1:20" ht="48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4" t="s">
        <v>8326</v>
      </c>
      <c r="P2355" s="12" t="s">
        <v>8330</v>
      </c>
      <c r="Q2355" s="11">
        <f t="shared" si="147"/>
        <v>35.770000000000003</v>
      </c>
      <c r="R2355" s="19">
        <f t="shared" si="148"/>
        <v>40788.786539351851</v>
      </c>
      <c r="S2355" s="17">
        <f t="shared" si="149"/>
        <v>40817.125</v>
      </c>
      <c r="T2355">
        <f t="shared" si="146"/>
        <v>2011</v>
      </c>
    </row>
    <row r="2356" spans="1:20" ht="48" x14ac:dyDescent="0.2">
      <c r="A2356">
        <v>2288</v>
      </c>
      <c r="B2356" s="9" t="s">
        <v>2289</v>
      </c>
      <c r="C2356" s="3" t="s">
        <v>6398</v>
      </c>
      <c r="D2356" s="5">
        <v>1000</v>
      </c>
      <c r="E2356" s="7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4" t="s">
        <v>8326</v>
      </c>
      <c r="P2356" s="12" t="s">
        <v>8330</v>
      </c>
      <c r="Q2356" s="11">
        <f t="shared" si="147"/>
        <v>40.04</v>
      </c>
      <c r="R2356" s="19">
        <f t="shared" si="148"/>
        <v>41067.827418981484</v>
      </c>
      <c r="S2356" s="17">
        <f t="shared" si="149"/>
        <v>41086.75</v>
      </c>
      <c r="T2356">
        <f t="shared" si="146"/>
        <v>2012</v>
      </c>
    </row>
    <row r="2357" spans="1:20" ht="48" x14ac:dyDescent="0.2">
      <c r="A2357">
        <v>2482</v>
      </c>
      <c r="B2357" s="9" t="s">
        <v>2482</v>
      </c>
      <c r="C2357" s="3" t="s">
        <v>6592</v>
      </c>
      <c r="D2357" s="5">
        <v>1000</v>
      </c>
      <c r="E2357" s="7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4" t="s">
        <v>8326</v>
      </c>
      <c r="P2357" s="12" t="s">
        <v>8327</v>
      </c>
      <c r="Q2357" s="11">
        <f t="shared" si="147"/>
        <v>40.04</v>
      </c>
      <c r="R2357" s="19">
        <f t="shared" si="148"/>
        <v>40711.782210648147</v>
      </c>
      <c r="S2357" s="17">
        <f t="shared" si="149"/>
        <v>40756.782210648147</v>
      </c>
      <c r="T2357">
        <f t="shared" si="146"/>
        <v>2011</v>
      </c>
    </row>
    <row r="2358" spans="1:20" ht="16" x14ac:dyDescent="0.2">
      <c r="A2358">
        <v>1611</v>
      </c>
      <c r="B2358" s="9" t="s">
        <v>1612</v>
      </c>
      <c r="C2358" s="3" t="s">
        <v>5721</v>
      </c>
      <c r="D2358" s="5">
        <v>800</v>
      </c>
      <c r="E2358" s="7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4" t="s">
        <v>8326</v>
      </c>
      <c r="P2358" s="12" t="s">
        <v>8330</v>
      </c>
      <c r="Q2358" s="11">
        <f t="shared" si="147"/>
        <v>37.07</v>
      </c>
      <c r="R2358" s="19">
        <f t="shared" si="148"/>
        <v>41409.00037037037</v>
      </c>
      <c r="S2358" s="17">
        <f t="shared" si="149"/>
        <v>41430.00037037037</v>
      </c>
      <c r="T2358">
        <f t="shared" si="146"/>
        <v>2013</v>
      </c>
    </row>
    <row r="2359" spans="1:20" ht="48" x14ac:dyDescent="0.2">
      <c r="A2359">
        <v>2669</v>
      </c>
      <c r="B2359" s="9" t="s">
        <v>2669</v>
      </c>
      <c r="C2359" s="3" t="s">
        <v>6779</v>
      </c>
      <c r="D2359" s="5">
        <v>800</v>
      </c>
      <c r="E2359" s="7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4" t="s">
        <v>8307</v>
      </c>
      <c r="P2359" s="12" t="s">
        <v>8339</v>
      </c>
      <c r="Q2359" s="11">
        <f t="shared" si="147"/>
        <v>91</v>
      </c>
      <c r="R2359" s="19">
        <f t="shared" si="148"/>
        <v>42319.035833333335</v>
      </c>
      <c r="S2359" s="17">
        <f t="shared" si="149"/>
        <v>42379.035833333335</v>
      </c>
      <c r="T2359">
        <f t="shared" si="146"/>
        <v>2015</v>
      </c>
    </row>
    <row r="2360" spans="1:20" ht="48" x14ac:dyDescent="0.2">
      <c r="A2360">
        <v>1860</v>
      </c>
      <c r="B2360" s="9" t="s">
        <v>1861</v>
      </c>
      <c r="C2360" s="3" t="s">
        <v>5970</v>
      </c>
      <c r="D2360" s="5">
        <v>750</v>
      </c>
      <c r="E2360" s="7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4" t="s">
        <v>8326</v>
      </c>
      <c r="P2360" s="12" t="s">
        <v>8330</v>
      </c>
      <c r="Q2360" s="11">
        <f t="shared" si="147"/>
        <v>52.68</v>
      </c>
      <c r="R2360" s="19">
        <f t="shared" si="148"/>
        <v>41655.709305555552</v>
      </c>
      <c r="S2360" s="17">
        <f t="shared" si="149"/>
        <v>41676.709305555552</v>
      </c>
      <c r="T2360">
        <f t="shared" si="146"/>
        <v>2014</v>
      </c>
    </row>
    <row r="2361" spans="1:20" ht="32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4" t="s">
        <v>8322</v>
      </c>
      <c r="P2361" s="12" t="s">
        <v>8325</v>
      </c>
      <c r="Q2361" s="11">
        <f t="shared" si="147"/>
        <v>47.67</v>
      </c>
      <c r="R2361" s="19">
        <f t="shared" si="148"/>
        <v>41877.221886574072</v>
      </c>
      <c r="S2361" s="17">
        <f t="shared" si="149"/>
        <v>41910.140972222223</v>
      </c>
      <c r="T2361">
        <f t="shared" si="146"/>
        <v>2014</v>
      </c>
    </row>
    <row r="2362" spans="1:20" ht="32" x14ac:dyDescent="0.2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4" t="s">
        <v>8322</v>
      </c>
      <c r="P2362" s="12" t="s">
        <v>8325</v>
      </c>
      <c r="Q2362" s="11">
        <f t="shared" si="147"/>
        <v>50</v>
      </c>
      <c r="R2362" s="19">
        <f t="shared" si="148"/>
        <v>42207.259918981479</v>
      </c>
      <c r="S2362" s="17">
        <f t="shared" si="149"/>
        <v>42236.958333333328</v>
      </c>
      <c r="T2362">
        <f t="shared" ref="T2362:T2378" si="150">YEAR(R2362)</f>
        <v>2015</v>
      </c>
    </row>
    <row r="2363" spans="1:20" ht="48" x14ac:dyDescent="0.2">
      <c r="A2363">
        <v>2509</v>
      </c>
      <c r="B2363" s="9" t="s">
        <v>2509</v>
      </c>
      <c r="C2363" s="3" t="s">
        <v>6619</v>
      </c>
      <c r="D2363" s="5">
        <v>95000</v>
      </c>
      <c r="E2363" s="7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4" t="s">
        <v>8318</v>
      </c>
      <c r="P2363" s="12" t="s">
        <v>8356</v>
      </c>
      <c r="Q2363" s="11">
        <f t="shared" si="147"/>
        <v>35.71</v>
      </c>
      <c r="R2363" s="19">
        <f t="shared" si="148"/>
        <v>42058.809594907405</v>
      </c>
      <c r="S2363" s="17">
        <f t="shared" si="149"/>
        <v>42114.767928240741</v>
      </c>
      <c r="T2363">
        <f t="shared" si="150"/>
        <v>2015</v>
      </c>
    </row>
    <row r="2364" spans="1:20" ht="48" x14ac:dyDescent="0.2">
      <c r="A2364">
        <v>3913</v>
      </c>
      <c r="B2364" s="9" t="s">
        <v>3910</v>
      </c>
      <c r="C2364" s="3" t="s">
        <v>8021</v>
      </c>
      <c r="D2364" s="5">
        <v>10000</v>
      </c>
      <c r="E2364" s="7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4" t="s">
        <v>8322</v>
      </c>
      <c r="P2364" s="12" t="s">
        <v>8325</v>
      </c>
      <c r="Q2364" s="11">
        <f t="shared" si="147"/>
        <v>142.86000000000001</v>
      </c>
      <c r="R2364" s="19">
        <f t="shared" si="148"/>
        <v>42308.211215277777</v>
      </c>
      <c r="S2364" s="17">
        <f t="shared" si="149"/>
        <v>42338.252881944441</v>
      </c>
      <c r="T2364">
        <f t="shared" si="150"/>
        <v>2015</v>
      </c>
    </row>
    <row r="2365" spans="1:20" ht="48" x14ac:dyDescent="0.2">
      <c r="A2365">
        <v>390</v>
      </c>
      <c r="B2365" s="9" t="s">
        <v>391</v>
      </c>
      <c r="C2365" s="3" t="s">
        <v>4500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4" t="s">
        <v>8320</v>
      </c>
      <c r="P2365" s="12" t="s">
        <v>8321</v>
      </c>
      <c r="Q2365" s="11">
        <f t="shared" si="147"/>
        <v>71.430000000000007</v>
      </c>
      <c r="R2365" s="19">
        <f t="shared" si="148"/>
        <v>42112.036712962959</v>
      </c>
      <c r="S2365" s="17">
        <f t="shared" si="149"/>
        <v>42132.036712962959</v>
      </c>
      <c r="T2365">
        <f t="shared" si="150"/>
        <v>2015</v>
      </c>
    </row>
    <row r="2366" spans="1:20" ht="96" x14ac:dyDescent="0.2">
      <c r="A2366">
        <v>1845</v>
      </c>
      <c r="B2366" s="9" t="s">
        <v>1846</v>
      </c>
      <c r="C2366" s="3" t="s">
        <v>5955</v>
      </c>
      <c r="D2366" s="5">
        <v>1000</v>
      </c>
      <c r="E2366" s="7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4" t="s">
        <v>8326</v>
      </c>
      <c r="P2366" s="12" t="s">
        <v>8330</v>
      </c>
      <c r="Q2366" s="11">
        <f t="shared" si="147"/>
        <v>52.63</v>
      </c>
      <c r="R2366" s="19">
        <f t="shared" si="148"/>
        <v>42523.333310185189</v>
      </c>
      <c r="S2366" s="17">
        <f t="shared" si="149"/>
        <v>42538.204861111109</v>
      </c>
      <c r="T2366">
        <f t="shared" si="150"/>
        <v>2016</v>
      </c>
    </row>
    <row r="2367" spans="1:20" ht="48" x14ac:dyDescent="0.2">
      <c r="A2367">
        <v>2172</v>
      </c>
      <c r="B2367" s="9" t="s">
        <v>2173</v>
      </c>
      <c r="C2367" s="3" t="s">
        <v>6282</v>
      </c>
      <c r="D2367" s="5">
        <v>1000</v>
      </c>
      <c r="E2367" s="7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4" t="s">
        <v>8326</v>
      </c>
      <c r="P2367" s="12" t="s">
        <v>8330</v>
      </c>
      <c r="Q2367" s="11">
        <f t="shared" si="147"/>
        <v>76.92</v>
      </c>
      <c r="R2367" s="19">
        <f t="shared" si="148"/>
        <v>42082.580092592587</v>
      </c>
      <c r="S2367" s="17">
        <f t="shared" si="149"/>
        <v>42112.580092592587</v>
      </c>
      <c r="T2367">
        <f t="shared" si="150"/>
        <v>2015</v>
      </c>
    </row>
    <row r="2368" spans="1:20" ht="48" x14ac:dyDescent="0.2">
      <c r="A2368">
        <v>2821</v>
      </c>
      <c r="B2368" s="9" t="s">
        <v>2821</v>
      </c>
      <c r="C2368" s="3" t="s">
        <v>6931</v>
      </c>
      <c r="D2368" s="5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4" t="s">
        <v>8322</v>
      </c>
      <c r="P2368" s="12" t="s">
        <v>8325</v>
      </c>
      <c r="Q2368" s="11">
        <f t="shared" si="147"/>
        <v>28.57</v>
      </c>
      <c r="R2368" s="19">
        <f t="shared" si="148"/>
        <v>41875.922858796301</v>
      </c>
      <c r="S2368" s="17">
        <f t="shared" si="149"/>
        <v>41905.922858796301</v>
      </c>
      <c r="T2368">
        <f t="shared" si="150"/>
        <v>2014</v>
      </c>
    </row>
    <row r="2369" spans="1:20" ht="32" x14ac:dyDescent="0.2">
      <c r="A2369">
        <v>2928</v>
      </c>
      <c r="B2369" s="9" t="s">
        <v>2928</v>
      </c>
      <c r="C2369" s="3" t="s">
        <v>7038</v>
      </c>
      <c r="D2369" s="5">
        <v>1000</v>
      </c>
      <c r="E2369" s="7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4" t="s">
        <v>8322</v>
      </c>
      <c r="P2369" s="12" t="s">
        <v>8334</v>
      </c>
      <c r="Q2369" s="11">
        <f t="shared" si="147"/>
        <v>41.67</v>
      </c>
      <c r="R2369" s="19">
        <f t="shared" si="148"/>
        <v>42403.998217592598</v>
      </c>
      <c r="S2369" s="17">
        <f t="shared" si="149"/>
        <v>42433.998217592598</v>
      </c>
      <c r="T2369">
        <f t="shared" si="150"/>
        <v>2016</v>
      </c>
    </row>
    <row r="2370" spans="1:20" ht="48" x14ac:dyDescent="0.2">
      <c r="A2370">
        <v>2988</v>
      </c>
      <c r="B2370" s="9" t="s">
        <v>2988</v>
      </c>
      <c r="C2370" s="3" t="s">
        <v>7098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4" t="s">
        <v>8322</v>
      </c>
      <c r="P2370" s="12" t="s">
        <v>8323</v>
      </c>
      <c r="Q2370" s="11">
        <f t="shared" si="147"/>
        <v>35.71</v>
      </c>
      <c r="R2370" s="19">
        <f t="shared" si="148"/>
        <v>42511.362048611118</v>
      </c>
      <c r="S2370" s="17">
        <f t="shared" si="149"/>
        <v>42541.362048611118</v>
      </c>
      <c r="T2370">
        <f t="shared" si="150"/>
        <v>2016</v>
      </c>
    </row>
    <row r="2371" spans="1:20" ht="48" x14ac:dyDescent="0.2">
      <c r="A2371">
        <v>3185</v>
      </c>
      <c r="B2371" s="9" t="s">
        <v>3185</v>
      </c>
      <c r="C2371" s="3" t="s">
        <v>7295</v>
      </c>
      <c r="D2371" s="5">
        <v>1000</v>
      </c>
      <c r="E2371" s="7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4" t="s">
        <v>8322</v>
      </c>
      <c r="P2371" s="12" t="s">
        <v>8325</v>
      </c>
      <c r="Q2371" s="11">
        <f t="shared" ref="Q2371:Q2434" si="151">IFERROR(ROUND(E2371/L2371,2),0)</f>
        <v>41.67</v>
      </c>
      <c r="R2371" s="19">
        <f t="shared" ref="R2371:R2434" si="152">(((J2371/60)/60)/24)+DATE(1970,1,1)</f>
        <v>41829.977326388893</v>
      </c>
      <c r="S2371" s="17">
        <f t="shared" ref="S2371:S2434" si="153">(((I2371/60)/60)/24)+DATE(1970,1,1)</f>
        <v>41836.977326388893</v>
      </c>
      <c r="T2371">
        <f t="shared" si="150"/>
        <v>2014</v>
      </c>
    </row>
    <row r="2372" spans="1:20" ht="48" x14ac:dyDescent="0.2">
      <c r="A2372">
        <v>3504</v>
      </c>
      <c r="B2372" s="9" t="s">
        <v>3503</v>
      </c>
      <c r="C2372" s="3" t="s">
        <v>7614</v>
      </c>
      <c r="D2372" s="5">
        <v>1000</v>
      </c>
      <c r="E2372" s="7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4" t="s">
        <v>8322</v>
      </c>
      <c r="P2372" s="12" t="s">
        <v>8325</v>
      </c>
      <c r="Q2372" s="11">
        <f t="shared" si="151"/>
        <v>125</v>
      </c>
      <c r="R2372" s="19">
        <f t="shared" si="152"/>
        <v>42297.748738425929</v>
      </c>
      <c r="S2372" s="17">
        <f t="shared" si="153"/>
        <v>42327.790405092594</v>
      </c>
      <c r="T2372">
        <f t="shared" si="150"/>
        <v>2015</v>
      </c>
    </row>
    <row r="2373" spans="1:20" ht="48" x14ac:dyDescent="0.2">
      <c r="A2373">
        <v>3512</v>
      </c>
      <c r="B2373" s="9" t="s">
        <v>3511</v>
      </c>
      <c r="C2373" s="3" t="s">
        <v>7622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4" t="s">
        <v>8322</v>
      </c>
      <c r="P2373" s="12" t="s">
        <v>8325</v>
      </c>
      <c r="Q2373" s="11">
        <f t="shared" si="151"/>
        <v>58.82</v>
      </c>
      <c r="R2373" s="19">
        <f t="shared" si="152"/>
        <v>42057.536944444444</v>
      </c>
      <c r="S2373" s="17">
        <f t="shared" si="153"/>
        <v>42117.49527777778</v>
      </c>
      <c r="T2373">
        <f t="shared" si="150"/>
        <v>2015</v>
      </c>
    </row>
    <row r="2374" spans="1:20" ht="48" x14ac:dyDescent="0.2">
      <c r="A2374">
        <v>3808</v>
      </c>
      <c r="B2374" s="9" t="s">
        <v>3805</v>
      </c>
      <c r="C2374" s="3" t="s">
        <v>7918</v>
      </c>
      <c r="D2374" s="5">
        <v>1000</v>
      </c>
      <c r="E2374" s="7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4" t="s">
        <v>8322</v>
      </c>
      <c r="P2374" s="12" t="s">
        <v>8325</v>
      </c>
      <c r="Q2374" s="11">
        <f t="shared" si="151"/>
        <v>41.67</v>
      </c>
      <c r="R2374" s="19">
        <f t="shared" si="152"/>
        <v>42059.453923611116</v>
      </c>
      <c r="S2374" s="17">
        <f t="shared" si="153"/>
        <v>42119.412256944444</v>
      </c>
      <c r="T2374">
        <f t="shared" si="150"/>
        <v>2015</v>
      </c>
    </row>
    <row r="2375" spans="1:20" ht="48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4" t="s">
        <v>8312</v>
      </c>
      <c r="P2375" s="12" t="s">
        <v>8313</v>
      </c>
      <c r="Q2375" s="11">
        <f t="shared" si="151"/>
        <v>55.39</v>
      </c>
      <c r="R2375" s="19">
        <f t="shared" si="152"/>
        <v>42011.551180555558</v>
      </c>
      <c r="S2375" s="17">
        <f t="shared" si="153"/>
        <v>42046.551180555558</v>
      </c>
      <c r="T2375">
        <f t="shared" si="150"/>
        <v>2015</v>
      </c>
    </row>
    <row r="2376" spans="1:20" ht="48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4" t="s">
        <v>8312</v>
      </c>
      <c r="P2376" s="12" t="s">
        <v>8313</v>
      </c>
      <c r="Q2376" s="11">
        <f t="shared" si="151"/>
        <v>66.33</v>
      </c>
      <c r="R2376" s="19">
        <f t="shared" si="152"/>
        <v>42045.86336805555</v>
      </c>
      <c r="S2376" s="17">
        <f t="shared" si="153"/>
        <v>42090.821701388893</v>
      </c>
      <c r="T2376">
        <f t="shared" si="150"/>
        <v>2015</v>
      </c>
    </row>
    <row r="2377" spans="1:20" ht="48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4" t="s">
        <v>8307</v>
      </c>
      <c r="P2377" s="12" t="s">
        <v>8309</v>
      </c>
      <c r="Q2377" s="11">
        <f t="shared" si="151"/>
        <v>66.069999999999993</v>
      </c>
      <c r="R2377" s="19">
        <f t="shared" si="152"/>
        <v>42188.803622685184</v>
      </c>
      <c r="S2377" s="17">
        <f t="shared" si="153"/>
        <v>42218.803622685184</v>
      </c>
      <c r="T2377">
        <f t="shared" si="150"/>
        <v>2015</v>
      </c>
    </row>
    <row r="2378" spans="1:20" ht="48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4" t="s">
        <v>8307</v>
      </c>
      <c r="P2378" s="12" t="s">
        <v>8314</v>
      </c>
      <c r="Q2378" s="11">
        <f t="shared" si="151"/>
        <v>39.44</v>
      </c>
      <c r="R2378" s="19">
        <f t="shared" si="152"/>
        <v>42612.656493055561</v>
      </c>
      <c r="S2378" s="17">
        <f t="shared" si="153"/>
        <v>42642.656493055561</v>
      </c>
      <c r="T2378">
        <f t="shared" si="150"/>
        <v>2016</v>
      </c>
    </row>
    <row r="2379" spans="1:20" ht="48" x14ac:dyDescent="0.2">
      <c r="A2379">
        <v>3880</v>
      </c>
      <c r="B2379" s="9" t="s">
        <v>3877</v>
      </c>
      <c r="C2379" s="3" t="s">
        <v>7989</v>
      </c>
      <c r="D2379" s="5">
        <v>7500</v>
      </c>
      <c r="E2379" s="7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4" t="s">
        <v>8322</v>
      </c>
      <c r="P2379" s="12" t="s">
        <v>8334</v>
      </c>
      <c r="Q2379" s="11">
        <f t="shared" si="151"/>
        <v>57.65</v>
      </c>
      <c r="R2379" s="19">
        <f t="shared" si="152"/>
        <v>41815.815046296295</v>
      </c>
      <c r="S2379" s="17">
        <f t="shared" si="153"/>
        <v>41850.958333333336</v>
      </c>
      <c r="T2379">
        <f>YEAR(R2379)</f>
        <v>2014</v>
      </c>
    </row>
    <row r="2380" spans="1:20" ht="48" x14ac:dyDescent="0.2">
      <c r="A2380">
        <v>1840</v>
      </c>
      <c r="B2380" s="9" t="s">
        <v>1841</v>
      </c>
      <c r="C2380" s="3" t="s">
        <v>5950</v>
      </c>
      <c r="D2380" s="5">
        <v>900</v>
      </c>
      <c r="E2380" s="7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4" t="s">
        <v>8326</v>
      </c>
      <c r="P2380" s="12" t="s">
        <v>8330</v>
      </c>
      <c r="Q2380" s="11">
        <f t="shared" si="151"/>
        <v>75.38</v>
      </c>
      <c r="R2380" s="19">
        <f t="shared" si="152"/>
        <v>41382.096180555556</v>
      </c>
      <c r="S2380" s="17">
        <f t="shared" si="153"/>
        <v>41401.207638888889</v>
      </c>
      <c r="T2380">
        <f t="shared" ref="T2380:T2443" si="154">YEAR(R2380)</f>
        <v>2013</v>
      </c>
    </row>
    <row r="2381" spans="1:20" ht="48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4" t="s">
        <v>8318</v>
      </c>
      <c r="P2381" s="12" t="s">
        <v>8344</v>
      </c>
      <c r="Q2381" s="11">
        <f t="shared" si="151"/>
        <v>61.19</v>
      </c>
      <c r="R2381" s="19">
        <f t="shared" si="152"/>
        <v>41863.734895833331</v>
      </c>
      <c r="S2381" s="17">
        <f t="shared" si="153"/>
        <v>41894.734895833331</v>
      </c>
      <c r="T2381">
        <f t="shared" si="154"/>
        <v>2014</v>
      </c>
    </row>
    <row r="2382" spans="1:20" ht="32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4" t="s">
        <v>8307</v>
      </c>
      <c r="P2382" s="12" t="s">
        <v>8309</v>
      </c>
      <c r="Q2382" s="11">
        <f t="shared" si="151"/>
        <v>195.4</v>
      </c>
      <c r="R2382" s="19">
        <f t="shared" si="152"/>
        <v>42726.491643518515</v>
      </c>
      <c r="S2382" s="17">
        <f t="shared" si="153"/>
        <v>42756.491643518515</v>
      </c>
      <c r="T2382">
        <f t="shared" si="154"/>
        <v>2016</v>
      </c>
    </row>
    <row r="2383" spans="1:20" ht="48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4" t="s">
        <v>8322</v>
      </c>
      <c r="P2383" s="12" t="s">
        <v>8325</v>
      </c>
      <c r="Q2383" s="11">
        <f t="shared" si="151"/>
        <v>60.69</v>
      </c>
      <c r="R2383" s="19">
        <f t="shared" si="152"/>
        <v>41922.640590277777</v>
      </c>
      <c r="S2383" s="17">
        <f t="shared" si="153"/>
        <v>41932.249305555553</v>
      </c>
      <c r="T2383">
        <f t="shared" si="154"/>
        <v>2014</v>
      </c>
    </row>
    <row r="2384" spans="1:20" ht="48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4" t="s">
        <v>8307</v>
      </c>
      <c r="P2384" s="12" t="s">
        <v>8314</v>
      </c>
      <c r="Q2384" s="11">
        <f t="shared" si="151"/>
        <v>21.56</v>
      </c>
      <c r="R2384" s="19">
        <f t="shared" si="152"/>
        <v>42304.829409722224</v>
      </c>
      <c r="S2384" s="17">
        <f t="shared" si="153"/>
        <v>42334.871076388896</v>
      </c>
      <c r="T2384">
        <f t="shared" si="154"/>
        <v>2015</v>
      </c>
    </row>
    <row r="2385" spans="1:20" ht="48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4" t="s">
        <v>8322</v>
      </c>
      <c r="P2385" s="12" t="s">
        <v>8325</v>
      </c>
      <c r="Q2385" s="11">
        <f t="shared" si="151"/>
        <v>28.41</v>
      </c>
      <c r="R2385" s="19">
        <f t="shared" si="152"/>
        <v>42405.090300925927</v>
      </c>
      <c r="S2385" s="17">
        <f t="shared" si="153"/>
        <v>42414</v>
      </c>
      <c r="T2385">
        <f t="shared" si="154"/>
        <v>2016</v>
      </c>
    </row>
    <row r="2386" spans="1:20" ht="48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4" t="s">
        <v>8322</v>
      </c>
      <c r="P2386" s="12" t="s">
        <v>8325</v>
      </c>
      <c r="Q2386" s="11">
        <f t="shared" si="151"/>
        <v>119.13</v>
      </c>
      <c r="R2386" s="19">
        <f t="shared" si="152"/>
        <v>42002.817488425921</v>
      </c>
      <c r="S2386" s="17">
        <f t="shared" si="153"/>
        <v>42032.817488425921</v>
      </c>
      <c r="T2386">
        <f t="shared" si="154"/>
        <v>2014</v>
      </c>
    </row>
    <row r="2387" spans="1:20" ht="48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4" t="s">
        <v>8322</v>
      </c>
      <c r="P2387" s="12" t="s">
        <v>8325</v>
      </c>
      <c r="Q2387" s="11">
        <f t="shared" si="151"/>
        <v>50</v>
      </c>
      <c r="R2387" s="19">
        <f t="shared" si="152"/>
        <v>41852.527222222219</v>
      </c>
      <c r="S2387" s="17">
        <f t="shared" si="153"/>
        <v>41866.527222222219</v>
      </c>
      <c r="T2387">
        <f t="shared" si="154"/>
        <v>2014</v>
      </c>
    </row>
    <row r="2388" spans="1:20" ht="48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4" t="s">
        <v>8318</v>
      </c>
      <c r="P2388" s="12" t="s">
        <v>8356</v>
      </c>
      <c r="Q2388" s="11">
        <f t="shared" si="151"/>
        <v>77.5</v>
      </c>
      <c r="R2388" s="19">
        <f t="shared" si="152"/>
        <v>42027.839733796296</v>
      </c>
      <c r="S2388" s="17">
        <f t="shared" si="153"/>
        <v>42057.839733796296</v>
      </c>
      <c r="T2388">
        <f t="shared" si="154"/>
        <v>2015</v>
      </c>
    </row>
    <row r="2389" spans="1:20" ht="64" x14ac:dyDescent="0.2">
      <c r="A2389">
        <v>3637</v>
      </c>
      <c r="B2389" s="9" t="s">
        <v>3635</v>
      </c>
      <c r="C2389" s="3" t="s">
        <v>7747</v>
      </c>
      <c r="D2389" s="5">
        <v>3000</v>
      </c>
      <c r="E2389" s="7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4" t="s">
        <v>8322</v>
      </c>
      <c r="P2389" s="12" t="s">
        <v>8334</v>
      </c>
      <c r="Q2389" s="11">
        <f t="shared" si="151"/>
        <v>66.14</v>
      </c>
      <c r="R2389" s="19">
        <f t="shared" si="152"/>
        <v>41975.700636574074</v>
      </c>
      <c r="S2389" s="17">
        <f t="shared" si="153"/>
        <v>42005.700636574074</v>
      </c>
      <c r="T2389">
        <f t="shared" si="154"/>
        <v>2014</v>
      </c>
    </row>
    <row r="2390" spans="1:20" ht="32" x14ac:dyDescent="0.2">
      <c r="A2390">
        <v>2628</v>
      </c>
      <c r="B2390" s="9" t="s">
        <v>2628</v>
      </c>
      <c r="C2390" s="3" t="s">
        <v>6738</v>
      </c>
      <c r="D2390" s="5">
        <v>839</v>
      </c>
      <c r="E2390" s="7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4" t="s">
        <v>8307</v>
      </c>
      <c r="P2390" s="12" t="s">
        <v>8314</v>
      </c>
      <c r="Q2390" s="11">
        <f t="shared" si="151"/>
        <v>44.1</v>
      </c>
      <c r="R2390" s="19">
        <f t="shared" si="152"/>
        <v>41953.966053240743</v>
      </c>
      <c r="S2390" s="17">
        <f t="shared" si="153"/>
        <v>41973.966053240743</v>
      </c>
      <c r="T2390">
        <f t="shared" si="154"/>
        <v>2014</v>
      </c>
    </row>
    <row r="2391" spans="1:20" ht="48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4" t="s">
        <v>8322</v>
      </c>
      <c r="P2391" s="12" t="s">
        <v>8325</v>
      </c>
      <c r="Q2391" s="11">
        <f t="shared" si="151"/>
        <v>44</v>
      </c>
      <c r="R2391" s="19">
        <f t="shared" si="152"/>
        <v>41795.528101851851</v>
      </c>
      <c r="S2391" s="17">
        <f t="shared" si="153"/>
        <v>41825.528101851851</v>
      </c>
      <c r="T2391">
        <f t="shared" si="154"/>
        <v>2014</v>
      </c>
    </row>
    <row r="2392" spans="1:20" ht="32" x14ac:dyDescent="0.2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4" t="s">
        <v>8326</v>
      </c>
      <c r="P2392" s="12" t="s">
        <v>8330</v>
      </c>
      <c r="Q2392" s="11">
        <f t="shared" si="151"/>
        <v>34.07</v>
      </c>
      <c r="R2392" s="19">
        <f t="shared" si="152"/>
        <v>41151.708321759259</v>
      </c>
      <c r="S2392" s="17">
        <f t="shared" si="153"/>
        <v>41177.165972222225</v>
      </c>
      <c r="T2392">
        <f t="shared" si="154"/>
        <v>2012</v>
      </c>
    </row>
    <row r="2393" spans="1:20" ht="32" x14ac:dyDescent="0.2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4" t="s">
        <v>8322</v>
      </c>
      <c r="P2393" s="12" t="s">
        <v>8325</v>
      </c>
      <c r="Q2393" s="11">
        <f t="shared" si="151"/>
        <v>24.21</v>
      </c>
      <c r="R2393" s="19">
        <f t="shared" si="152"/>
        <v>42140.712314814817</v>
      </c>
      <c r="S2393" s="17">
        <f t="shared" si="153"/>
        <v>42154.756944444445</v>
      </c>
      <c r="T2393">
        <f t="shared" si="154"/>
        <v>2015</v>
      </c>
    </row>
    <row r="2394" spans="1:20" ht="48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4" t="s">
        <v>8326</v>
      </c>
      <c r="P2394" s="12" t="s">
        <v>8330</v>
      </c>
      <c r="Q2394" s="11">
        <f t="shared" si="151"/>
        <v>53.88</v>
      </c>
      <c r="R2394" s="19">
        <f t="shared" si="152"/>
        <v>42752.144976851851</v>
      </c>
      <c r="S2394" s="17">
        <f t="shared" si="153"/>
        <v>42795.125</v>
      </c>
      <c r="T2394">
        <f t="shared" si="154"/>
        <v>2017</v>
      </c>
    </row>
    <row r="2395" spans="1:20" ht="16" x14ac:dyDescent="0.2">
      <c r="A2395">
        <v>1152</v>
      </c>
      <c r="B2395" s="9" t="s">
        <v>1153</v>
      </c>
      <c r="C2395" s="3" t="s">
        <v>5262</v>
      </c>
      <c r="D2395" s="5">
        <v>16000</v>
      </c>
      <c r="E2395" s="7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4" t="s">
        <v>8318</v>
      </c>
      <c r="P2395" s="12" t="s">
        <v>8344</v>
      </c>
      <c r="Q2395" s="11">
        <f t="shared" si="151"/>
        <v>60.73</v>
      </c>
      <c r="R2395" s="19">
        <f t="shared" si="152"/>
        <v>42109.709629629629</v>
      </c>
      <c r="S2395" s="17">
        <f t="shared" si="153"/>
        <v>42139.709629629629</v>
      </c>
      <c r="T2395">
        <f t="shared" si="154"/>
        <v>2015</v>
      </c>
    </row>
    <row r="2396" spans="1:20" ht="48" x14ac:dyDescent="0.2">
      <c r="A2396">
        <v>812</v>
      </c>
      <c r="B2396" s="9" t="s">
        <v>813</v>
      </c>
      <c r="C2396" s="3" t="s">
        <v>4922</v>
      </c>
      <c r="D2396" s="5">
        <v>600</v>
      </c>
      <c r="E2396" s="7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4" t="s">
        <v>8326</v>
      </c>
      <c r="P2396" s="12" t="s">
        <v>8330</v>
      </c>
      <c r="Q2396" s="11">
        <f t="shared" si="151"/>
        <v>27.61</v>
      </c>
      <c r="R2396" s="19">
        <f t="shared" si="152"/>
        <v>41282.017962962964</v>
      </c>
      <c r="S2396" s="17">
        <f t="shared" si="153"/>
        <v>41334.581944444442</v>
      </c>
      <c r="T2396">
        <f t="shared" si="154"/>
        <v>2013</v>
      </c>
    </row>
    <row r="2397" spans="1:20" ht="48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4" t="s">
        <v>8322</v>
      </c>
      <c r="P2397" s="12" t="s">
        <v>8323</v>
      </c>
      <c r="Q2397" s="11">
        <f t="shared" si="151"/>
        <v>53.53</v>
      </c>
      <c r="R2397" s="19">
        <f t="shared" si="152"/>
        <v>41760.909039351849</v>
      </c>
      <c r="S2397" s="17">
        <f t="shared" si="153"/>
        <v>41791.165972222225</v>
      </c>
      <c r="T2397">
        <f t="shared" si="154"/>
        <v>2014</v>
      </c>
    </row>
    <row r="2398" spans="1:20" ht="48" x14ac:dyDescent="0.2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4" t="s">
        <v>8307</v>
      </c>
      <c r="P2398" s="12" t="s">
        <v>8309</v>
      </c>
      <c r="Q2398" s="11">
        <f t="shared" si="151"/>
        <v>75.75</v>
      </c>
      <c r="R2398" s="19">
        <f t="shared" si="152"/>
        <v>42391.942094907412</v>
      </c>
      <c r="S2398" s="17">
        <f t="shared" si="153"/>
        <v>42421.942094907412</v>
      </c>
      <c r="T2398">
        <f t="shared" si="154"/>
        <v>2016</v>
      </c>
    </row>
    <row r="2399" spans="1:20" ht="48" x14ac:dyDescent="0.2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4" t="s">
        <v>8322</v>
      </c>
      <c r="P2399" s="12" t="s">
        <v>8325</v>
      </c>
      <c r="Q2399" s="11">
        <f t="shared" si="151"/>
        <v>33.67</v>
      </c>
      <c r="R2399" s="19">
        <f t="shared" si="152"/>
        <v>42114.818935185183</v>
      </c>
      <c r="S2399" s="17">
        <f t="shared" si="153"/>
        <v>42134.957638888889</v>
      </c>
      <c r="T2399">
        <f t="shared" si="154"/>
        <v>2015</v>
      </c>
    </row>
    <row r="2400" spans="1:20" ht="48" x14ac:dyDescent="0.2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4" t="s">
        <v>8312</v>
      </c>
      <c r="P2400" s="12" t="s">
        <v>8313</v>
      </c>
      <c r="Q2400" s="11">
        <f t="shared" si="151"/>
        <v>31.21</v>
      </c>
      <c r="R2400" s="19">
        <f t="shared" si="152"/>
        <v>41958.550659722227</v>
      </c>
      <c r="S2400" s="17">
        <f t="shared" si="153"/>
        <v>41988.550659722227</v>
      </c>
      <c r="T2400">
        <f t="shared" si="154"/>
        <v>2014</v>
      </c>
    </row>
    <row r="2401" spans="1:20" ht="48" x14ac:dyDescent="0.2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4" t="s">
        <v>8322</v>
      </c>
      <c r="P2401" s="12" t="s">
        <v>8325</v>
      </c>
      <c r="Q2401" s="11">
        <f t="shared" si="151"/>
        <v>60.33</v>
      </c>
      <c r="R2401" s="19">
        <f t="shared" si="152"/>
        <v>41802.62090277778</v>
      </c>
      <c r="S2401" s="17">
        <f t="shared" si="153"/>
        <v>41822.62090277778</v>
      </c>
      <c r="T2401">
        <f t="shared" si="154"/>
        <v>2014</v>
      </c>
    </row>
    <row r="2402" spans="1:20" ht="48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4" t="s">
        <v>8307</v>
      </c>
      <c r="P2402" s="12" t="s">
        <v>8309</v>
      </c>
      <c r="Q2402" s="11">
        <f t="shared" si="151"/>
        <v>31.17</v>
      </c>
      <c r="R2402" s="19">
        <f t="shared" si="152"/>
        <v>42077.666377314818</v>
      </c>
      <c r="S2402" s="17">
        <f t="shared" si="153"/>
        <v>42107.666377314818</v>
      </c>
      <c r="T2402">
        <f t="shared" si="154"/>
        <v>2015</v>
      </c>
    </row>
    <row r="2403" spans="1:20" ht="48" x14ac:dyDescent="0.2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4" t="s">
        <v>8326</v>
      </c>
      <c r="P2403" s="12" t="s">
        <v>8330</v>
      </c>
      <c r="Q2403" s="11">
        <f t="shared" si="151"/>
        <v>31.14</v>
      </c>
      <c r="R2403" s="19">
        <f t="shared" si="152"/>
        <v>41303.593923611108</v>
      </c>
      <c r="S2403" s="17">
        <f t="shared" si="153"/>
        <v>41333.593923611108</v>
      </c>
      <c r="T2403">
        <f t="shared" si="154"/>
        <v>2013</v>
      </c>
    </row>
    <row r="2404" spans="1:20" ht="48" x14ac:dyDescent="0.2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4" t="s">
        <v>8320</v>
      </c>
      <c r="P2404" s="12" t="s">
        <v>8342</v>
      </c>
      <c r="Q2404" s="11">
        <f t="shared" si="151"/>
        <v>50</v>
      </c>
      <c r="R2404" s="19">
        <f t="shared" si="152"/>
        <v>40587.75675925926</v>
      </c>
      <c r="S2404" s="17">
        <f t="shared" si="153"/>
        <v>40666.165972222225</v>
      </c>
      <c r="T2404">
        <f t="shared" si="154"/>
        <v>2011</v>
      </c>
    </row>
    <row r="2405" spans="1:20" ht="48" x14ac:dyDescent="0.2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4" t="s">
        <v>8322</v>
      </c>
      <c r="P2405" s="12" t="s">
        <v>8325</v>
      </c>
      <c r="Q2405" s="11">
        <f t="shared" si="151"/>
        <v>64.290000000000006</v>
      </c>
      <c r="R2405" s="19">
        <f t="shared" si="152"/>
        <v>42553.926527777774</v>
      </c>
      <c r="S2405" s="17">
        <f t="shared" si="153"/>
        <v>42585.172916666663</v>
      </c>
      <c r="T2405">
        <f t="shared" si="154"/>
        <v>2016</v>
      </c>
    </row>
    <row r="2406" spans="1:20" ht="48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4" t="s">
        <v>8315</v>
      </c>
      <c r="P2406" s="12" t="s">
        <v>8316</v>
      </c>
      <c r="Q2406" s="11">
        <f t="shared" si="151"/>
        <v>35.92</v>
      </c>
      <c r="R2406" s="19">
        <f t="shared" si="152"/>
        <v>42768.833645833336</v>
      </c>
      <c r="S2406" s="17">
        <f t="shared" si="153"/>
        <v>42780.833645833336</v>
      </c>
      <c r="T2406">
        <f t="shared" si="154"/>
        <v>2017</v>
      </c>
    </row>
    <row r="2407" spans="1:20" ht="48" x14ac:dyDescent="0.2">
      <c r="A2407">
        <v>1771</v>
      </c>
      <c r="B2407" s="9" t="s">
        <v>1772</v>
      </c>
      <c r="C2407" s="3" t="s">
        <v>5881</v>
      </c>
      <c r="D2407" s="5">
        <v>4200</v>
      </c>
      <c r="E2407" s="7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4" t="s">
        <v>8312</v>
      </c>
      <c r="P2407" s="12" t="s">
        <v>8313</v>
      </c>
      <c r="Q2407" s="11">
        <f t="shared" si="151"/>
        <v>35.799999999999997</v>
      </c>
      <c r="R2407" s="19">
        <f t="shared" si="152"/>
        <v>41905.979629629634</v>
      </c>
      <c r="S2407" s="17">
        <f t="shared" si="153"/>
        <v>41935.979629629634</v>
      </c>
      <c r="T2407">
        <f t="shared" si="154"/>
        <v>2014</v>
      </c>
    </row>
    <row r="2408" spans="1:20" ht="48" x14ac:dyDescent="0.2">
      <c r="A2408">
        <v>1490</v>
      </c>
      <c r="B2408" s="9" t="s">
        <v>1491</v>
      </c>
      <c r="C2408" s="3" t="s">
        <v>5600</v>
      </c>
      <c r="D2408" s="5">
        <v>2900</v>
      </c>
      <c r="E2408" s="7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4" t="s">
        <v>8310</v>
      </c>
      <c r="P2408" s="12" t="s">
        <v>8351</v>
      </c>
      <c r="Q2408" s="11">
        <f t="shared" si="151"/>
        <v>47.11</v>
      </c>
      <c r="R2408" s="19">
        <f t="shared" si="152"/>
        <v>41520.561041666668</v>
      </c>
      <c r="S2408" s="17">
        <f t="shared" si="153"/>
        <v>41549.561041666668</v>
      </c>
      <c r="T2408">
        <f t="shared" si="154"/>
        <v>2013</v>
      </c>
    </row>
    <row r="2409" spans="1:20" ht="48" x14ac:dyDescent="0.2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4" t="s">
        <v>8307</v>
      </c>
      <c r="P2409" s="12" t="s">
        <v>8309</v>
      </c>
      <c r="Q2409" s="11">
        <f t="shared" si="151"/>
        <v>34.270000000000003</v>
      </c>
      <c r="R2409" s="19">
        <f t="shared" si="152"/>
        <v>41975.930601851855</v>
      </c>
      <c r="S2409" s="17">
        <f t="shared" si="153"/>
        <v>42005.290972222225</v>
      </c>
      <c r="T2409">
        <f t="shared" si="154"/>
        <v>2014</v>
      </c>
    </row>
    <row r="2410" spans="1:20" ht="48" x14ac:dyDescent="0.2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4" t="s">
        <v>8326</v>
      </c>
      <c r="P2410" s="12" t="s">
        <v>8340</v>
      </c>
      <c r="Q2410" s="11">
        <f t="shared" si="151"/>
        <v>35.6</v>
      </c>
      <c r="R2410" s="19">
        <f t="shared" si="152"/>
        <v>40829.873657407406</v>
      </c>
      <c r="S2410" s="17">
        <f t="shared" si="153"/>
        <v>40862.817361111112</v>
      </c>
      <c r="T2410">
        <f t="shared" si="154"/>
        <v>2011</v>
      </c>
    </row>
    <row r="2411" spans="1:20" ht="48" x14ac:dyDescent="0.2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4" t="s">
        <v>8322</v>
      </c>
      <c r="P2411" s="12" t="s">
        <v>8325</v>
      </c>
      <c r="Q2411" s="11">
        <f t="shared" si="151"/>
        <v>29.67</v>
      </c>
      <c r="R2411" s="19">
        <f t="shared" si="152"/>
        <v>42192.933958333335</v>
      </c>
      <c r="S2411" s="17">
        <f t="shared" si="153"/>
        <v>42217.933958333335</v>
      </c>
      <c r="T2411">
        <f t="shared" si="154"/>
        <v>2015</v>
      </c>
    </row>
    <row r="2412" spans="1:20" ht="48" x14ac:dyDescent="0.2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4" t="s">
        <v>8318</v>
      </c>
      <c r="P2412" s="12" t="s">
        <v>8344</v>
      </c>
      <c r="Q2412" s="11">
        <f t="shared" si="151"/>
        <v>46.63</v>
      </c>
      <c r="R2412" s="19">
        <f t="shared" si="152"/>
        <v>42468.84174768519</v>
      </c>
      <c r="S2412" s="17">
        <f t="shared" si="153"/>
        <v>42498.84174768519</v>
      </c>
      <c r="T2412">
        <f t="shared" si="154"/>
        <v>2016</v>
      </c>
    </row>
    <row r="2413" spans="1:20" ht="48" x14ac:dyDescent="0.2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4" t="s">
        <v>8310</v>
      </c>
      <c r="P2413" s="12" t="s">
        <v>8311</v>
      </c>
      <c r="Q2413" s="11">
        <f t="shared" si="151"/>
        <v>35.44</v>
      </c>
      <c r="R2413" s="19">
        <f t="shared" si="152"/>
        <v>41326.911319444444</v>
      </c>
      <c r="S2413" s="17">
        <f t="shared" si="153"/>
        <v>41371.869652777779</v>
      </c>
      <c r="T2413">
        <f t="shared" si="154"/>
        <v>2013</v>
      </c>
    </row>
    <row r="2414" spans="1:20" ht="48" x14ac:dyDescent="0.2">
      <c r="A2414">
        <v>2652</v>
      </c>
      <c r="B2414" s="9" t="s">
        <v>2652</v>
      </c>
      <c r="C2414" s="3" t="s">
        <v>6762</v>
      </c>
      <c r="D2414" s="5">
        <v>100000</v>
      </c>
      <c r="E2414" s="7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4" t="s">
        <v>8307</v>
      </c>
      <c r="P2414" s="12" t="s">
        <v>8314</v>
      </c>
      <c r="Q2414" s="11">
        <f t="shared" si="151"/>
        <v>80.45</v>
      </c>
      <c r="R2414" s="19">
        <f t="shared" si="152"/>
        <v>41953.158854166672</v>
      </c>
      <c r="S2414" s="17">
        <f t="shared" si="153"/>
        <v>41983.158854166672</v>
      </c>
      <c r="T2414">
        <f t="shared" si="154"/>
        <v>2014</v>
      </c>
    </row>
    <row r="2415" spans="1:20" ht="16" x14ac:dyDescent="0.2">
      <c r="A2415">
        <v>1762</v>
      </c>
      <c r="B2415" s="9" t="s">
        <v>1763</v>
      </c>
      <c r="C2415" s="3" t="s">
        <v>5872</v>
      </c>
      <c r="D2415" s="5">
        <v>100</v>
      </c>
      <c r="E2415" s="7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4" t="s">
        <v>8312</v>
      </c>
      <c r="P2415" s="12" t="s">
        <v>8313</v>
      </c>
      <c r="Q2415" s="11">
        <f t="shared" si="151"/>
        <v>35.4</v>
      </c>
      <c r="R2415" s="19">
        <f t="shared" si="152"/>
        <v>42410.982002314813</v>
      </c>
      <c r="S2415" s="17">
        <f t="shared" si="153"/>
        <v>42440.982002314813</v>
      </c>
      <c r="T2415">
        <f t="shared" si="154"/>
        <v>2016</v>
      </c>
    </row>
    <row r="2416" spans="1:20" ht="48" x14ac:dyDescent="0.2">
      <c r="A2416">
        <v>3800</v>
      </c>
      <c r="B2416" s="9" t="s">
        <v>3797</v>
      </c>
      <c r="C2416" s="3" t="s">
        <v>7910</v>
      </c>
      <c r="D2416" s="5">
        <v>22000</v>
      </c>
      <c r="E2416" s="7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4" t="s">
        <v>8322</v>
      </c>
      <c r="P2416" s="12" t="s">
        <v>8334</v>
      </c>
      <c r="Q2416" s="11">
        <f t="shared" si="151"/>
        <v>55.06</v>
      </c>
      <c r="R2416" s="19">
        <f t="shared" si="152"/>
        <v>41982.737071759257</v>
      </c>
      <c r="S2416" s="17">
        <f t="shared" si="153"/>
        <v>42015.207638888889</v>
      </c>
      <c r="T2416">
        <f t="shared" si="154"/>
        <v>2014</v>
      </c>
    </row>
    <row r="2417" spans="1:20" ht="48" x14ac:dyDescent="0.2">
      <c r="A2417">
        <v>958</v>
      </c>
      <c r="B2417" s="9" t="s">
        <v>959</v>
      </c>
      <c r="C2417" s="3" t="s">
        <v>5068</v>
      </c>
      <c r="D2417" s="5">
        <v>7777</v>
      </c>
      <c r="E2417" s="7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4" t="s">
        <v>8307</v>
      </c>
      <c r="P2417" s="12" t="s">
        <v>8309</v>
      </c>
      <c r="Q2417" s="11">
        <f t="shared" si="151"/>
        <v>51.82</v>
      </c>
      <c r="R2417" s="19">
        <f t="shared" si="152"/>
        <v>42082.802812499998</v>
      </c>
      <c r="S2417" s="17">
        <f t="shared" si="153"/>
        <v>42104.207638888889</v>
      </c>
      <c r="T2417">
        <f t="shared" si="154"/>
        <v>2015</v>
      </c>
    </row>
    <row r="2418" spans="1:20" ht="48" x14ac:dyDescent="0.2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4" t="s">
        <v>8322</v>
      </c>
      <c r="P2418" s="12" t="s">
        <v>8325</v>
      </c>
      <c r="Q2418" s="11">
        <f t="shared" si="151"/>
        <v>41.95</v>
      </c>
      <c r="R2418" s="19">
        <f t="shared" si="152"/>
        <v>41779.648506944446</v>
      </c>
      <c r="S2418" s="17">
        <f t="shared" si="153"/>
        <v>41809.648506944446</v>
      </c>
      <c r="T2418">
        <f t="shared" si="154"/>
        <v>2014</v>
      </c>
    </row>
    <row r="2419" spans="1:20" ht="48" x14ac:dyDescent="0.2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4" t="s">
        <v>8322</v>
      </c>
      <c r="P2419" s="12" t="s">
        <v>8325</v>
      </c>
      <c r="Q2419" s="11">
        <f t="shared" si="151"/>
        <v>17.25</v>
      </c>
      <c r="R2419" s="19">
        <f t="shared" si="152"/>
        <v>42779.610289351855</v>
      </c>
      <c r="S2419" s="17">
        <f t="shared" si="153"/>
        <v>42794</v>
      </c>
      <c r="T2419">
        <f t="shared" si="154"/>
        <v>2017</v>
      </c>
    </row>
    <row r="2420" spans="1:20" ht="48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4" t="s">
        <v>8307</v>
      </c>
      <c r="P2420" s="12" t="s">
        <v>8309</v>
      </c>
      <c r="Q2420" s="11">
        <f t="shared" si="151"/>
        <v>30.31</v>
      </c>
      <c r="R2420" s="19">
        <f t="shared" si="152"/>
        <v>42208.628692129627</v>
      </c>
      <c r="S2420" s="17">
        <f t="shared" si="153"/>
        <v>42248.628692129627</v>
      </c>
      <c r="T2420">
        <f t="shared" si="154"/>
        <v>2015</v>
      </c>
    </row>
    <row r="2421" spans="1:20" ht="48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4" t="s">
        <v>8307</v>
      </c>
      <c r="P2421" s="12" t="s">
        <v>8309</v>
      </c>
      <c r="Q2421" s="11">
        <f t="shared" si="151"/>
        <v>97.33</v>
      </c>
      <c r="R2421" s="19">
        <f t="shared" si="152"/>
        <v>41816.812094907407</v>
      </c>
      <c r="S2421" s="17">
        <f t="shared" si="153"/>
        <v>41831.666666666664</v>
      </c>
      <c r="T2421">
        <f t="shared" si="154"/>
        <v>2014</v>
      </c>
    </row>
    <row r="2422" spans="1:20" ht="48" x14ac:dyDescent="0.2">
      <c r="A2422">
        <v>3664</v>
      </c>
      <c r="B2422" s="9" t="s">
        <v>3661</v>
      </c>
      <c r="C2422" s="3" t="s">
        <v>7774</v>
      </c>
      <c r="D2422" s="5">
        <v>800</v>
      </c>
      <c r="E2422" s="7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4" t="s">
        <v>8322</v>
      </c>
      <c r="P2422" s="12" t="s">
        <v>8325</v>
      </c>
      <c r="Q2422" s="11">
        <f t="shared" si="151"/>
        <v>46.05</v>
      </c>
      <c r="R2422" s="19">
        <f t="shared" si="152"/>
        <v>42523.248715277776</v>
      </c>
      <c r="S2422" s="17">
        <f t="shared" si="153"/>
        <v>42537.248715277776</v>
      </c>
      <c r="T2422">
        <f t="shared" si="154"/>
        <v>2016</v>
      </c>
    </row>
    <row r="2423" spans="1:20" ht="32" x14ac:dyDescent="0.2">
      <c r="A2423">
        <v>1386</v>
      </c>
      <c r="B2423" s="9" t="s">
        <v>1387</v>
      </c>
      <c r="C2423" s="3" t="s">
        <v>5496</v>
      </c>
      <c r="D2423" s="5">
        <v>400</v>
      </c>
      <c r="E2423" s="7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4" t="s">
        <v>8326</v>
      </c>
      <c r="P2423" s="12" t="s">
        <v>8330</v>
      </c>
      <c r="Q2423" s="11">
        <f t="shared" si="151"/>
        <v>62.5</v>
      </c>
      <c r="R2423" s="19">
        <f t="shared" si="152"/>
        <v>42184.646863425922</v>
      </c>
      <c r="S2423" s="17">
        <f t="shared" si="153"/>
        <v>42214.646863425922</v>
      </c>
      <c r="T2423">
        <f t="shared" si="154"/>
        <v>2015</v>
      </c>
    </row>
    <row r="2424" spans="1:20" ht="48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4" t="s">
        <v>8322</v>
      </c>
      <c r="P2424" s="12" t="s">
        <v>8325</v>
      </c>
      <c r="Q2424" s="11">
        <f t="shared" si="151"/>
        <v>25.65</v>
      </c>
      <c r="R2424" s="19">
        <f t="shared" si="152"/>
        <v>41780.785729166666</v>
      </c>
      <c r="S2424" s="17">
        <f t="shared" si="153"/>
        <v>41840.785729166666</v>
      </c>
      <c r="T2424">
        <f t="shared" si="154"/>
        <v>2014</v>
      </c>
    </row>
    <row r="2425" spans="1:20" ht="48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4" t="s">
        <v>8322</v>
      </c>
      <c r="P2425" s="12" t="s">
        <v>8325</v>
      </c>
      <c r="Q2425" s="11">
        <f t="shared" si="151"/>
        <v>43.35</v>
      </c>
      <c r="R2425" s="19">
        <f t="shared" si="152"/>
        <v>42521.291504629626</v>
      </c>
      <c r="S2425" s="17">
        <f t="shared" si="153"/>
        <v>42529.582638888889</v>
      </c>
      <c r="T2425">
        <f t="shared" si="154"/>
        <v>2016</v>
      </c>
    </row>
    <row r="2426" spans="1:20" ht="48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4" t="s">
        <v>8312</v>
      </c>
      <c r="P2426" s="12" t="s">
        <v>8313</v>
      </c>
      <c r="Q2426" s="11">
        <f t="shared" si="151"/>
        <v>37.61</v>
      </c>
      <c r="R2426" s="19">
        <f t="shared" si="152"/>
        <v>42524.318703703699</v>
      </c>
      <c r="S2426" s="17">
        <f t="shared" si="153"/>
        <v>42554.318703703699</v>
      </c>
      <c r="T2426">
        <f t="shared" si="154"/>
        <v>2016</v>
      </c>
    </row>
    <row r="2427" spans="1:20" ht="64" x14ac:dyDescent="0.2">
      <c r="A2427">
        <v>956</v>
      </c>
      <c r="B2427" s="9" t="s">
        <v>957</v>
      </c>
      <c r="C2427" s="3" t="s">
        <v>5066</v>
      </c>
      <c r="D2427" s="5">
        <v>50000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4" t="s">
        <v>8307</v>
      </c>
      <c r="P2427" s="12" t="s">
        <v>8309</v>
      </c>
      <c r="Q2427" s="11">
        <f t="shared" si="151"/>
        <v>50.65</v>
      </c>
      <c r="R2427" s="19">
        <f t="shared" si="152"/>
        <v>42060.913877314815</v>
      </c>
      <c r="S2427" s="17">
        <f t="shared" si="153"/>
        <v>42120.872210648144</v>
      </c>
      <c r="T2427">
        <f t="shared" si="154"/>
        <v>2015</v>
      </c>
    </row>
    <row r="2428" spans="1:20" ht="48" x14ac:dyDescent="0.2">
      <c r="A2428">
        <v>473</v>
      </c>
      <c r="B2428" s="9" t="s">
        <v>474</v>
      </c>
      <c r="C2428" s="3" t="s">
        <v>4583</v>
      </c>
      <c r="D2428" s="5">
        <v>30000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4" t="s">
        <v>8320</v>
      </c>
      <c r="P2428" s="12" t="s">
        <v>8338</v>
      </c>
      <c r="Q2428" s="11">
        <f t="shared" si="151"/>
        <v>61.5</v>
      </c>
      <c r="R2428" s="19">
        <f t="shared" si="152"/>
        <v>41869.698136574072</v>
      </c>
      <c r="S2428" s="17">
        <f t="shared" si="153"/>
        <v>41899.698136574072</v>
      </c>
      <c r="T2428">
        <f t="shared" si="154"/>
        <v>2014</v>
      </c>
    </row>
    <row r="2429" spans="1:20" ht="32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4" t="s">
        <v>8326</v>
      </c>
      <c r="P2429" s="12" t="s">
        <v>8328</v>
      </c>
      <c r="Q2429" s="11">
        <f t="shared" si="151"/>
        <v>26.06</v>
      </c>
      <c r="R2429" s="19">
        <f t="shared" si="152"/>
        <v>40958.717268518521</v>
      </c>
      <c r="S2429" s="17">
        <f t="shared" si="153"/>
        <v>40981.290972222225</v>
      </c>
      <c r="T2429">
        <f t="shared" si="154"/>
        <v>2012</v>
      </c>
    </row>
    <row r="2430" spans="1:20" ht="32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4" t="s">
        <v>8312</v>
      </c>
      <c r="P2430" s="12" t="s">
        <v>8313</v>
      </c>
      <c r="Q2430" s="11">
        <f t="shared" si="151"/>
        <v>45.16</v>
      </c>
      <c r="R2430" s="19">
        <f t="shared" si="152"/>
        <v>41766.718009259261</v>
      </c>
      <c r="S2430" s="17">
        <f t="shared" si="153"/>
        <v>41826.718009259261</v>
      </c>
      <c r="T2430">
        <f t="shared" si="154"/>
        <v>2014</v>
      </c>
    </row>
    <row r="2431" spans="1:20" ht="48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4" t="s">
        <v>8326</v>
      </c>
      <c r="P2431" s="12" t="s">
        <v>8329</v>
      </c>
      <c r="Q2431" s="11">
        <f t="shared" si="151"/>
        <v>122.14</v>
      </c>
      <c r="R2431" s="19">
        <f t="shared" si="152"/>
        <v>42268.625856481478</v>
      </c>
      <c r="S2431" s="17">
        <f t="shared" si="153"/>
        <v>42298.625856481478</v>
      </c>
      <c r="T2431">
        <f t="shared" si="154"/>
        <v>2015</v>
      </c>
    </row>
    <row r="2432" spans="1:20" ht="48" x14ac:dyDescent="0.2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4" t="s">
        <v>8315</v>
      </c>
      <c r="P2432" s="12" t="s">
        <v>8333</v>
      </c>
      <c r="Q2432" s="11">
        <f t="shared" si="151"/>
        <v>31.56</v>
      </c>
      <c r="R2432" s="19">
        <f t="shared" si="152"/>
        <v>42191.023530092592</v>
      </c>
      <c r="S2432" s="17">
        <f t="shared" si="153"/>
        <v>42221.023530092592</v>
      </c>
      <c r="T2432">
        <f t="shared" si="154"/>
        <v>2015</v>
      </c>
    </row>
    <row r="2433" spans="1:20" ht="48" x14ac:dyDescent="0.2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4" t="s">
        <v>8322</v>
      </c>
      <c r="P2433" s="12" t="s">
        <v>8325</v>
      </c>
      <c r="Q2433" s="11">
        <f t="shared" si="151"/>
        <v>35.5</v>
      </c>
      <c r="R2433" s="19">
        <f t="shared" si="152"/>
        <v>42172.439571759256</v>
      </c>
      <c r="S2433" s="17">
        <f t="shared" si="153"/>
        <v>42202.439571759256</v>
      </c>
      <c r="T2433">
        <f t="shared" si="154"/>
        <v>2015</v>
      </c>
    </row>
    <row r="2434" spans="1:20" ht="48" x14ac:dyDescent="0.2">
      <c r="A2434">
        <v>1737</v>
      </c>
      <c r="B2434" s="9" t="s">
        <v>1738</v>
      </c>
      <c r="C2434" s="3" t="s">
        <v>5847</v>
      </c>
      <c r="D2434" s="5">
        <v>4000</v>
      </c>
      <c r="E2434" s="7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4" t="s">
        <v>8326</v>
      </c>
      <c r="P2434" s="12" t="s">
        <v>8329</v>
      </c>
      <c r="Q2434" s="11">
        <f t="shared" si="151"/>
        <v>56.67</v>
      </c>
      <c r="R2434" s="19">
        <f t="shared" si="152"/>
        <v>42175.948981481488</v>
      </c>
      <c r="S2434" s="17">
        <f t="shared" si="153"/>
        <v>42205.948981481488</v>
      </c>
      <c r="T2434">
        <f t="shared" si="154"/>
        <v>2015</v>
      </c>
    </row>
    <row r="2435" spans="1:20" ht="32" x14ac:dyDescent="0.2">
      <c r="A2435">
        <v>598</v>
      </c>
      <c r="B2435" s="9" t="s">
        <v>599</v>
      </c>
      <c r="C2435" s="3" t="s">
        <v>4708</v>
      </c>
      <c r="D2435" s="5">
        <v>2500</v>
      </c>
      <c r="E2435" s="7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4" t="s">
        <v>8307</v>
      </c>
      <c r="P2435" s="12" t="s">
        <v>8341</v>
      </c>
      <c r="Q2435" s="11">
        <f t="shared" ref="Q2435:Q2498" si="155">IFERROR(ROUND(E2435/L2435,2),0)</f>
        <v>121.43</v>
      </c>
      <c r="R2435" s="19">
        <f t="shared" ref="R2435:R2498" si="156">(((J2435/60)/60)/24)+DATE(1970,1,1)</f>
        <v>41948.00209490741</v>
      </c>
      <c r="S2435" s="17">
        <f t="shared" ref="S2435:S2498" si="157">(((I2435/60)/60)/24)+DATE(1970,1,1)</f>
        <v>41978.00209490741</v>
      </c>
      <c r="T2435">
        <f t="shared" si="154"/>
        <v>2014</v>
      </c>
    </row>
    <row r="2436" spans="1:20" ht="48" x14ac:dyDescent="0.2">
      <c r="A2436">
        <v>1069</v>
      </c>
      <c r="B2436" s="9" t="s">
        <v>1070</v>
      </c>
      <c r="C2436" s="3" t="s">
        <v>5179</v>
      </c>
      <c r="D2436" s="5">
        <v>2200</v>
      </c>
      <c r="E2436" s="7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4" t="s">
        <v>8315</v>
      </c>
      <c r="P2436" s="12" t="s">
        <v>8333</v>
      </c>
      <c r="Q2436" s="11">
        <f t="shared" si="155"/>
        <v>40.479999999999997</v>
      </c>
      <c r="R2436" s="19">
        <f t="shared" si="156"/>
        <v>41572.229849537034</v>
      </c>
      <c r="S2436" s="17">
        <f t="shared" si="157"/>
        <v>41604.271516203706</v>
      </c>
      <c r="T2436">
        <f t="shared" si="154"/>
        <v>2013</v>
      </c>
    </row>
    <row r="2437" spans="1:20" ht="64" x14ac:dyDescent="0.2">
      <c r="A2437">
        <v>2837</v>
      </c>
      <c r="B2437" s="9" t="s">
        <v>2837</v>
      </c>
      <c r="C2437" s="3" t="s">
        <v>6947</v>
      </c>
      <c r="D2437" s="5">
        <v>850</v>
      </c>
      <c r="E2437" s="7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4" t="s">
        <v>8322</v>
      </c>
      <c r="P2437" s="12" t="s">
        <v>8325</v>
      </c>
      <c r="Q2437" s="11">
        <f t="shared" si="155"/>
        <v>40.479999999999997</v>
      </c>
      <c r="R2437" s="19">
        <f t="shared" si="156"/>
        <v>42307.908379629633</v>
      </c>
      <c r="S2437" s="17">
        <f t="shared" si="157"/>
        <v>42347.950046296297</v>
      </c>
      <c r="T2437">
        <f t="shared" si="154"/>
        <v>2015</v>
      </c>
    </row>
    <row r="2438" spans="1:20" ht="48" x14ac:dyDescent="0.2">
      <c r="A2438">
        <v>2083</v>
      </c>
      <c r="B2438" s="9" t="s">
        <v>2084</v>
      </c>
      <c r="C2438" s="3" t="s">
        <v>6193</v>
      </c>
      <c r="D2438" s="5">
        <v>750</v>
      </c>
      <c r="E2438" s="7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4" t="s">
        <v>8326</v>
      </c>
      <c r="P2438" s="12" t="s">
        <v>8327</v>
      </c>
      <c r="Q2438" s="11">
        <f t="shared" si="155"/>
        <v>34</v>
      </c>
      <c r="R2438" s="19">
        <f t="shared" si="156"/>
        <v>41034.72216435185</v>
      </c>
      <c r="S2438" s="17">
        <f t="shared" si="157"/>
        <v>41064.72216435185</v>
      </c>
      <c r="T2438">
        <f t="shared" si="154"/>
        <v>2012</v>
      </c>
    </row>
    <row r="2439" spans="1:20" ht="64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4" t="s">
        <v>8322</v>
      </c>
      <c r="P2439" s="12" t="s">
        <v>8325</v>
      </c>
      <c r="Q2439" s="11">
        <f t="shared" si="155"/>
        <v>70.17</v>
      </c>
      <c r="R2439" s="19">
        <f t="shared" si="156"/>
        <v>42248.627013888887</v>
      </c>
      <c r="S2439" s="17">
        <f t="shared" si="157"/>
        <v>42278.627013888887</v>
      </c>
      <c r="T2439">
        <f t="shared" si="154"/>
        <v>2015</v>
      </c>
    </row>
    <row r="2440" spans="1:20" ht="48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4" t="s">
        <v>8322</v>
      </c>
      <c r="P2440" s="12" t="s">
        <v>8325</v>
      </c>
      <c r="Q2440" s="11">
        <f t="shared" si="155"/>
        <v>17.829999999999998</v>
      </c>
      <c r="R2440" s="19">
        <f t="shared" si="156"/>
        <v>42379.74418981481</v>
      </c>
      <c r="S2440" s="17">
        <f t="shared" si="157"/>
        <v>42410.875</v>
      </c>
      <c r="T2440">
        <f t="shared" si="154"/>
        <v>2016</v>
      </c>
    </row>
    <row r="2441" spans="1:20" ht="48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4" t="s">
        <v>8307</v>
      </c>
      <c r="P2441" s="12" t="s">
        <v>8309</v>
      </c>
      <c r="Q2441" s="11">
        <f t="shared" si="155"/>
        <v>119.57</v>
      </c>
      <c r="R2441" s="19">
        <f t="shared" si="156"/>
        <v>42711.950798611113</v>
      </c>
      <c r="S2441" s="17">
        <f t="shared" si="157"/>
        <v>42766.98055555555</v>
      </c>
      <c r="T2441">
        <f t="shared" si="154"/>
        <v>2016</v>
      </c>
    </row>
    <row r="2442" spans="1:20" ht="48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4" t="s">
        <v>8310</v>
      </c>
      <c r="P2442" s="12" t="s">
        <v>8355</v>
      </c>
      <c r="Q2442" s="11">
        <f t="shared" si="155"/>
        <v>37.950000000000003</v>
      </c>
      <c r="R2442" s="19">
        <f t="shared" si="156"/>
        <v>40938.062476851854</v>
      </c>
      <c r="S2442" s="17">
        <f t="shared" si="157"/>
        <v>40968.062476851854</v>
      </c>
      <c r="T2442">
        <f t="shared" si="154"/>
        <v>2012</v>
      </c>
    </row>
    <row r="2443" spans="1:20" ht="32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4" t="s">
        <v>8307</v>
      </c>
      <c r="P2443" s="12" t="s">
        <v>8314</v>
      </c>
      <c r="Q2443" s="11">
        <f t="shared" si="155"/>
        <v>31.96</v>
      </c>
      <c r="R2443" s="19">
        <f t="shared" si="156"/>
        <v>42639.549479166672</v>
      </c>
      <c r="S2443" s="17">
        <f t="shared" si="157"/>
        <v>42655.549479166672</v>
      </c>
      <c r="T2443">
        <f t="shared" si="154"/>
        <v>2016</v>
      </c>
    </row>
    <row r="2444" spans="1:20" ht="48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4" t="s">
        <v>8322</v>
      </c>
      <c r="P2444" s="12" t="s">
        <v>8323</v>
      </c>
      <c r="Q2444" s="11">
        <f t="shared" si="155"/>
        <v>23.63</v>
      </c>
      <c r="R2444" s="19">
        <f t="shared" si="156"/>
        <v>42744.416030092587</v>
      </c>
      <c r="S2444" s="17">
        <f t="shared" si="157"/>
        <v>42774.416030092587</v>
      </c>
      <c r="T2444">
        <f t="shared" ref="T2444:T2507" si="158">YEAR(R2444)</f>
        <v>2017</v>
      </c>
    </row>
    <row r="2445" spans="1:20" ht="48" x14ac:dyDescent="0.2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4" t="s">
        <v>8322</v>
      </c>
      <c r="P2445" s="12" t="s">
        <v>8325</v>
      </c>
      <c r="Q2445" s="11">
        <f t="shared" si="155"/>
        <v>43.42</v>
      </c>
      <c r="R2445" s="19">
        <f t="shared" si="156"/>
        <v>42487.62700231481</v>
      </c>
      <c r="S2445" s="17">
        <f t="shared" si="157"/>
        <v>42521.458333333328</v>
      </c>
      <c r="T2445">
        <f t="shared" si="158"/>
        <v>2016</v>
      </c>
    </row>
    <row r="2446" spans="1:20" ht="48" x14ac:dyDescent="0.2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4" t="s">
        <v>8310</v>
      </c>
      <c r="P2446" s="12" t="s">
        <v>8332</v>
      </c>
      <c r="Q2446" s="11">
        <f t="shared" si="155"/>
        <v>37.450000000000003</v>
      </c>
      <c r="R2446" s="19">
        <f t="shared" si="156"/>
        <v>40590.766886574071</v>
      </c>
      <c r="S2446" s="17">
        <f t="shared" si="157"/>
        <v>40651.725219907406</v>
      </c>
      <c r="T2446">
        <f t="shared" si="158"/>
        <v>2011</v>
      </c>
    </row>
    <row r="2447" spans="1:20" ht="48" x14ac:dyDescent="0.2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4" t="s">
        <v>8320</v>
      </c>
      <c r="P2447" s="12" t="s">
        <v>8338</v>
      </c>
      <c r="Q2447" s="11">
        <f t="shared" si="155"/>
        <v>16.760000000000002</v>
      </c>
      <c r="R2447" s="19">
        <f t="shared" si="156"/>
        <v>41378.69976851852</v>
      </c>
      <c r="S2447" s="17">
        <f t="shared" si="157"/>
        <v>41408.69976851852</v>
      </c>
      <c r="T2447">
        <f t="shared" si="158"/>
        <v>2013</v>
      </c>
    </row>
    <row r="2448" spans="1:20" ht="48" x14ac:dyDescent="0.2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4" t="s">
        <v>8322</v>
      </c>
      <c r="P2448" s="12" t="s">
        <v>8334</v>
      </c>
      <c r="Q2448" s="11">
        <f t="shared" si="155"/>
        <v>68.42</v>
      </c>
      <c r="R2448" s="19">
        <f t="shared" si="156"/>
        <v>42409.241747685184</v>
      </c>
      <c r="S2448" s="17">
        <f t="shared" si="157"/>
        <v>42437.207638888889</v>
      </c>
      <c r="T2448">
        <f t="shared" si="158"/>
        <v>2016</v>
      </c>
    </row>
    <row r="2449" spans="1:20" ht="48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4" t="s">
        <v>8326</v>
      </c>
      <c r="P2449" s="12" t="s">
        <v>8327</v>
      </c>
      <c r="Q2449" s="11">
        <f t="shared" si="155"/>
        <v>30.37</v>
      </c>
      <c r="R2449" s="19">
        <f t="shared" si="156"/>
        <v>41074.834965277776</v>
      </c>
      <c r="S2449" s="17">
        <f t="shared" si="157"/>
        <v>41090.165972222225</v>
      </c>
      <c r="T2449">
        <f t="shared" si="158"/>
        <v>2012</v>
      </c>
    </row>
    <row r="2450" spans="1:20" ht="48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4" t="s">
        <v>8326</v>
      </c>
      <c r="P2450" s="12" t="s">
        <v>8330</v>
      </c>
      <c r="Q2450" s="11">
        <f t="shared" si="155"/>
        <v>58.21</v>
      </c>
      <c r="R2450" s="19">
        <f t="shared" si="156"/>
        <v>41177.060381944444</v>
      </c>
      <c r="S2450" s="17">
        <f t="shared" si="157"/>
        <v>41227.102048611108</v>
      </c>
      <c r="T2450">
        <f t="shared" si="158"/>
        <v>2012</v>
      </c>
    </row>
    <row r="2451" spans="1:20" ht="64" x14ac:dyDescent="0.2">
      <c r="A2451">
        <v>3898</v>
      </c>
      <c r="B2451" s="9" t="s">
        <v>3895</v>
      </c>
      <c r="C2451" s="3" t="s">
        <v>8006</v>
      </c>
      <c r="D2451" s="5">
        <v>2500</v>
      </c>
      <c r="E2451" s="7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4" t="s">
        <v>8322</v>
      </c>
      <c r="P2451" s="12" t="s">
        <v>8325</v>
      </c>
      <c r="Q2451" s="11">
        <f t="shared" si="155"/>
        <v>50.88</v>
      </c>
      <c r="R2451" s="19">
        <f t="shared" si="156"/>
        <v>42193.482291666667</v>
      </c>
      <c r="S2451" s="17">
        <f t="shared" si="157"/>
        <v>42233.666666666672</v>
      </c>
      <c r="T2451">
        <f t="shared" si="158"/>
        <v>2015</v>
      </c>
    </row>
    <row r="2452" spans="1:20" ht="48" x14ac:dyDescent="0.2">
      <c r="A2452">
        <v>743</v>
      </c>
      <c r="B2452" s="9" t="s">
        <v>744</v>
      </c>
      <c r="C2452" s="3" t="s">
        <v>4853</v>
      </c>
      <c r="D2452" s="5">
        <v>550</v>
      </c>
      <c r="E2452" s="7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4" t="s">
        <v>8310</v>
      </c>
      <c r="P2452" s="12" t="s">
        <v>8332</v>
      </c>
      <c r="Q2452" s="11">
        <f t="shared" si="155"/>
        <v>54.27</v>
      </c>
      <c r="R2452" s="19">
        <f t="shared" si="156"/>
        <v>40990.709317129629</v>
      </c>
      <c r="S2452" s="17">
        <f t="shared" si="157"/>
        <v>41015.875</v>
      </c>
      <c r="T2452">
        <f t="shared" si="158"/>
        <v>2012</v>
      </c>
    </row>
    <row r="2453" spans="1:20" ht="48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4" t="s">
        <v>8315</v>
      </c>
      <c r="P2453" s="12" t="s">
        <v>8316</v>
      </c>
      <c r="Q2453" s="11">
        <f t="shared" si="155"/>
        <v>27.1</v>
      </c>
      <c r="R2453" s="19">
        <f t="shared" si="156"/>
        <v>40906.787581018521</v>
      </c>
      <c r="S2453" s="17">
        <f t="shared" si="157"/>
        <v>40936.787581018521</v>
      </c>
      <c r="T2453">
        <f t="shared" si="158"/>
        <v>2011</v>
      </c>
    </row>
    <row r="2454" spans="1:20" ht="48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4" t="s">
        <v>8326</v>
      </c>
      <c r="P2454" s="12" t="s">
        <v>8330</v>
      </c>
      <c r="Q2454" s="11">
        <f t="shared" si="155"/>
        <v>24.58</v>
      </c>
      <c r="R2454" s="19">
        <f t="shared" si="156"/>
        <v>41176.684907407405</v>
      </c>
      <c r="S2454" s="17">
        <f t="shared" si="157"/>
        <v>41206.684907407405</v>
      </c>
      <c r="T2454">
        <f t="shared" si="158"/>
        <v>2012</v>
      </c>
    </row>
    <row r="2455" spans="1:20" ht="48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4" t="s">
        <v>8326</v>
      </c>
      <c r="P2455" s="12" t="s">
        <v>8330</v>
      </c>
      <c r="Q2455" s="11">
        <f t="shared" si="155"/>
        <v>115.71</v>
      </c>
      <c r="R2455" s="19">
        <f t="shared" si="156"/>
        <v>41074.727037037039</v>
      </c>
      <c r="S2455" s="17">
        <f t="shared" si="157"/>
        <v>41088.727037037039</v>
      </c>
      <c r="T2455">
        <f t="shared" si="158"/>
        <v>2012</v>
      </c>
    </row>
    <row r="2456" spans="1:20" ht="48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4" t="s">
        <v>8322</v>
      </c>
      <c r="P2456" s="12" t="s">
        <v>8325</v>
      </c>
      <c r="Q2456" s="11">
        <f t="shared" si="155"/>
        <v>24.55</v>
      </c>
      <c r="R2456" s="19">
        <f t="shared" si="156"/>
        <v>42468.374606481477</v>
      </c>
      <c r="S2456" s="17">
        <f t="shared" si="157"/>
        <v>42498.374606481477</v>
      </c>
      <c r="T2456">
        <f t="shared" si="158"/>
        <v>2016</v>
      </c>
    </row>
    <row r="2457" spans="1:20" ht="48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4" t="s">
        <v>8310</v>
      </c>
      <c r="P2457" s="12" t="s">
        <v>8347</v>
      </c>
      <c r="Q2457" s="11">
        <f t="shared" si="155"/>
        <v>36.68</v>
      </c>
      <c r="R2457" s="19">
        <f t="shared" si="156"/>
        <v>41796.531701388885</v>
      </c>
      <c r="S2457" s="17">
        <f t="shared" si="157"/>
        <v>41833.207638888889</v>
      </c>
      <c r="T2457">
        <f t="shared" si="158"/>
        <v>2014</v>
      </c>
    </row>
    <row r="2458" spans="1:20" ht="48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4" t="s">
        <v>8307</v>
      </c>
      <c r="P2458" s="12" t="s">
        <v>8308</v>
      </c>
      <c r="Q2458" s="11">
        <f t="shared" si="155"/>
        <v>35</v>
      </c>
      <c r="R2458" s="19">
        <f t="shared" si="156"/>
        <v>40102.918055555558</v>
      </c>
      <c r="S2458" s="17">
        <f t="shared" si="157"/>
        <v>40140.249305555553</v>
      </c>
      <c r="T2458">
        <f t="shared" si="158"/>
        <v>2009</v>
      </c>
    </row>
    <row r="2459" spans="1:20" ht="48" x14ac:dyDescent="0.2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4" t="s">
        <v>8310</v>
      </c>
      <c r="P2459" s="12" t="s">
        <v>8347</v>
      </c>
      <c r="Q2459" s="11">
        <f t="shared" si="155"/>
        <v>80.5</v>
      </c>
      <c r="R2459" s="19">
        <f t="shared" si="156"/>
        <v>42673.625868055555</v>
      </c>
      <c r="S2459" s="17">
        <f t="shared" si="157"/>
        <v>42714.458333333328</v>
      </c>
      <c r="T2459">
        <f t="shared" si="158"/>
        <v>2016</v>
      </c>
    </row>
    <row r="2460" spans="1:20" ht="48" x14ac:dyDescent="0.2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4" t="s">
        <v>8322</v>
      </c>
      <c r="P2460" s="12" t="s">
        <v>8325</v>
      </c>
      <c r="Q2460" s="11">
        <f t="shared" si="155"/>
        <v>100.63</v>
      </c>
      <c r="R2460" s="19">
        <f t="shared" si="156"/>
        <v>42548.449861111112</v>
      </c>
      <c r="S2460" s="17">
        <f t="shared" si="157"/>
        <v>42568.449861111112</v>
      </c>
      <c r="T2460">
        <f t="shared" si="158"/>
        <v>2016</v>
      </c>
    </row>
    <row r="2461" spans="1:20" ht="48" x14ac:dyDescent="0.2">
      <c r="A2461">
        <v>2746</v>
      </c>
      <c r="B2461" s="9" t="s">
        <v>2746</v>
      </c>
      <c r="C2461" s="3" t="s">
        <v>6856</v>
      </c>
      <c r="D2461" s="5">
        <v>3000</v>
      </c>
      <c r="E2461" s="7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4" t="s">
        <v>8310</v>
      </c>
      <c r="P2461" s="12" t="s">
        <v>8355</v>
      </c>
      <c r="Q2461" s="11">
        <f t="shared" si="155"/>
        <v>42.16</v>
      </c>
      <c r="R2461" s="19">
        <f t="shared" si="156"/>
        <v>41850.781377314815</v>
      </c>
      <c r="S2461" s="17">
        <f t="shared" si="157"/>
        <v>41880.781377314815</v>
      </c>
      <c r="T2461">
        <f t="shared" si="158"/>
        <v>2014</v>
      </c>
    </row>
    <row r="2462" spans="1:20" ht="48" x14ac:dyDescent="0.2">
      <c r="A2462">
        <v>2452</v>
      </c>
      <c r="B2462" s="9" t="s">
        <v>2453</v>
      </c>
      <c r="C2462" s="3" t="s">
        <v>6562</v>
      </c>
      <c r="D2462" s="5">
        <v>600</v>
      </c>
      <c r="E2462" s="7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4" t="s">
        <v>8318</v>
      </c>
      <c r="P2462" s="12" t="s">
        <v>8319</v>
      </c>
      <c r="Q2462" s="11">
        <f t="shared" si="155"/>
        <v>53.4</v>
      </c>
      <c r="R2462" s="19">
        <f t="shared" si="156"/>
        <v>42338.84375</v>
      </c>
      <c r="S2462" s="17">
        <f t="shared" si="157"/>
        <v>42367.958333333328</v>
      </c>
      <c r="T2462">
        <f t="shared" si="158"/>
        <v>2015</v>
      </c>
    </row>
    <row r="2463" spans="1:20" ht="48" x14ac:dyDescent="0.2">
      <c r="A2463">
        <v>2684</v>
      </c>
      <c r="B2463" s="9" t="s">
        <v>2684</v>
      </c>
      <c r="C2463" s="3" t="s">
        <v>6794</v>
      </c>
      <c r="D2463" s="5">
        <v>70000</v>
      </c>
      <c r="E2463" s="7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4" t="s">
        <v>8318</v>
      </c>
      <c r="P2463" s="12" t="s">
        <v>8344</v>
      </c>
      <c r="Q2463" s="11">
        <f t="shared" si="155"/>
        <v>200</v>
      </c>
      <c r="R2463" s="19">
        <f t="shared" si="156"/>
        <v>41820.914641203701</v>
      </c>
      <c r="S2463" s="17">
        <f t="shared" si="157"/>
        <v>41860.914641203701</v>
      </c>
      <c r="T2463">
        <f t="shared" si="158"/>
        <v>2014</v>
      </c>
    </row>
    <row r="2464" spans="1:20" ht="32" x14ac:dyDescent="0.2">
      <c r="A2464">
        <v>4095</v>
      </c>
      <c r="B2464" s="9" t="s">
        <v>4091</v>
      </c>
      <c r="C2464" s="3" t="s">
        <v>8198</v>
      </c>
      <c r="D2464" s="5">
        <v>30000</v>
      </c>
      <c r="E2464" s="7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4" t="s">
        <v>8322</v>
      </c>
      <c r="P2464" s="12" t="s">
        <v>8325</v>
      </c>
      <c r="Q2464" s="11">
        <f t="shared" si="155"/>
        <v>800</v>
      </c>
      <c r="R2464" s="19">
        <f t="shared" si="156"/>
        <v>42693.031828703708</v>
      </c>
      <c r="S2464" s="17">
        <f t="shared" si="157"/>
        <v>42723.031828703708</v>
      </c>
      <c r="T2464">
        <f t="shared" si="158"/>
        <v>2016</v>
      </c>
    </row>
    <row r="2465" spans="1:20" ht="32" x14ac:dyDescent="0.2">
      <c r="A2465">
        <v>187</v>
      </c>
      <c r="B2465" s="9" t="s">
        <v>189</v>
      </c>
      <c r="C2465" s="3" t="s">
        <v>4297</v>
      </c>
      <c r="D2465" s="5">
        <v>5000</v>
      </c>
      <c r="E2465" s="7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4" t="s">
        <v>8320</v>
      </c>
      <c r="P2465" s="12" t="s">
        <v>8324</v>
      </c>
      <c r="Q2465" s="11">
        <f t="shared" si="155"/>
        <v>160</v>
      </c>
      <c r="R2465" s="19">
        <f t="shared" si="156"/>
        <v>42182.234456018516</v>
      </c>
      <c r="S2465" s="17">
        <f t="shared" si="157"/>
        <v>42206.290972222225</v>
      </c>
      <c r="T2465">
        <f t="shared" si="158"/>
        <v>2015</v>
      </c>
    </row>
    <row r="2466" spans="1:20" ht="48" x14ac:dyDescent="0.2">
      <c r="A2466">
        <v>1415</v>
      </c>
      <c r="B2466" s="9" t="s">
        <v>1416</v>
      </c>
      <c r="C2466" s="3" t="s">
        <v>5525</v>
      </c>
      <c r="D2466" s="5">
        <v>4400</v>
      </c>
      <c r="E2466" s="7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4" t="s">
        <v>8310</v>
      </c>
      <c r="P2466" s="12" t="s">
        <v>8347</v>
      </c>
      <c r="Q2466" s="11">
        <f t="shared" si="155"/>
        <v>88.89</v>
      </c>
      <c r="R2466" s="19">
        <f t="shared" si="156"/>
        <v>42192.675821759258</v>
      </c>
      <c r="S2466" s="17">
        <f t="shared" si="157"/>
        <v>42232.675821759258</v>
      </c>
      <c r="T2466">
        <f t="shared" si="158"/>
        <v>2015</v>
      </c>
    </row>
    <row r="2467" spans="1:20" ht="48" x14ac:dyDescent="0.2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4" t="s">
        <v>8322</v>
      </c>
      <c r="P2467" s="12" t="s">
        <v>8325</v>
      </c>
      <c r="Q2467" s="11">
        <f t="shared" si="155"/>
        <v>29.63</v>
      </c>
      <c r="R2467" s="19">
        <f t="shared" si="156"/>
        <v>42506.709375000006</v>
      </c>
      <c r="S2467" s="17">
        <f t="shared" si="157"/>
        <v>42538.583333333328</v>
      </c>
      <c r="T2467">
        <f t="shared" si="158"/>
        <v>2016</v>
      </c>
    </row>
    <row r="2468" spans="1:20" ht="48" x14ac:dyDescent="0.2">
      <c r="A2468">
        <v>25</v>
      </c>
      <c r="B2468" s="9" t="s">
        <v>27</v>
      </c>
      <c r="C2468" s="3" t="s">
        <v>4136</v>
      </c>
      <c r="D2468" s="5">
        <v>600</v>
      </c>
      <c r="E2468" s="7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4" t="s">
        <v>8320</v>
      </c>
      <c r="P2468" s="12" t="s">
        <v>8331</v>
      </c>
      <c r="Q2468" s="11">
        <f t="shared" si="155"/>
        <v>57.14</v>
      </c>
      <c r="R2468" s="19">
        <f t="shared" si="156"/>
        <v>42318.025011574078</v>
      </c>
      <c r="S2468" s="17">
        <f t="shared" si="157"/>
        <v>42378.025011574078</v>
      </c>
      <c r="T2468">
        <f t="shared" si="158"/>
        <v>2015</v>
      </c>
    </row>
    <row r="2469" spans="1:20" ht="48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4" t="s">
        <v>8326</v>
      </c>
      <c r="P2469" s="12" t="s">
        <v>8327</v>
      </c>
      <c r="Q2469" s="11">
        <f t="shared" si="155"/>
        <v>26.57</v>
      </c>
      <c r="R2469" s="19">
        <f t="shared" si="156"/>
        <v>40991.708055555559</v>
      </c>
      <c r="S2469" s="17">
        <f t="shared" si="157"/>
        <v>41021.708055555559</v>
      </c>
      <c r="T2469">
        <f t="shared" si="158"/>
        <v>2012</v>
      </c>
    </row>
    <row r="2470" spans="1:20" ht="48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4" t="s">
        <v>8322</v>
      </c>
      <c r="P2470" s="12" t="s">
        <v>8323</v>
      </c>
      <c r="Q2470" s="11">
        <f t="shared" si="155"/>
        <v>88.44</v>
      </c>
      <c r="R2470" s="19">
        <f t="shared" si="156"/>
        <v>42566.948414351849</v>
      </c>
      <c r="S2470" s="17">
        <f t="shared" si="157"/>
        <v>42596.948414351849</v>
      </c>
      <c r="T2470">
        <f t="shared" si="158"/>
        <v>2016</v>
      </c>
    </row>
    <row r="2471" spans="1:20" ht="48" x14ac:dyDescent="0.2">
      <c r="A2471">
        <v>3096</v>
      </c>
      <c r="B2471" s="9" t="s">
        <v>3096</v>
      </c>
      <c r="C2471" s="3" t="s">
        <v>7206</v>
      </c>
      <c r="D2471" s="5">
        <v>20000</v>
      </c>
      <c r="E2471" s="7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4" t="s">
        <v>8322</v>
      </c>
      <c r="P2471" s="12" t="s">
        <v>8323</v>
      </c>
      <c r="Q2471" s="11">
        <f t="shared" si="155"/>
        <v>56.79</v>
      </c>
      <c r="R2471" s="19">
        <f t="shared" si="156"/>
        <v>42114.825532407413</v>
      </c>
      <c r="S2471" s="17">
        <f t="shared" si="157"/>
        <v>42144.825532407413</v>
      </c>
      <c r="T2471">
        <f t="shared" si="158"/>
        <v>2015</v>
      </c>
    </row>
    <row r="2472" spans="1:20" ht="48" x14ac:dyDescent="0.2">
      <c r="A2472">
        <v>4056</v>
      </c>
      <c r="B2472" s="9" t="s">
        <v>4052</v>
      </c>
      <c r="C2472" s="3" t="s">
        <v>8160</v>
      </c>
      <c r="D2472" s="5">
        <v>1500</v>
      </c>
      <c r="E2472" s="7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4" t="s">
        <v>8322</v>
      </c>
      <c r="P2472" s="12" t="s">
        <v>8325</v>
      </c>
      <c r="Q2472" s="11">
        <f t="shared" si="155"/>
        <v>88.33</v>
      </c>
      <c r="R2472" s="19">
        <f t="shared" si="156"/>
        <v>42534.933321759265</v>
      </c>
      <c r="S2472" s="17">
        <f t="shared" si="157"/>
        <v>42554.832638888889</v>
      </c>
      <c r="T2472">
        <f t="shared" si="158"/>
        <v>2016</v>
      </c>
    </row>
    <row r="2473" spans="1:20" ht="48" x14ac:dyDescent="0.2">
      <c r="A2473">
        <v>2931</v>
      </c>
      <c r="B2473" s="9" t="s">
        <v>2931</v>
      </c>
      <c r="C2473" s="3" t="s">
        <v>7041</v>
      </c>
      <c r="D2473" s="5">
        <v>750</v>
      </c>
      <c r="E2473" s="7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4" t="s">
        <v>8322</v>
      </c>
      <c r="P2473" s="12" t="s">
        <v>8334</v>
      </c>
      <c r="Q2473" s="11">
        <f t="shared" si="155"/>
        <v>88.33</v>
      </c>
      <c r="R2473" s="19">
        <f t="shared" si="156"/>
        <v>41872.291238425925</v>
      </c>
      <c r="S2473" s="17">
        <f t="shared" si="157"/>
        <v>41897.255555555559</v>
      </c>
      <c r="T2473">
        <f t="shared" si="158"/>
        <v>2014</v>
      </c>
    </row>
    <row r="2474" spans="1:20" ht="48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4" t="s">
        <v>8322</v>
      </c>
      <c r="P2474" s="12" t="s">
        <v>8325</v>
      </c>
      <c r="Q2474" s="11">
        <f t="shared" si="155"/>
        <v>79.099999999999994</v>
      </c>
      <c r="R2474" s="19">
        <f t="shared" si="156"/>
        <v>42121.249814814815</v>
      </c>
      <c r="S2474" s="17">
        <f t="shared" si="157"/>
        <v>42142.249814814815</v>
      </c>
      <c r="T2474">
        <f t="shared" si="158"/>
        <v>2015</v>
      </c>
    </row>
    <row r="2475" spans="1:20" ht="48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4" t="s">
        <v>8307</v>
      </c>
      <c r="P2475" s="12" t="s">
        <v>8341</v>
      </c>
      <c r="Q2475" s="11">
        <f t="shared" si="155"/>
        <v>112.57</v>
      </c>
      <c r="R2475" s="19">
        <f t="shared" si="156"/>
        <v>42191.70175925926</v>
      </c>
      <c r="S2475" s="17">
        <f t="shared" si="157"/>
        <v>42221.70175925926</v>
      </c>
      <c r="T2475">
        <f t="shared" si="158"/>
        <v>2015</v>
      </c>
    </row>
    <row r="2476" spans="1:20" ht="48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4" t="s">
        <v>8326</v>
      </c>
      <c r="P2476" s="12" t="s">
        <v>8340</v>
      </c>
      <c r="Q2476" s="11">
        <f t="shared" si="155"/>
        <v>23.12</v>
      </c>
      <c r="R2476" s="19">
        <f t="shared" si="156"/>
        <v>41222.991400462961</v>
      </c>
      <c r="S2476" s="17">
        <f t="shared" si="157"/>
        <v>41267.991400462961</v>
      </c>
      <c r="T2476">
        <f t="shared" si="158"/>
        <v>2012</v>
      </c>
    </row>
    <row r="2477" spans="1:20" ht="48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4" t="s">
        <v>8322</v>
      </c>
      <c r="P2477" s="12" t="s">
        <v>8325</v>
      </c>
      <c r="Q2477" s="11">
        <f t="shared" si="155"/>
        <v>29</v>
      </c>
      <c r="R2477" s="19">
        <f t="shared" si="156"/>
        <v>41817.59542824074</v>
      </c>
      <c r="S2477" s="17">
        <f t="shared" si="157"/>
        <v>41847.59542824074</v>
      </c>
      <c r="T2477">
        <f t="shared" si="158"/>
        <v>2014</v>
      </c>
    </row>
    <row r="2478" spans="1:20" ht="48" x14ac:dyDescent="0.2">
      <c r="A2478">
        <v>3649</v>
      </c>
      <c r="B2478" s="9" t="s">
        <v>3647</v>
      </c>
      <c r="C2478" s="3" t="s">
        <v>7759</v>
      </c>
      <c r="D2478" s="5">
        <v>750</v>
      </c>
      <c r="E2478" s="7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4" t="s">
        <v>8322</v>
      </c>
      <c r="P2478" s="12" t="s">
        <v>8325</v>
      </c>
      <c r="Q2478" s="11">
        <f t="shared" si="155"/>
        <v>97.5</v>
      </c>
      <c r="R2478" s="19">
        <f t="shared" si="156"/>
        <v>41780.712893518517</v>
      </c>
      <c r="S2478" s="17">
        <f t="shared" si="157"/>
        <v>41806.712893518517</v>
      </c>
      <c r="T2478">
        <f t="shared" si="158"/>
        <v>2014</v>
      </c>
    </row>
    <row r="2479" spans="1:20" ht="48" x14ac:dyDescent="0.2">
      <c r="A2479">
        <v>2817</v>
      </c>
      <c r="B2479" s="9" t="s">
        <v>2817</v>
      </c>
      <c r="C2479" s="3" t="s">
        <v>6927</v>
      </c>
      <c r="D2479" s="5">
        <v>600</v>
      </c>
      <c r="E2479" s="7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4" t="s">
        <v>8322</v>
      </c>
      <c r="P2479" s="12" t="s">
        <v>8325</v>
      </c>
      <c r="Q2479" s="11">
        <f t="shared" si="155"/>
        <v>23.64</v>
      </c>
      <c r="R2479" s="19">
        <f t="shared" si="156"/>
        <v>42023.634976851856</v>
      </c>
      <c r="S2479" s="17">
        <f t="shared" si="157"/>
        <v>42063.634976851856</v>
      </c>
      <c r="T2479">
        <f t="shared" si="158"/>
        <v>2015</v>
      </c>
    </row>
    <row r="2480" spans="1:20" ht="48" x14ac:dyDescent="0.2">
      <c r="A2480">
        <v>3577</v>
      </c>
      <c r="B2480" s="9" t="s">
        <v>3576</v>
      </c>
      <c r="C2480" s="3" t="s">
        <v>7687</v>
      </c>
      <c r="D2480" s="5">
        <v>600</v>
      </c>
      <c r="E2480" s="7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4" t="s">
        <v>8322</v>
      </c>
      <c r="P2480" s="12" t="s">
        <v>8325</v>
      </c>
      <c r="Q2480" s="11">
        <f t="shared" si="155"/>
        <v>28.89</v>
      </c>
      <c r="R2480" s="19">
        <f t="shared" si="156"/>
        <v>42093.786840277782</v>
      </c>
      <c r="S2480" s="17">
        <f t="shared" si="157"/>
        <v>42120.26944444445</v>
      </c>
      <c r="T2480">
        <f t="shared" si="158"/>
        <v>2015</v>
      </c>
    </row>
    <row r="2481" spans="1:20" ht="48" x14ac:dyDescent="0.2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4" t="s">
        <v>8322</v>
      </c>
      <c r="P2481" s="12" t="s">
        <v>8325</v>
      </c>
      <c r="Q2481" s="11">
        <f t="shared" si="155"/>
        <v>129.16999999999999</v>
      </c>
      <c r="R2481" s="19">
        <f t="shared" si="156"/>
        <v>42310.968518518523</v>
      </c>
      <c r="S2481" s="17">
        <f t="shared" si="157"/>
        <v>42333.958333333328</v>
      </c>
      <c r="T2481">
        <f t="shared" si="158"/>
        <v>2015</v>
      </c>
    </row>
    <row r="2482" spans="1:20" ht="48" x14ac:dyDescent="0.2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4" t="s">
        <v>8322</v>
      </c>
      <c r="P2482" s="12" t="s">
        <v>8325</v>
      </c>
      <c r="Q2482" s="11">
        <f t="shared" si="155"/>
        <v>38.65</v>
      </c>
      <c r="R2482" s="19">
        <f t="shared" si="156"/>
        <v>41788.587083333332</v>
      </c>
      <c r="S2482" s="17">
        <f t="shared" si="157"/>
        <v>41818.587083333332</v>
      </c>
      <c r="T2482">
        <f t="shared" si="158"/>
        <v>2014</v>
      </c>
    </row>
    <row r="2483" spans="1:20" ht="48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4" t="s">
        <v>8320</v>
      </c>
      <c r="P2483" s="12" t="s">
        <v>8338</v>
      </c>
      <c r="Q2483" s="11">
        <f t="shared" si="155"/>
        <v>47.88</v>
      </c>
      <c r="R2483" s="19">
        <f t="shared" si="156"/>
        <v>42037.083564814813</v>
      </c>
      <c r="S2483" s="17">
        <f t="shared" si="157"/>
        <v>42067.083564814813</v>
      </c>
      <c r="T2483">
        <f t="shared" si="158"/>
        <v>2015</v>
      </c>
    </row>
    <row r="2484" spans="1:20" ht="48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4" t="s">
        <v>8310</v>
      </c>
      <c r="P2484" s="12" t="s">
        <v>8332</v>
      </c>
      <c r="Q2484" s="11">
        <f t="shared" si="155"/>
        <v>40.21</v>
      </c>
      <c r="R2484" s="19">
        <f t="shared" si="156"/>
        <v>40668.814699074072</v>
      </c>
      <c r="S2484" s="17">
        <f t="shared" si="157"/>
        <v>40730.814699074072</v>
      </c>
      <c r="T2484">
        <f t="shared" si="158"/>
        <v>2011</v>
      </c>
    </row>
    <row r="2485" spans="1:20" ht="64" x14ac:dyDescent="0.2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4" t="s">
        <v>8320</v>
      </c>
      <c r="P2485" s="12" t="s">
        <v>8342</v>
      </c>
      <c r="Q2485" s="11">
        <f t="shared" si="155"/>
        <v>21.19</v>
      </c>
      <c r="R2485" s="19">
        <f t="shared" si="156"/>
        <v>41663.569340277776</v>
      </c>
      <c r="S2485" s="17">
        <f t="shared" si="157"/>
        <v>41693.569340277776</v>
      </c>
      <c r="T2485">
        <f t="shared" si="158"/>
        <v>2014</v>
      </c>
    </row>
    <row r="2486" spans="1:20" ht="48" x14ac:dyDescent="0.2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4" t="s">
        <v>8326</v>
      </c>
      <c r="P2486" s="12" t="s">
        <v>8329</v>
      </c>
      <c r="Q2486" s="11">
        <f t="shared" si="155"/>
        <v>76</v>
      </c>
      <c r="R2486" s="19">
        <f t="shared" si="156"/>
        <v>42808.781689814816</v>
      </c>
      <c r="S2486" s="17">
        <f t="shared" si="157"/>
        <v>42832.781689814816</v>
      </c>
      <c r="T2486">
        <f t="shared" si="158"/>
        <v>2017</v>
      </c>
    </row>
    <row r="2487" spans="1:20" ht="32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4" t="s">
        <v>8322</v>
      </c>
      <c r="P2487" s="12" t="s">
        <v>8325</v>
      </c>
      <c r="Q2487" s="11">
        <f t="shared" si="155"/>
        <v>50.67</v>
      </c>
      <c r="R2487" s="19">
        <f t="shared" si="156"/>
        <v>42136.270787037036</v>
      </c>
      <c r="S2487" s="17">
        <f t="shared" si="157"/>
        <v>42168.071527777778</v>
      </c>
      <c r="T2487">
        <f t="shared" si="158"/>
        <v>2015</v>
      </c>
    </row>
    <row r="2488" spans="1:20" ht="48" x14ac:dyDescent="0.2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4" t="s">
        <v>8322</v>
      </c>
      <c r="P2488" s="12" t="s">
        <v>8325</v>
      </c>
      <c r="Q2488" s="11">
        <f t="shared" si="155"/>
        <v>19.489999999999998</v>
      </c>
      <c r="R2488" s="19">
        <f t="shared" si="156"/>
        <v>42036.704525462963</v>
      </c>
      <c r="S2488" s="17">
        <f t="shared" si="157"/>
        <v>42096.662858796291</v>
      </c>
      <c r="T2488">
        <f t="shared" si="158"/>
        <v>2015</v>
      </c>
    </row>
    <row r="2489" spans="1:20" ht="48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4" t="s">
        <v>8322</v>
      </c>
      <c r="P2489" s="12" t="s">
        <v>8325</v>
      </c>
      <c r="Q2489" s="11">
        <f t="shared" si="155"/>
        <v>126.5</v>
      </c>
      <c r="R2489" s="19">
        <f t="shared" si="156"/>
        <v>42353.761759259258</v>
      </c>
      <c r="S2489" s="17">
        <f t="shared" si="157"/>
        <v>42383.761759259258</v>
      </c>
      <c r="T2489">
        <f t="shared" si="158"/>
        <v>2015</v>
      </c>
    </row>
    <row r="2490" spans="1:20" ht="48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4" t="s">
        <v>8326</v>
      </c>
      <c r="P2490" s="12" t="s">
        <v>8330</v>
      </c>
      <c r="Q2490" s="11">
        <f t="shared" si="155"/>
        <v>42.11</v>
      </c>
      <c r="R2490" s="19">
        <f t="shared" si="156"/>
        <v>41453.688530092593</v>
      </c>
      <c r="S2490" s="17">
        <f t="shared" si="157"/>
        <v>41513.688530092593</v>
      </c>
      <c r="T2490">
        <f t="shared" si="158"/>
        <v>2013</v>
      </c>
    </row>
    <row r="2491" spans="1:20" ht="32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4" t="s">
        <v>8326</v>
      </c>
      <c r="P2491" s="12" t="s">
        <v>8328</v>
      </c>
      <c r="Q2491" s="11">
        <f t="shared" si="155"/>
        <v>50.27</v>
      </c>
      <c r="R2491" s="19">
        <f t="shared" si="156"/>
        <v>41732.479675925926</v>
      </c>
      <c r="S2491" s="17">
        <f t="shared" si="157"/>
        <v>41743.958333333336</v>
      </c>
      <c r="T2491">
        <f t="shared" si="158"/>
        <v>2014</v>
      </c>
    </row>
    <row r="2492" spans="1:20" ht="48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4" t="s">
        <v>8322</v>
      </c>
      <c r="P2492" s="12" t="s">
        <v>8325</v>
      </c>
      <c r="Q2492" s="11">
        <f t="shared" si="155"/>
        <v>44.24</v>
      </c>
      <c r="R2492" s="19">
        <f t="shared" si="156"/>
        <v>42596.644699074073</v>
      </c>
      <c r="S2492" s="17">
        <f t="shared" si="157"/>
        <v>42607.165972222225</v>
      </c>
      <c r="T2492">
        <f t="shared" si="158"/>
        <v>2016</v>
      </c>
    </row>
    <row r="2493" spans="1:20" ht="48" x14ac:dyDescent="0.2">
      <c r="A2493">
        <v>2870</v>
      </c>
      <c r="B2493" s="9" t="s">
        <v>2870</v>
      </c>
      <c r="C2493" s="3" t="s">
        <v>6980</v>
      </c>
      <c r="D2493" s="5">
        <v>5000</v>
      </c>
      <c r="E2493" s="7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4" t="s">
        <v>8322</v>
      </c>
      <c r="P2493" s="12" t="s">
        <v>8325</v>
      </c>
      <c r="Q2493" s="11">
        <f t="shared" si="155"/>
        <v>83.33</v>
      </c>
      <c r="R2493" s="19">
        <f t="shared" si="156"/>
        <v>41746.189409722225</v>
      </c>
      <c r="S2493" s="17">
        <f t="shared" si="157"/>
        <v>41776.189409722225</v>
      </c>
      <c r="T2493">
        <f t="shared" si="158"/>
        <v>2014</v>
      </c>
    </row>
    <row r="2494" spans="1:20" ht="48" x14ac:dyDescent="0.2">
      <c r="A2494">
        <v>885</v>
      </c>
      <c r="B2494" s="9" t="s">
        <v>886</v>
      </c>
      <c r="C2494" s="3" t="s">
        <v>4995</v>
      </c>
      <c r="D2494" s="5">
        <v>1000</v>
      </c>
      <c r="E2494" s="7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4" t="s">
        <v>8326</v>
      </c>
      <c r="P2494" s="12" t="s">
        <v>8327</v>
      </c>
      <c r="Q2494" s="11">
        <f t="shared" si="155"/>
        <v>35.71</v>
      </c>
      <c r="R2494" s="19">
        <f t="shared" si="156"/>
        <v>42713.941099537042</v>
      </c>
      <c r="S2494" s="17">
        <f t="shared" si="157"/>
        <v>42734.941099537042</v>
      </c>
      <c r="T2494">
        <f t="shared" si="158"/>
        <v>2016</v>
      </c>
    </row>
    <row r="2495" spans="1:20" ht="32" x14ac:dyDescent="0.2">
      <c r="A2495">
        <v>2492</v>
      </c>
      <c r="B2495" s="9" t="s">
        <v>2492</v>
      </c>
      <c r="C2495" s="3" t="s">
        <v>6602</v>
      </c>
      <c r="D2495" s="5">
        <v>600</v>
      </c>
      <c r="E2495" s="7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4" t="s">
        <v>8326</v>
      </c>
      <c r="P2495" s="12" t="s">
        <v>8327</v>
      </c>
      <c r="Q2495" s="11">
        <f t="shared" si="155"/>
        <v>27.78</v>
      </c>
      <c r="R2495" s="19">
        <f t="shared" si="156"/>
        <v>41024.985972222225</v>
      </c>
      <c r="S2495" s="17">
        <f t="shared" si="157"/>
        <v>41076.415972222225</v>
      </c>
      <c r="T2495">
        <f t="shared" si="158"/>
        <v>2012</v>
      </c>
    </row>
    <row r="2496" spans="1:20" ht="48" x14ac:dyDescent="0.2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4" t="s">
        <v>8320</v>
      </c>
      <c r="P2496" s="12" t="s">
        <v>8324</v>
      </c>
      <c r="Q2496" s="11">
        <f t="shared" si="155"/>
        <v>93.25</v>
      </c>
      <c r="R2496" s="19">
        <f t="shared" si="156"/>
        <v>41973.847962962958</v>
      </c>
      <c r="S2496" s="17">
        <f t="shared" si="157"/>
        <v>42033.847962962958</v>
      </c>
      <c r="T2496">
        <f t="shared" si="158"/>
        <v>2014</v>
      </c>
    </row>
    <row r="2497" spans="1:20" ht="48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4" t="s">
        <v>8322</v>
      </c>
      <c r="P2497" s="12" t="s">
        <v>8323</v>
      </c>
      <c r="Q2497" s="11">
        <f t="shared" si="155"/>
        <v>37.25</v>
      </c>
      <c r="R2497" s="19">
        <f t="shared" si="156"/>
        <v>42443.989050925928</v>
      </c>
      <c r="S2497" s="17">
        <f t="shared" si="157"/>
        <v>42487.552777777775</v>
      </c>
      <c r="T2497">
        <f t="shared" si="158"/>
        <v>2016</v>
      </c>
    </row>
    <row r="2498" spans="1:20" ht="48" x14ac:dyDescent="0.2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4" t="s">
        <v>8322</v>
      </c>
      <c r="P2498" s="12" t="s">
        <v>8325</v>
      </c>
      <c r="Q2498" s="11">
        <f t="shared" si="155"/>
        <v>35</v>
      </c>
      <c r="R2498" s="19">
        <f t="shared" si="156"/>
        <v>42283.552951388891</v>
      </c>
      <c r="S2498" s="17">
        <f t="shared" si="157"/>
        <v>42313.594618055555</v>
      </c>
      <c r="T2498">
        <f t="shared" si="158"/>
        <v>2015</v>
      </c>
    </row>
    <row r="2499" spans="1:20" ht="48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4" t="s">
        <v>8315</v>
      </c>
      <c r="P2499" s="12" t="s">
        <v>8333</v>
      </c>
      <c r="Q2499" s="11">
        <f t="shared" ref="Q2499:Q2562" si="159">IFERROR(ROUND(E2499/L2499,2),0)</f>
        <v>34.880000000000003</v>
      </c>
      <c r="R2499" s="19">
        <f t="shared" ref="R2499:R2562" si="160">(((J2499/60)/60)/24)+DATE(1970,1,1)</f>
        <v>40952.636979166666</v>
      </c>
      <c r="S2499" s="17">
        <f t="shared" ref="S2499:S2562" si="161">(((I2499/60)/60)/24)+DATE(1970,1,1)</f>
        <v>41012.595312500001</v>
      </c>
      <c r="T2499">
        <f t="shared" si="158"/>
        <v>2012</v>
      </c>
    </row>
    <row r="2500" spans="1:20" ht="48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4" t="s">
        <v>8310</v>
      </c>
      <c r="P2500" s="12" t="s">
        <v>8355</v>
      </c>
      <c r="Q2500" s="11">
        <f t="shared" si="159"/>
        <v>40.61</v>
      </c>
      <c r="R2500" s="19">
        <f t="shared" si="160"/>
        <v>41030.719756944447</v>
      </c>
      <c r="S2500" s="17">
        <f t="shared" si="161"/>
        <v>41044.719756944447</v>
      </c>
      <c r="T2500">
        <f t="shared" si="158"/>
        <v>2012</v>
      </c>
    </row>
    <row r="2501" spans="1:20" ht="48" x14ac:dyDescent="0.2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4" t="s">
        <v>8326</v>
      </c>
      <c r="P2501" s="12" t="s">
        <v>8349</v>
      </c>
      <c r="Q2501" s="11">
        <f t="shared" si="159"/>
        <v>34.76</v>
      </c>
      <c r="R2501" s="19">
        <f t="shared" si="160"/>
        <v>41368.583726851852</v>
      </c>
      <c r="S2501" s="17">
        <f t="shared" si="161"/>
        <v>41398.583726851852</v>
      </c>
      <c r="T2501">
        <f t="shared" si="158"/>
        <v>2013</v>
      </c>
    </row>
    <row r="2502" spans="1:20" ht="48" x14ac:dyDescent="0.2">
      <c r="A2502">
        <v>4094</v>
      </c>
      <c r="B2502" s="9" t="s">
        <v>4090</v>
      </c>
      <c r="C2502" s="3" t="s">
        <v>8197</v>
      </c>
      <c r="D2502" s="5">
        <v>2000</v>
      </c>
      <c r="E2502" s="7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4" t="s">
        <v>8322</v>
      </c>
      <c r="P2502" s="12" t="s">
        <v>8325</v>
      </c>
      <c r="Q2502" s="11">
        <f t="shared" si="159"/>
        <v>91.25</v>
      </c>
      <c r="R2502" s="19">
        <f t="shared" si="160"/>
        <v>41890.086805555555</v>
      </c>
      <c r="S2502" s="17">
        <f t="shared" si="161"/>
        <v>41934.207638888889</v>
      </c>
      <c r="T2502">
        <f t="shared" si="158"/>
        <v>2014</v>
      </c>
    </row>
    <row r="2503" spans="1:20" ht="48" x14ac:dyDescent="0.2">
      <c r="A2503">
        <v>2795</v>
      </c>
      <c r="B2503" s="9" t="s">
        <v>2795</v>
      </c>
      <c r="C2503" s="3" t="s">
        <v>6905</v>
      </c>
      <c r="D2503" s="5">
        <v>700</v>
      </c>
      <c r="E2503" s="7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4" t="s">
        <v>8322</v>
      </c>
      <c r="P2503" s="12" t="s">
        <v>8325</v>
      </c>
      <c r="Q2503" s="11">
        <f t="shared" si="159"/>
        <v>36.5</v>
      </c>
      <c r="R2503" s="19">
        <f t="shared" si="160"/>
        <v>41780.525937500002</v>
      </c>
      <c r="S2503" s="17">
        <f t="shared" si="161"/>
        <v>41796.958333333336</v>
      </c>
      <c r="T2503">
        <f t="shared" si="158"/>
        <v>2014</v>
      </c>
    </row>
    <row r="2504" spans="1:20" ht="32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4" t="s">
        <v>8326</v>
      </c>
      <c r="P2504" s="12" t="s">
        <v>8330</v>
      </c>
      <c r="Q2504" s="11">
        <f t="shared" si="159"/>
        <v>21.38</v>
      </c>
      <c r="R2504" s="19">
        <f t="shared" si="160"/>
        <v>42565.480983796297</v>
      </c>
      <c r="S2504" s="17">
        <f t="shared" si="161"/>
        <v>42595.480983796297</v>
      </c>
      <c r="T2504">
        <f t="shared" si="158"/>
        <v>2016</v>
      </c>
    </row>
    <row r="2505" spans="1:20" ht="48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4" t="s">
        <v>8307</v>
      </c>
      <c r="P2505" s="12" t="s">
        <v>8309</v>
      </c>
      <c r="Q2505" s="11">
        <f t="shared" si="159"/>
        <v>80.67</v>
      </c>
      <c r="R2505" s="19">
        <f t="shared" si="160"/>
        <v>41947.940740740742</v>
      </c>
      <c r="S2505" s="17">
        <f t="shared" si="161"/>
        <v>41972.666666666672</v>
      </c>
      <c r="T2505">
        <f t="shared" si="158"/>
        <v>2014</v>
      </c>
    </row>
    <row r="2506" spans="1:20" ht="48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4" t="s">
        <v>8326</v>
      </c>
      <c r="P2506" s="12" t="s">
        <v>8340</v>
      </c>
      <c r="Q2506" s="11">
        <f t="shared" si="159"/>
        <v>55.77</v>
      </c>
      <c r="R2506" s="19">
        <f t="shared" si="160"/>
        <v>41509.426585648151</v>
      </c>
      <c r="S2506" s="17">
        <f t="shared" si="161"/>
        <v>41548.165972222225</v>
      </c>
      <c r="T2506">
        <f t="shared" si="158"/>
        <v>2013</v>
      </c>
    </row>
    <row r="2507" spans="1:20" ht="48" x14ac:dyDescent="0.2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4" t="s">
        <v>8320</v>
      </c>
      <c r="P2507" s="12" t="s">
        <v>8324</v>
      </c>
      <c r="Q2507" s="11">
        <f t="shared" si="159"/>
        <v>180.5</v>
      </c>
      <c r="R2507" s="19">
        <f t="shared" si="160"/>
        <v>42147.741840277777</v>
      </c>
      <c r="S2507" s="17">
        <f t="shared" si="161"/>
        <v>42177.741840277777</v>
      </c>
      <c r="T2507">
        <f t="shared" si="158"/>
        <v>2015</v>
      </c>
    </row>
    <row r="2508" spans="1:20" ht="48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4" t="s">
        <v>8322</v>
      </c>
      <c r="P2508" s="12" t="s">
        <v>8323</v>
      </c>
      <c r="Q2508" s="11">
        <f t="shared" si="159"/>
        <v>120.17</v>
      </c>
      <c r="R2508" s="19">
        <f t="shared" si="160"/>
        <v>42121.675763888896</v>
      </c>
      <c r="S2508" s="17">
        <f t="shared" si="161"/>
        <v>42166.675763888896</v>
      </c>
      <c r="T2508">
        <f t="shared" ref="T2508:T2515" si="162">YEAR(R2508)</f>
        <v>2015</v>
      </c>
    </row>
    <row r="2509" spans="1:20" ht="48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4" t="s">
        <v>8322</v>
      </c>
      <c r="P2509" s="12" t="s">
        <v>8325</v>
      </c>
      <c r="Q2509" s="11">
        <f t="shared" si="159"/>
        <v>26.67</v>
      </c>
      <c r="R2509" s="19">
        <f t="shared" si="160"/>
        <v>42609.442465277782</v>
      </c>
      <c r="S2509" s="17">
        <f t="shared" si="161"/>
        <v>42639.442465277782</v>
      </c>
      <c r="T2509">
        <f t="shared" si="162"/>
        <v>2016</v>
      </c>
    </row>
    <row r="2510" spans="1:20" ht="48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4" t="s">
        <v>8322</v>
      </c>
      <c r="P2510" s="12" t="s">
        <v>8325</v>
      </c>
      <c r="Q2510" s="11">
        <f t="shared" si="159"/>
        <v>55.23</v>
      </c>
      <c r="R2510" s="19">
        <f t="shared" si="160"/>
        <v>42600.756041666667</v>
      </c>
      <c r="S2510" s="17">
        <f t="shared" si="161"/>
        <v>42621.756041666667</v>
      </c>
      <c r="T2510">
        <f t="shared" si="162"/>
        <v>2016</v>
      </c>
    </row>
    <row r="2511" spans="1:20" ht="48" x14ac:dyDescent="0.2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4" t="s">
        <v>8307</v>
      </c>
      <c r="P2511" s="12" t="s">
        <v>8309</v>
      </c>
      <c r="Q2511" s="11">
        <f t="shared" si="159"/>
        <v>44.69</v>
      </c>
      <c r="R2511" s="19">
        <f t="shared" si="160"/>
        <v>41940.658645833333</v>
      </c>
      <c r="S2511" s="17">
        <f t="shared" si="161"/>
        <v>41974</v>
      </c>
      <c r="T2511">
        <f t="shared" si="162"/>
        <v>2014</v>
      </c>
    </row>
    <row r="2512" spans="1:20" ht="48" x14ac:dyDescent="0.2">
      <c r="A2512">
        <v>3998</v>
      </c>
      <c r="B2512" s="9" t="s">
        <v>3994</v>
      </c>
      <c r="C2512" s="3" t="s">
        <v>8104</v>
      </c>
      <c r="D2512" s="5">
        <v>1250</v>
      </c>
      <c r="E2512" s="7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4" t="s">
        <v>8322</v>
      </c>
      <c r="P2512" s="12" t="s">
        <v>8325</v>
      </c>
      <c r="Q2512" s="11">
        <f t="shared" si="159"/>
        <v>59.58</v>
      </c>
      <c r="R2512" s="19">
        <f t="shared" si="160"/>
        <v>42061.963263888887</v>
      </c>
      <c r="S2512" s="17">
        <f t="shared" si="161"/>
        <v>42091.921597222223</v>
      </c>
      <c r="T2512">
        <f t="shared" si="162"/>
        <v>2015</v>
      </c>
    </row>
    <row r="2513" spans="1:20" ht="32" x14ac:dyDescent="0.2">
      <c r="A2513">
        <v>2955</v>
      </c>
      <c r="B2513" s="9" t="s">
        <v>2955</v>
      </c>
      <c r="C2513" s="3" t="s">
        <v>7065</v>
      </c>
      <c r="D2513" s="5">
        <v>1200</v>
      </c>
      <c r="E2513" s="7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4" t="s">
        <v>8322</v>
      </c>
      <c r="P2513" s="12" t="s">
        <v>8323</v>
      </c>
      <c r="Q2513" s="11">
        <f t="shared" si="159"/>
        <v>65</v>
      </c>
      <c r="R2513" s="19">
        <f t="shared" si="160"/>
        <v>42141.741307870368</v>
      </c>
      <c r="S2513" s="17">
        <f t="shared" si="161"/>
        <v>42171.741307870368</v>
      </c>
      <c r="T2513">
        <f t="shared" si="162"/>
        <v>2015</v>
      </c>
    </row>
    <row r="2514" spans="1:20" ht="32" x14ac:dyDescent="0.2">
      <c r="A2514">
        <v>3826</v>
      </c>
      <c r="B2514" s="9" t="s">
        <v>3823</v>
      </c>
      <c r="C2514" s="3" t="s">
        <v>7935</v>
      </c>
      <c r="D2514" s="5">
        <v>600</v>
      </c>
      <c r="E2514" s="7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4" t="s">
        <v>8322</v>
      </c>
      <c r="P2514" s="12" t="s">
        <v>8325</v>
      </c>
      <c r="Q2514" s="11">
        <f t="shared" si="159"/>
        <v>27.5</v>
      </c>
      <c r="R2514" s="19">
        <f t="shared" si="160"/>
        <v>42101.423541666663</v>
      </c>
      <c r="S2514" s="17">
        <f t="shared" si="161"/>
        <v>42131.423541666663</v>
      </c>
      <c r="T2514">
        <f t="shared" si="162"/>
        <v>2015</v>
      </c>
    </row>
    <row r="2515" spans="1:20" ht="48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4" t="s">
        <v>8322</v>
      </c>
      <c r="P2515" s="12" t="s">
        <v>8325</v>
      </c>
      <c r="Q2515" s="11">
        <f t="shared" si="159"/>
        <v>51</v>
      </c>
      <c r="R2515" s="19">
        <f t="shared" si="160"/>
        <v>42294.808124999996</v>
      </c>
      <c r="S2515" s="17">
        <f t="shared" si="161"/>
        <v>42305.829166666663</v>
      </c>
      <c r="T2515">
        <f t="shared" si="162"/>
        <v>2015</v>
      </c>
    </row>
    <row r="2516" spans="1:20" ht="48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4" t="s">
        <v>8322</v>
      </c>
      <c r="P2516" s="12" t="s">
        <v>8334</v>
      </c>
      <c r="Q2516" s="11">
        <f t="shared" si="159"/>
        <v>25.46</v>
      </c>
      <c r="R2516" s="19">
        <f t="shared" si="160"/>
        <v>42445.866979166662</v>
      </c>
      <c r="S2516" s="17">
        <f t="shared" si="161"/>
        <v>42475.866979166662</v>
      </c>
      <c r="T2516">
        <f>YEAR(R2516)</f>
        <v>2016</v>
      </c>
    </row>
    <row r="2517" spans="1:20" ht="48" x14ac:dyDescent="0.2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4" t="s">
        <v>8307</v>
      </c>
      <c r="P2517" s="12" t="s">
        <v>8309</v>
      </c>
      <c r="Q2517" s="11">
        <f t="shared" si="159"/>
        <v>19.239999999999998</v>
      </c>
      <c r="R2517" s="19">
        <f t="shared" si="160"/>
        <v>42373.712418981479</v>
      </c>
      <c r="S2517" s="17">
        <f t="shared" si="161"/>
        <v>42411.712418981479</v>
      </c>
      <c r="T2517">
        <f t="shared" ref="T2517:T2580" si="163">YEAR(R2517)</f>
        <v>2016</v>
      </c>
    </row>
    <row r="2518" spans="1:20" ht="48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4" t="s">
        <v>8322</v>
      </c>
      <c r="P2518" s="12" t="s">
        <v>8325</v>
      </c>
      <c r="Q2518" s="11">
        <f t="shared" si="159"/>
        <v>29.58</v>
      </c>
      <c r="R2518" s="19">
        <f t="shared" si="160"/>
        <v>42141.541134259256</v>
      </c>
      <c r="S2518" s="17">
        <f t="shared" si="161"/>
        <v>42171.541134259256</v>
      </c>
      <c r="T2518">
        <f t="shared" si="163"/>
        <v>2015</v>
      </c>
    </row>
    <row r="2519" spans="1:20" ht="48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4" t="s">
        <v>8322</v>
      </c>
      <c r="P2519" s="12" t="s">
        <v>8325</v>
      </c>
      <c r="Q2519" s="11">
        <f t="shared" si="159"/>
        <v>33.57</v>
      </c>
      <c r="R2519" s="19">
        <f t="shared" si="160"/>
        <v>41821.698599537034</v>
      </c>
      <c r="S2519" s="17">
        <f t="shared" si="161"/>
        <v>41851.698599537034</v>
      </c>
      <c r="T2519">
        <f t="shared" si="163"/>
        <v>2014</v>
      </c>
    </row>
    <row r="2520" spans="1:20" ht="48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4" t="s">
        <v>8310</v>
      </c>
      <c r="P2520" s="12" t="s">
        <v>8351</v>
      </c>
      <c r="Q2520" s="11">
        <f t="shared" si="159"/>
        <v>46.73</v>
      </c>
      <c r="R2520" s="19">
        <f t="shared" si="160"/>
        <v>41365.904594907406</v>
      </c>
      <c r="S2520" s="17">
        <f t="shared" si="161"/>
        <v>41395.904594907406</v>
      </c>
      <c r="T2520">
        <f t="shared" si="163"/>
        <v>2013</v>
      </c>
    </row>
    <row r="2521" spans="1:20" ht="48" x14ac:dyDescent="0.2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4" t="s">
        <v>8307</v>
      </c>
      <c r="P2521" s="12" t="s">
        <v>8309</v>
      </c>
      <c r="Q2521" s="11">
        <f t="shared" si="159"/>
        <v>100</v>
      </c>
      <c r="R2521" s="19">
        <f t="shared" si="160"/>
        <v>42173.843240740738</v>
      </c>
      <c r="S2521" s="17">
        <f t="shared" si="161"/>
        <v>42203.843240740738</v>
      </c>
      <c r="T2521">
        <f t="shared" si="163"/>
        <v>2015</v>
      </c>
    </row>
    <row r="2522" spans="1:20" ht="48" x14ac:dyDescent="0.2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4" t="s">
        <v>8326</v>
      </c>
      <c r="P2522" s="12" t="s">
        <v>8330</v>
      </c>
      <c r="Q2522" s="11">
        <f t="shared" si="159"/>
        <v>50</v>
      </c>
      <c r="R2522" s="19">
        <f t="shared" si="160"/>
        <v>41116.758125</v>
      </c>
      <c r="S2522" s="17">
        <f t="shared" si="161"/>
        <v>41146.758125</v>
      </c>
      <c r="T2522">
        <f t="shared" si="163"/>
        <v>2012</v>
      </c>
    </row>
    <row r="2523" spans="1:20" ht="48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4" t="s">
        <v>8322</v>
      </c>
      <c r="P2523" s="12" t="s">
        <v>8325</v>
      </c>
      <c r="Q2523" s="11">
        <f t="shared" si="159"/>
        <v>57.92</v>
      </c>
      <c r="R2523" s="19">
        <f t="shared" si="160"/>
        <v>42643.632858796293</v>
      </c>
      <c r="S2523" s="17">
        <f t="shared" si="161"/>
        <v>42672.125</v>
      </c>
      <c r="T2523">
        <f t="shared" si="163"/>
        <v>2016</v>
      </c>
    </row>
    <row r="2524" spans="1:20" ht="32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4" t="s">
        <v>8307</v>
      </c>
      <c r="P2524" s="12" t="s">
        <v>8341</v>
      </c>
      <c r="Q2524" s="11">
        <f t="shared" si="159"/>
        <v>76.67</v>
      </c>
      <c r="R2524" s="19">
        <f t="shared" si="160"/>
        <v>42489.772326388891</v>
      </c>
      <c r="S2524" s="17">
        <f t="shared" si="161"/>
        <v>42518.772326388891</v>
      </c>
      <c r="T2524">
        <f t="shared" si="163"/>
        <v>2016</v>
      </c>
    </row>
    <row r="2525" spans="1:20" ht="48" x14ac:dyDescent="0.2">
      <c r="A2525">
        <v>668</v>
      </c>
      <c r="B2525" s="9" t="s">
        <v>669</v>
      </c>
      <c r="C2525" s="3" t="s">
        <v>4778</v>
      </c>
      <c r="D2525" s="5">
        <v>15000</v>
      </c>
      <c r="E2525" s="7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4" t="s">
        <v>8307</v>
      </c>
      <c r="P2525" s="12" t="s">
        <v>8309</v>
      </c>
      <c r="Q2525" s="11">
        <f t="shared" si="159"/>
        <v>27.36</v>
      </c>
      <c r="R2525" s="19">
        <f t="shared" si="160"/>
        <v>42090.831273148149</v>
      </c>
      <c r="S2525" s="17">
        <f t="shared" si="161"/>
        <v>42135.831273148149</v>
      </c>
      <c r="T2525">
        <f t="shared" si="163"/>
        <v>2015</v>
      </c>
    </row>
    <row r="2526" spans="1:20" ht="48" x14ac:dyDescent="0.2">
      <c r="A2526">
        <v>409</v>
      </c>
      <c r="B2526" s="9" t="s">
        <v>410</v>
      </c>
      <c r="C2526" s="3" t="s">
        <v>4519</v>
      </c>
      <c r="D2526" s="5">
        <v>500</v>
      </c>
      <c r="E2526" s="7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4" t="s">
        <v>8320</v>
      </c>
      <c r="P2526" s="12" t="s">
        <v>8321</v>
      </c>
      <c r="Q2526" s="11">
        <f t="shared" si="159"/>
        <v>45.6</v>
      </c>
      <c r="R2526" s="19">
        <f t="shared" si="160"/>
        <v>42543.862777777773</v>
      </c>
      <c r="S2526" s="17">
        <f t="shared" si="161"/>
        <v>42573.862777777773</v>
      </c>
      <c r="T2526">
        <f t="shared" si="163"/>
        <v>2016</v>
      </c>
    </row>
    <row r="2527" spans="1:20" ht="32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4" t="s">
        <v>8326</v>
      </c>
      <c r="P2527" s="12" t="s">
        <v>8327</v>
      </c>
      <c r="Q2527" s="11">
        <f t="shared" si="159"/>
        <v>26.27</v>
      </c>
      <c r="R2527" s="19">
        <f t="shared" si="160"/>
        <v>40671.637511574074</v>
      </c>
      <c r="S2527" s="17">
        <f t="shared" si="161"/>
        <v>40701.637511574074</v>
      </c>
      <c r="T2527">
        <f t="shared" si="163"/>
        <v>2011</v>
      </c>
    </row>
    <row r="2528" spans="1:20" ht="48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4" t="s">
        <v>8326</v>
      </c>
      <c r="P2528" s="12" t="s">
        <v>8327</v>
      </c>
      <c r="Q2528" s="11">
        <f t="shared" si="159"/>
        <v>23.45</v>
      </c>
      <c r="R2528" s="19">
        <f t="shared" si="160"/>
        <v>41053.772858796299</v>
      </c>
      <c r="S2528" s="17">
        <f t="shared" si="161"/>
        <v>41083.772858796299</v>
      </c>
      <c r="T2528">
        <f t="shared" si="163"/>
        <v>2012</v>
      </c>
    </row>
    <row r="2529" spans="1:20" ht="48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4" t="s">
        <v>8326</v>
      </c>
      <c r="P2529" s="12" t="s">
        <v>8330</v>
      </c>
      <c r="Q2529" s="11">
        <f t="shared" si="159"/>
        <v>39.97</v>
      </c>
      <c r="R2529" s="19">
        <f t="shared" si="160"/>
        <v>40379.23096064815</v>
      </c>
      <c r="S2529" s="17">
        <f t="shared" si="161"/>
        <v>40393.082638888889</v>
      </c>
      <c r="T2529">
        <f t="shared" si="163"/>
        <v>2010</v>
      </c>
    </row>
    <row r="2530" spans="1:20" ht="48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4" t="s">
        <v>8315</v>
      </c>
      <c r="P2530" s="12" t="s">
        <v>8333</v>
      </c>
      <c r="Q2530" s="11">
        <f t="shared" si="159"/>
        <v>37.67</v>
      </c>
      <c r="R2530" s="19">
        <f t="shared" si="160"/>
        <v>42479.566388888896</v>
      </c>
      <c r="S2530" s="17">
        <f t="shared" si="161"/>
        <v>42504.566388888896</v>
      </c>
      <c r="T2530">
        <f t="shared" si="163"/>
        <v>2016</v>
      </c>
    </row>
    <row r="2531" spans="1:20" ht="48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4" t="s">
        <v>8312</v>
      </c>
      <c r="P2531" s="12" t="s">
        <v>8354</v>
      </c>
      <c r="Q2531" s="11">
        <f t="shared" si="159"/>
        <v>56.42</v>
      </c>
      <c r="R2531" s="19">
        <f t="shared" si="160"/>
        <v>42525.153055555551</v>
      </c>
      <c r="S2531" s="17">
        <f t="shared" si="161"/>
        <v>42555.153055555551</v>
      </c>
      <c r="T2531">
        <f t="shared" si="163"/>
        <v>2016</v>
      </c>
    </row>
    <row r="2532" spans="1:20" ht="32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4" t="s">
        <v>8320</v>
      </c>
      <c r="P2532" s="12" t="s">
        <v>8338</v>
      </c>
      <c r="Q2532" s="11">
        <f t="shared" si="159"/>
        <v>52</v>
      </c>
      <c r="R2532" s="19">
        <f t="shared" si="160"/>
        <v>41778.766724537039</v>
      </c>
      <c r="S2532" s="17">
        <f t="shared" si="161"/>
        <v>41806.916666666664</v>
      </c>
      <c r="T2532">
        <f t="shared" si="163"/>
        <v>2014</v>
      </c>
    </row>
    <row r="2533" spans="1:20" ht="32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4" t="s">
        <v>8312</v>
      </c>
      <c r="P2533" s="12" t="s">
        <v>8313</v>
      </c>
      <c r="Q2533" s="11">
        <f t="shared" si="159"/>
        <v>51.92</v>
      </c>
      <c r="R2533" s="19">
        <f t="shared" si="160"/>
        <v>41852.665798611109</v>
      </c>
      <c r="S2533" s="17">
        <f t="shared" si="161"/>
        <v>41882.665798611109</v>
      </c>
      <c r="T2533">
        <f t="shared" si="163"/>
        <v>2014</v>
      </c>
    </row>
    <row r="2534" spans="1:20" ht="48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4" t="s">
        <v>8322</v>
      </c>
      <c r="P2534" s="12" t="s">
        <v>8325</v>
      </c>
      <c r="Q2534" s="11">
        <f t="shared" si="159"/>
        <v>51.62</v>
      </c>
      <c r="R2534" s="19">
        <f t="shared" si="160"/>
        <v>42058.792476851857</v>
      </c>
      <c r="S2534" s="17">
        <f t="shared" si="161"/>
        <v>42088.750810185185</v>
      </c>
      <c r="T2534">
        <f t="shared" si="163"/>
        <v>2015</v>
      </c>
    </row>
    <row r="2535" spans="1:20" ht="48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4" t="s">
        <v>8307</v>
      </c>
      <c r="P2535" s="12" t="s">
        <v>8341</v>
      </c>
      <c r="Q2535" s="11">
        <f t="shared" si="159"/>
        <v>47.86</v>
      </c>
      <c r="R2535" s="19">
        <f t="shared" si="160"/>
        <v>42425.970092592594</v>
      </c>
      <c r="S2535" s="17">
        <f t="shared" si="161"/>
        <v>42485.928425925929</v>
      </c>
      <c r="T2535">
        <f t="shared" si="163"/>
        <v>2016</v>
      </c>
    </row>
    <row r="2536" spans="1:20" ht="48" x14ac:dyDescent="0.2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4" t="s">
        <v>8307</v>
      </c>
      <c r="P2536" s="12" t="s">
        <v>8309</v>
      </c>
      <c r="Q2536" s="11">
        <f t="shared" si="159"/>
        <v>41.75</v>
      </c>
      <c r="R2536" s="19">
        <f t="shared" si="160"/>
        <v>42382.843287037031</v>
      </c>
      <c r="S2536" s="17">
        <f t="shared" si="161"/>
        <v>42418.843287037031</v>
      </c>
      <c r="T2536">
        <f t="shared" si="163"/>
        <v>2016</v>
      </c>
    </row>
    <row r="2537" spans="1:20" ht="48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4" t="s">
        <v>8322</v>
      </c>
      <c r="P2537" s="12" t="s">
        <v>8325</v>
      </c>
      <c r="Q2537" s="11">
        <f t="shared" si="159"/>
        <v>51.23</v>
      </c>
      <c r="R2537" s="19">
        <f t="shared" si="160"/>
        <v>41900.243159722224</v>
      </c>
      <c r="S2537" s="17">
        <f t="shared" si="161"/>
        <v>41922.458333333336</v>
      </c>
      <c r="T2537">
        <f t="shared" si="163"/>
        <v>2014</v>
      </c>
    </row>
    <row r="2538" spans="1:20" ht="48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4" t="s">
        <v>8322</v>
      </c>
      <c r="P2538" s="12" t="s">
        <v>8325</v>
      </c>
      <c r="Q2538" s="11">
        <f t="shared" si="159"/>
        <v>26.61</v>
      </c>
      <c r="R2538" s="19">
        <f t="shared" si="160"/>
        <v>42758.368078703701</v>
      </c>
      <c r="S2538" s="17">
        <f t="shared" si="161"/>
        <v>42786.368078703701</v>
      </c>
      <c r="T2538">
        <f t="shared" si="163"/>
        <v>2017</v>
      </c>
    </row>
    <row r="2539" spans="1:20" ht="48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4" t="s">
        <v>8322</v>
      </c>
      <c r="P2539" s="12" t="s">
        <v>8325</v>
      </c>
      <c r="Q2539" s="11">
        <f t="shared" si="159"/>
        <v>36.67</v>
      </c>
      <c r="R2539" s="19">
        <f t="shared" si="160"/>
        <v>42177.761782407411</v>
      </c>
      <c r="S2539" s="17">
        <f t="shared" si="161"/>
        <v>42198.041666666672</v>
      </c>
      <c r="T2539">
        <f t="shared" si="163"/>
        <v>2015</v>
      </c>
    </row>
    <row r="2540" spans="1:20" ht="48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4" t="s">
        <v>8322</v>
      </c>
      <c r="P2540" s="12" t="s">
        <v>8325</v>
      </c>
      <c r="Q2540" s="11">
        <f t="shared" si="159"/>
        <v>41.13</v>
      </c>
      <c r="R2540" s="19">
        <f t="shared" si="160"/>
        <v>42088.723692129628</v>
      </c>
      <c r="S2540" s="17">
        <f t="shared" si="161"/>
        <v>42115.723692129628</v>
      </c>
      <c r="T2540">
        <f t="shared" si="163"/>
        <v>2015</v>
      </c>
    </row>
    <row r="2541" spans="1:20" ht="48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4" t="s">
        <v>8322</v>
      </c>
      <c r="P2541" s="12" t="s">
        <v>8325</v>
      </c>
      <c r="Q2541" s="11">
        <f t="shared" si="159"/>
        <v>46.93</v>
      </c>
      <c r="R2541" s="19">
        <f t="shared" si="160"/>
        <v>42142.768819444449</v>
      </c>
      <c r="S2541" s="17">
        <f t="shared" si="161"/>
        <v>42182.768819444449</v>
      </c>
      <c r="T2541">
        <f t="shared" si="163"/>
        <v>2015</v>
      </c>
    </row>
    <row r="2542" spans="1:20" ht="48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4" t="s">
        <v>8312</v>
      </c>
      <c r="P2542" s="12" t="s">
        <v>8352</v>
      </c>
      <c r="Q2542" s="11">
        <f t="shared" si="159"/>
        <v>218.33</v>
      </c>
      <c r="R2542" s="19">
        <f t="shared" si="160"/>
        <v>41807.118495370371</v>
      </c>
      <c r="S2542" s="17">
        <f t="shared" si="161"/>
        <v>41852.118495370371</v>
      </c>
      <c r="T2542">
        <f t="shared" si="163"/>
        <v>2014</v>
      </c>
    </row>
    <row r="2543" spans="1:20" ht="48" x14ac:dyDescent="0.2">
      <c r="A2543">
        <v>3928</v>
      </c>
      <c r="B2543" s="9" t="s">
        <v>3925</v>
      </c>
      <c r="C2543" s="3" t="s">
        <v>8036</v>
      </c>
      <c r="D2543" s="5">
        <v>5000</v>
      </c>
      <c r="E2543" s="7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4" t="s">
        <v>8322</v>
      </c>
      <c r="P2543" s="12" t="s">
        <v>8325</v>
      </c>
      <c r="Q2543" s="11">
        <f t="shared" si="159"/>
        <v>93</v>
      </c>
      <c r="R2543" s="19">
        <f t="shared" si="160"/>
        <v>42265.683182870373</v>
      </c>
      <c r="S2543" s="17">
        <f t="shared" si="161"/>
        <v>42293.207638888889</v>
      </c>
      <c r="T2543">
        <f t="shared" si="163"/>
        <v>2015</v>
      </c>
    </row>
    <row r="2544" spans="1:20" ht="48" x14ac:dyDescent="0.2">
      <c r="A2544">
        <v>1777</v>
      </c>
      <c r="B2544" s="9" t="s">
        <v>1778</v>
      </c>
      <c r="C2544" s="3" t="s">
        <v>5887</v>
      </c>
      <c r="D2544" s="5">
        <v>4800</v>
      </c>
      <c r="E2544" s="7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4" t="s">
        <v>8312</v>
      </c>
      <c r="P2544" s="12" t="s">
        <v>8313</v>
      </c>
      <c r="Q2544" s="11">
        <f t="shared" si="159"/>
        <v>65.099999999999994</v>
      </c>
      <c r="R2544" s="19">
        <f t="shared" si="160"/>
        <v>42025.357094907406</v>
      </c>
      <c r="S2544" s="17">
        <f t="shared" si="161"/>
        <v>42055.357094907406</v>
      </c>
      <c r="T2544">
        <f t="shared" si="163"/>
        <v>2015</v>
      </c>
    </row>
    <row r="2545" spans="1:20" ht="48" x14ac:dyDescent="0.2">
      <c r="A2545">
        <v>1723</v>
      </c>
      <c r="B2545" s="9" t="s">
        <v>1724</v>
      </c>
      <c r="C2545" s="3" t="s">
        <v>5833</v>
      </c>
      <c r="D2545" s="5">
        <v>10000</v>
      </c>
      <c r="E2545" s="7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4" t="s">
        <v>8326</v>
      </c>
      <c r="P2545" s="12" t="s">
        <v>8329</v>
      </c>
      <c r="Q2545" s="11">
        <f t="shared" si="159"/>
        <v>216.67</v>
      </c>
      <c r="R2545" s="19">
        <f t="shared" si="160"/>
        <v>42129.82540509259</v>
      </c>
      <c r="S2545" s="17">
        <f t="shared" si="161"/>
        <v>42186.25</v>
      </c>
      <c r="T2545">
        <f t="shared" si="163"/>
        <v>2015</v>
      </c>
    </row>
    <row r="2546" spans="1:20" ht="48" x14ac:dyDescent="0.2">
      <c r="A2546">
        <v>2877</v>
      </c>
      <c r="B2546" s="9" t="s">
        <v>2877</v>
      </c>
      <c r="C2546" s="3" t="s">
        <v>6987</v>
      </c>
      <c r="D2546" s="5">
        <v>6000</v>
      </c>
      <c r="E2546" s="7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4" t="s">
        <v>8322</v>
      </c>
      <c r="P2546" s="12" t="s">
        <v>8325</v>
      </c>
      <c r="Q2546" s="11">
        <f t="shared" si="159"/>
        <v>108.33</v>
      </c>
      <c r="R2546" s="19">
        <f t="shared" si="160"/>
        <v>42672.955138888887</v>
      </c>
      <c r="S2546" s="17">
        <f t="shared" si="161"/>
        <v>42704.708333333328</v>
      </c>
      <c r="T2546">
        <f t="shared" si="163"/>
        <v>2016</v>
      </c>
    </row>
    <row r="2547" spans="1:20" ht="32" x14ac:dyDescent="0.2">
      <c r="A2547">
        <v>1576</v>
      </c>
      <c r="B2547" s="9" t="s">
        <v>1577</v>
      </c>
      <c r="C2547" s="3" t="s">
        <v>5686</v>
      </c>
      <c r="D2547" s="5">
        <v>5000</v>
      </c>
      <c r="E2547" s="7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4" t="s">
        <v>8310</v>
      </c>
      <c r="P2547" s="12" t="s">
        <v>8348</v>
      </c>
      <c r="Q2547" s="11">
        <f t="shared" si="159"/>
        <v>65</v>
      </c>
      <c r="R2547" s="19">
        <f t="shared" si="160"/>
        <v>42140.879259259258</v>
      </c>
      <c r="S2547" s="17">
        <f t="shared" si="161"/>
        <v>42185.879259259258</v>
      </c>
      <c r="T2547">
        <f t="shared" si="163"/>
        <v>2015</v>
      </c>
    </row>
    <row r="2548" spans="1:20" ht="48" x14ac:dyDescent="0.2">
      <c r="A2548">
        <v>3865</v>
      </c>
      <c r="B2548" s="9" t="s">
        <v>3862</v>
      </c>
      <c r="C2548" s="3" t="s">
        <v>7974</v>
      </c>
      <c r="D2548" s="5">
        <v>2413</v>
      </c>
      <c r="E2548" s="7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4" t="s">
        <v>8322</v>
      </c>
      <c r="P2548" s="12" t="s">
        <v>8325</v>
      </c>
      <c r="Q2548" s="11">
        <f t="shared" si="159"/>
        <v>46.43</v>
      </c>
      <c r="R2548" s="19">
        <f t="shared" si="160"/>
        <v>41841.651597222226</v>
      </c>
      <c r="S2548" s="17">
        <f t="shared" si="161"/>
        <v>41881.229166666664</v>
      </c>
      <c r="T2548">
        <f t="shared" si="163"/>
        <v>2014</v>
      </c>
    </row>
    <row r="2549" spans="1:20" ht="48" x14ac:dyDescent="0.2">
      <c r="A2549">
        <v>3345</v>
      </c>
      <c r="B2549" s="9" t="s">
        <v>3345</v>
      </c>
      <c r="C2549" s="3" t="s">
        <v>7455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4" t="s">
        <v>8322</v>
      </c>
      <c r="P2549" s="12" t="s">
        <v>8325</v>
      </c>
      <c r="Q2549" s="11">
        <f t="shared" si="159"/>
        <v>50</v>
      </c>
      <c r="R2549" s="19">
        <f t="shared" si="160"/>
        <v>42053.106111111112</v>
      </c>
      <c r="S2549" s="17">
        <f t="shared" si="161"/>
        <v>42112.025694444441</v>
      </c>
      <c r="T2549">
        <f t="shared" si="163"/>
        <v>2015</v>
      </c>
    </row>
    <row r="2550" spans="1:20" ht="48" x14ac:dyDescent="0.2">
      <c r="A2550">
        <v>3413</v>
      </c>
      <c r="B2550" s="9" t="s">
        <v>3412</v>
      </c>
      <c r="C2550" s="3" t="s">
        <v>7523</v>
      </c>
      <c r="D2550" s="5">
        <v>500</v>
      </c>
      <c r="E2550" s="7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4" t="s">
        <v>8322</v>
      </c>
      <c r="P2550" s="12" t="s">
        <v>8325</v>
      </c>
      <c r="Q2550" s="11">
        <f t="shared" si="159"/>
        <v>46.43</v>
      </c>
      <c r="R2550" s="19">
        <f t="shared" si="160"/>
        <v>42053.733078703706</v>
      </c>
      <c r="S2550" s="17">
        <f t="shared" si="161"/>
        <v>42063.207638888889</v>
      </c>
      <c r="T2550">
        <f t="shared" si="163"/>
        <v>2015</v>
      </c>
    </row>
    <row r="2551" spans="1:20" ht="48" x14ac:dyDescent="0.2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4" t="s">
        <v>8322</v>
      </c>
      <c r="P2551" s="12" t="s">
        <v>8323</v>
      </c>
      <c r="Q2551" s="11">
        <f t="shared" si="159"/>
        <v>92.14</v>
      </c>
      <c r="R2551" s="19">
        <f t="shared" si="160"/>
        <v>42111.684027777781</v>
      </c>
      <c r="S2551" s="17">
        <f t="shared" si="161"/>
        <v>42169.804861111115</v>
      </c>
      <c r="T2551">
        <f t="shared" si="163"/>
        <v>2015</v>
      </c>
    </row>
    <row r="2552" spans="1:20" ht="32" x14ac:dyDescent="0.2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4" t="s">
        <v>8322</v>
      </c>
      <c r="P2552" s="12" t="s">
        <v>8325</v>
      </c>
      <c r="Q2552" s="11">
        <f t="shared" si="159"/>
        <v>53.75</v>
      </c>
      <c r="R2552" s="19">
        <f t="shared" si="160"/>
        <v>42803.579224537039</v>
      </c>
      <c r="S2552" s="17">
        <f t="shared" si="161"/>
        <v>42833.537557870368</v>
      </c>
      <c r="T2552">
        <f t="shared" si="163"/>
        <v>2017</v>
      </c>
    </row>
    <row r="2553" spans="1:20" ht="48" x14ac:dyDescent="0.2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4" t="s">
        <v>8326</v>
      </c>
      <c r="P2553" s="12" t="s">
        <v>8349</v>
      </c>
      <c r="Q2553" s="11">
        <f t="shared" si="159"/>
        <v>21.47</v>
      </c>
      <c r="R2553" s="19">
        <f t="shared" si="160"/>
        <v>41037.829918981479</v>
      </c>
      <c r="S2553" s="17">
        <f t="shared" si="161"/>
        <v>41058.829918981479</v>
      </c>
      <c r="T2553">
        <f t="shared" si="163"/>
        <v>2012</v>
      </c>
    </row>
    <row r="2554" spans="1:20" ht="48" x14ac:dyDescent="0.2">
      <c r="A2554">
        <v>4104</v>
      </c>
      <c r="B2554" s="9" t="s">
        <v>4100</v>
      </c>
      <c r="C2554" s="3" t="s">
        <v>8207</v>
      </c>
      <c r="D2554" s="5">
        <v>3000</v>
      </c>
      <c r="E2554" s="7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4" t="s">
        <v>8322</v>
      </c>
      <c r="P2554" s="12" t="s">
        <v>8325</v>
      </c>
      <c r="Q2554" s="11">
        <f t="shared" si="159"/>
        <v>45.79</v>
      </c>
      <c r="R2554" s="19">
        <f t="shared" si="160"/>
        <v>42640.278171296297</v>
      </c>
      <c r="S2554" s="17">
        <f t="shared" si="161"/>
        <v>42670.278171296297</v>
      </c>
      <c r="T2554">
        <f t="shared" si="163"/>
        <v>2016</v>
      </c>
    </row>
    <row r="2555" spans="1:20" ht="48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4" t="s">
        <v>8322</v>
      </c>
      <c r="P2555" s="12" t="s">
        <v>8325</v>
      </c>
      <c r="Q2555" s="11">
        <f t="shared" si="159"/>
        <v>40.06</v>
      </c>
      <c r="R2555" s="19">
        <f t="shared" si="160"/>
        <v>41816.950370370374</v>
      </c>
      <c r="S2555" s="17">
        <f t="shared" si="161"/>
        <v>41853.583333333336</v>
      </c>
      <c r="T2555">
        <f t="shared" si="163"/>
        <v>2014</v>
      </c>
    </row>
    <row r="2556" spans="1:20" ht="48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4" t="s">
        <v>8322</v>
      </c>
      <c r="P2556" s="12" t="s">
        <v>8325</v>
      </c>
      <c r="Q2556" s="11">
        <f t="shared" si="159"/>
        <v>33.74</v>
      </c>
      <c r="R2556" s="19">
        <f t="shared" si="160"/>
        <v>42399.707407407404</v>
      </c>
      <c r="S2556" s="17">
        <f t="shared" si="161"/>
        <v>42420.878472222219</v>
      </c>
      <c r="T2556">
        <f t="shared" si="163"/>
        <v>2016</v>
      </c>
    </row>
    <row r="2557" spans="1:20" ht="48" x14ac:dyDescent="0.2">
      <c r="A2557">
        <v>1039</v>
      </c>
      <c r="B2557" s="9" t="s">
        <v>1040</v>
      </c>
      <c r="C2557" s="3" t="s">
        <v>5149</v>
      </c>
      <c r="D2557" s="5">
        <v>500</v>
      </c>
      <c r="E2557" s="7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4" t="s">
        <v>8326</v>
      </c>
      <c r="P2557" s="12" t="s">
        <v>8328</v>
      </c>
      <c r="Q2557" s="11">
        <f t="shared" si="159"/>
        <v>21.37</v>
      </c>
      <c r="R2557" s="19">
        <f t="shared" si="160"/>
        <v>42692.109328703707</v>
      </c>
      <c r="S2557" s="17">
        <f t="shared" si="161"/>
        <v>42717.332638888889</v>
      </c>
      <c r="T2557">
        <f t="shared" si="163"/>
        <v>2016</v>
      </c>
    </row>
    <row r="2558" spans="1:20" ht="48" x14ac:dyDescent="0.2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4" t="s">
        <v>8320</v>
      </c>
      <c r="P2558" s="12" t="s">
        <v>8324</v>
      </c>
      <c r="Q2558" s="11">
        <f t="shared" si="159"/>
        <v>91.43</v>
      </c>
      <c r="R2558" s="19">
        <f t="shared" si="160"/>
        <v>41841.762743055559</v>
      </c>
      <c r="S2558" s="17">
        <f t="shared" si="161"/>
        <v>41901.762743055559</v>
      </c>
      <c r="T2558">
        <f t="shared" si="163"/>
        <v>2014</v>
      </c>
    </row>
    <row r="2559" spans="1:20" ht="48" x14ac:dyDescent="0.2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4" t="s">
        <v>8320</v>
      </c>
      <c r="P2559" s="12" t="s">
        <v>8338</v>
      </c>
      <c r="Q2559" s="11">
        <f t="shared" si="159"/>
        <v>64</v>
      </c>
      <c r="R2559" s="19">
        <f t="shared" si="160"/>
        <v>41156.958993055552</v>
      </c>
      <c r="S2559" s="17">
        <f t="shared" si="161"/>
        <v>41201.958993055552</v>
      </c>
      <c r="T2559">
        <f t="shared" si="163"/>
        <v>2012</v>
      </c>
    </row>
    <row r="2560" spans="1:20" ht="48" x14ac:dyDescent="0.2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4" t="s">
        <v>8326</v>
      </c>
      <c r="P2560" s="12" t="s">
        <v>8349</v>
      </c>
      <c r="Q2560" s="11">
        <f t="shared" si="159"/>
        <v>58.18</v>
      </c>
      <c r="R2560" s="19">
        <f t="shared" si="160"/>
        <v>42025.637939814813</v>
      </c>
      <c r="S2560" s="17">
        <f t="shared" si="161"/>
        <v>42063.631944444445</v>
      </c>
      <c r="T2560">
        <f t="shared" si="163"/>
        <v>2015</v>
      </c>
    </row>
    <row r="2561" spans="1:20" ht="48" x14ac:dyDescent="0.2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4" t="s">
        <v>8326</v>
      </c>
      <c r="P2561" s="12" t="s">
        <v>8327</v>
      </c>
      <c r="Q2561" s="11">
        <f t="shared" si="159"/>
        <v>37.65</v>
      </c>
      <c r="R2561" s="19">
        <f t="shared" si="160"/>
        <v>40893.992962962962</v>
      </c>
      <c r="S2561" s="17">
        <f t="shared" si="161"/>
        <v>40933.992962962962</v>
      </c>
      <c r="T2561">
        <f t="shared" si="163"/>
        <v>2011</v>
      </c>
    </row>
    <row r="2562" spans="1:20" ht="48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4" t="s">
        <v>8322</v>
      </c>
      <c r="P2562" s="12" t="s">
        <v>8325</v>
      </c>
      <c r="Q2562" s="11">
        <f t="shared" si="159"/>
        <v>29.05</v>
      </c>
      <c r="R2562" s="19">
        <f t="shared" si="160"/>
        <v>42789.462430555555</v>
      </c>
      <c r="S2562" s="17">
        <f t="shared" si="161"/>
        <v>42825.957638888889</v>
      </c>
      <c r="T2562">
        <f t="shared" si="163"/>
        <v>2017</v>
      </c>
    </row>
    <row r="2563" spans="1:20" ht="32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4" t="s">
        <v>8307</v>
      </c>
      <c r="P2563" s="12" t="s">
        <v>8317</v>
      </c>
      <c r="Q2563" s="11">
        <f t="shared" ref="Q2563:Q2626" si="164">IFERROR(ROUND(E2563/L2563,2),0)</f>
        <v>24.5</v>
      </c>
      <c r="R2563" s="19">
        <f t="shared" ref="R2563:R2626" si="165">(((J2563/60)/60)/24)+DATE(1970,1,1)</f>
        <v>41890.511319444442</v>
      </c>
      <c r="S2563" s="17">
        <f t="shared" ref="S2563:S2626" si="166">(((I2563/60)/60)/24)+DATE(1970,1,1)</f>
        <v>41920.511319444442</v>
      </c>
      <c r="T2563">
        <f t="shared" si="163"/>
        <v>2014</v>
      </c>
    </row>
    <row r="2564" spans="1:20" ht="48" x14ac:dyDescent="0.2">
      <c r="A2564">
        <v>695</v>
      </c>
      <c r="B2564" s="9" t="s">
        <v>696</v>
      </c>
      <c r="C2564" s="3" t="s">
        <v>4805</v>
      </c>
      <c r="D2564" s="5">
        <v>60000</v>
      </c>
      <c r="E2564" s="7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4" t="s">
        <v>8307</v>
      </c>
      <c r="P2564" s="12" t="s">
        <v>8309</v>
      </c>
      <c r="Q2564" s="11">
        <f t="shared" si="164"/>
        <v>90.86</v>
      </c>
      <c r="R2564" s="19">
        <f t="shared" si="165"/>
        <v>41913.521064814813</v>
      </c>
      <c r="S2564" s="17">
        <f t="shared" si="166"/>
        <v>41943.521064814813</v>
      </c>
      <c r="T2564">
        <f t="shared" si="163"/>
        <v>2014</v>
      </c>
    </row>
    <row r="2565" spans="1:20" ht="32" x14ac:dyDescent="0.2">
      <c r="A2565">
        <v>3050</v>
      </c>
      <c r="B2565" s="9" t="s">
        <v>3050</v>
      </c>
      <c r="C2565" s="3" t="s">
        <v>7160</v>
      </c>
      <c r="D2565" s="5">
        <v>600</v>
      </c>
      <c r="E2565" s="7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4" t="s">
        <v>8322</v>
      </c>
      <c r="P2565" s="12" t="s">
        <v>8323</v>
      </c>
      <c r="Q2565" s="11">
        <f t="shared" si="164"/>
        <v>70.67</v>
      </c>
      <c r="R2565" s="19">
        <f t="shared" si="165"/>
        <v>42465.16851851852</v>
      </c>
      <c r="S2565" s="17">
        <f t="shared" si="166"/>
        <v>42495.16851851852</v>
      </c>
      <c r="T2565">
        <f t="shared" si="163"/>
        <v>2016</v>
      </c>
    </row>
    <row r="2566" spans="1:20" ht="48" x14ac:dyDescent="0.2">
      <c r="A2566">
        <v>70</v>
      </c>
      <c r="B2566" s="9" t="s">
        <v>72</v>
      </c>
      <c r="C2566" s="3" t="s">
        <v>4181</v>
      </c>
      <c r="D2566" s="5">
        <v>500</v>
      </c>
      <c r="E2566" s="7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4" t="s">
        <v>8320</v>
      </c>
      <c r="P2566" s="12" t="s">
        <v>8342</v>
      </c>
      <c r="Q2566" s="11">
        <f t="shared" si="164"/>
        <v>37.409999999999997</v>
      </c>
      <c r="R2566" s="19">
        <f t="shared" si="165"/>
        <v>40730.896354166667</v>
      </c>
      <c r="S2566" s="17">
        <f t="shared" si="166"/>
        <v>40790.896354166667</v>
      </c>
      <c r="T2566">
        <f t="shared" si="163"/>
        <v>2011</v>
      </c>
    </row>
    <row r="2567" spans="1:20" ht="48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4" t="s">
        <v>8326</v>
      </c>
      <c r="P2567" s="12" t="s">
        <v>8329</v>
      </c>
      <c r="Q2567" s="11">
        <f t="shared" si="164"/>
        <v>57.73</v>
      </c>
      <c r="R2567" s="19">
        <f t="shared" si="165"/>
        <v>42801.43104166667</v>
      </c>
      <c r="S2567" s="17">
        <f t="shared" si="166"/>
        <v>42831.389374999999</v>
      </c>
      <c r="T2567">
        <f t="shared" si="163"/>
        <v>2017</v>
      </c>
    </row>
    <row r="2568" spans="1:20" ht="48" x14ac:dyDescent="0.2">
      <c r="A2568">
        <v>3587</v>
      </c>
      <c r="B2568" s="9" t="s">
        <v>3586</v>
      </c>
      <c r="C2568" s="3" t="s">
        <v>7697</v>
      </c>
      <c r="D2568" s="5">
        <v>500</v>
      </c>
      <c r="E2568" s="7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4" t="s">
        <v>8322</v>
      </c>
      <c r="P2568" s="12" t="s">
        <v>8325</v>
      </c>
      <c r="Q2568" s="11">
        <f t="shared" si="164"/>
        <v>22.61</v>
      </c>
      <c r="R2568" s="19">
        <f t="shared" si="165"/>
        <v>42503.539976851855</v>
      </c>
      <c r="S2568" s="17">
        <f t="shared" si="166"/>
        <v>42548.791666666672</v>
      </c>
      <c r="T2568">
        <f t="shared" si="163"/>
        <v>2016</v>
      </c>
    </row>
    <row r="2569" spans="1:20" ht="48" x14ac:dyDescent="0.2">
      <c r="A2569">
        <v>2170</v>
      </c>
      <c r="B2569" s="9" t="s">
        <v>2171</v>
      </c>
      <c r="C2569" s="3" t="s">
        <v>6280</v>
      </c>
      <c r="D2569" s="5">
        <v>350</v>
      </c>
      <c r="E2569" s="7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4" t="s">
        <v>8326</v>
      </c>
      <c r="P2569" s="12" t="s">
        <v>8330</v>
      </c>
      <c r="Q2569" s="11">
        <f t="shared" si="164"/>
        <v>33.32</v>
      </c>
      <c r="R2569" s="19">
        <f t="shared" si="165"/>
        <v>42198.750254629631</v>
      </c>
      <c r="S2569" s="17">
        <f t="shared" si="166"/>
        <v>42238.750254629631</v>
      </c>
      <c r="T2569">
        <f t="shared" si="163"/>
        <v>2015</v>
      </c>
    </row>
    <row r="2570" spans="1:20" ht="16" x14ac:dyDescent="0.2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4" t="s">
        <v>8320</v>
      </c>
      <c r="P2570" s="12" t="s">
        <v>8342</v>
      </c>
      <c r="Q2570" s="11">
        <f t="shared" si="164"/>
        <v>28.73</v>
      </c>
      <c r="R2570" s="19">
        <f t="shared" si="165"/>
        <v>40918.738935185182</v>
      </c>
      <c r="S2570" s="17">
        <f t="shared" si="166"/>
        <v>40943.738935185182</v>
      </c>
      <c r="T2570">
        <f t="shared" si="163"/>
        <v>2012</v>
      </c>
    </row>
    <row r="2571" spans="1:20" ht="48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4" t="s">
        <v>8322</v>
      </c>
      <c r="P2571" s="12" t="s">
        <v>8325</v>
      </c>
      <c r="Q2571" s="11">
        <f t="shared" si="164"/>
        <v>17.53</v>
      </c>
      <c r="R2571" s="19">
        <f t="shared" si="165"/>
        <v>42480.479861111111</v>
      </c>
      <c r="S2571" s="17">
        <f t="shared" si="166"/>
        <v>42510.479861111111</v>
      </c>
      <c r="T2571">
        <f t="shared" si="163"/>
        <v>2016</v>
      </c>
    </row>
    <row r="2572" spans="1:20" ht="48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4" t="s">
        <v>8322</v>
      </c>
      <c r="P2572" s="12" t="s">
        <v>8325</v>
      </c>
      <c r="Q2572" s="11">
        <f t="shared" si="164"/>
        <v>78.88</v>
      </c>
      <c r="R2572" s="19">
        <f t="shared" si="165"/>
        <v>42289.761192129634</v>
      </c>
      <c r="S2572" s="17">
        <f t="shared" si="166"/>
        <v>42319.802858796291</v>
      </c>
      <c r="T2572">
        <f t="shared" si="163"/>
        <v>2015</v>
      </c>
    </row>
    <row r="2573" spans="1:20" ht="48" x14ac:dyDescent="0.2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4" t="s">
        <v>8320</v>
      </c>
      <c r="P2573" s="12" t="s">
        <v>8331</v>
      </c>
      <c r="Q2573" s="11">
        <f t="shared" si="164"/>
        <v>31.5</v>
      </c>
      <c r="R2573" s="19">
        <f t="shared" si="165"/>
        <v>42447.103518518517</v>
      </c>
      <c r="S2573" s="17">
        <f t="shared" si="166"/>
        <v>42477.103518518517</v>
      </c>
      <c r="T2573">
        <f t="shared" si="163"/>
        <v>2016</v>
      </c>
    </row>
    <row r="2574" spans="1:20" ht="48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4" t="s">
        <v>8307</v>
      </c>
      <c r="P2574" s="12" t="s">
        <v>8308</v>
      </c>
      <c r="Q2574" s="11">
        <f t="shared" si="164"/>
        <v>62.8</v>
      </c>
      <c r="R2574" s="19">
        <f t="shared" si="165"/>
        <v>42115.853888888887</v>
      </c>
      <c r="S2574" s="17">
        <f t="shared" si="166"/>
        <v>42148.853888888887</v>
      </c>
      <c r="T2574">
        <f t="shared" si="163"/>
        <v>2015</v>
      </c>
    </row>
    <row r="2575" spans="1:20" ht="48" x14ac:dyDescent="0.2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4" t="s">
        <v>8312</v>
      </c>
      <c r="P2575" s="12" t="s">
        <v>8352</v>
      </c>
      <c r="Q2575" s="11">
        <f t="shared" si="164"/>
        <v>25</v>
      </c>
      <c r="R2575" s="19">
        <f t="shared" si="165"/>
        <v>42345.951539351852</v>
      </c>
      <c r="S2575" s="17">
        <f t="shared" si="166"/>
        <v>42375.951539351852</v>
      </c>
      <c r="T2575">
        <f t="shared" si="163"/>
        <v>2015</v>
      </c>
    </row>
    <row r="2576" spans="1:20" ht="48" x14ac:dyDescent="0.2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4" t="s">
        <v>8322</v>
      </c>
      <c r="P2576" s="12" t="s">
        <v>8325</v>
      </c>
      <c r="Q2576" s="11">
        <f t="shared" si="164"/>
        <v>52.08</v>
      </c>
      <c r="R2576" s="19">
        <f t="shared" si="165"/>
        <v>42701.908807870372</v>
      </c>
      <c r="S2576" s="17">
        <f t="shared" si="166"/>
        <v>42716.25</v>
      </c>
      <c r="T2576">
        <f t="shared" si="163"/>
        <v>2016</v>
      </c>
    </row>
    <row r="2577" spans="1:20" ht="48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4" t="s">
        <v>8322</v>
      </c>
      <c r="P2577" s="12" t="s">
        <v>8325</v>
      </c>
      <c r="Q2577" s="11">
        <f t="shared" si="164"/>
        <v>36.590000000000003</v>
      </c>
      <c r="R2577" s="19">
        <f t="shared" si="165"/>
        <v>42606.056863425925</v>
      </c>
      <c r="S2577" s="17">
        <f t="shared" si="166"/>
        <v>42620.056863425925</v>
      </c>
      <c r="T2577">
        <f t="shared" si="163"/>
        <v>2016</v>
      </c>
    </row>
    <row r="2578" spans="1:20" ht="48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4" t="s">
        <v>8307</v>
      </c>
      <c r="P2578" s="12" t="s">
        <v>8309</v>
      </c>
      <c r="Q2578" s="11">
        <f t="shared" si="164"/>
        <v>88.71</v>
      </c>
      <c r="R2578" s="19">
        <f t="shared" si="165"/>
        <v>42535.492280092592</v>
      </c>
      <c r="S2578" s="17">
        <f t="shared" si="166"/>
        <v>42565.492280092592</v>
      </c>
      <c r="T2578">
        <f t="shared" si="163"/>
        <v>2016</v>
      </c>
    </row>
    <row r="2579" spans="1:20" ht="48" x14ac:dyDescent="0.2">
      <c r="A2579">
        <v>3731</v>
      </c>
      <c r="B2579" s="9" t="s">
        <v>3728</v>
      </c>
      <c r="C2579" s="3" t="s">
        <v>7841</v>
      </c>
      <c r="D2579" s="5">
        <v>5500</v>
      </c>
      <c r="E2579" s="7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4" t="s">
        <v>8322</v>
      </c>
      <c r="P2579" s="12" t="s">
        <v>8325</v>
      </c>
      <c r="Q2579" s="11">
        <f t="shared" si="164"/>
        <v>51.67</v>
      </c>
      <c r="R2579" s="19">
        <f t="shared" si="165"/>
        <v>41983.752847222218</v>
      </c>
      <c r="S2579" s="17">
        <f t="shared" si="166"/>
        <v>42014.140972222223</v>
      </c>
      <c r="T2579">
        <f t="shared" si="163"/>
        <v>2014</v>
      </c>
    </row>
    <row r="2580" spans="1:20" ht="48" x14ac:dyDescent="0.2">
      <c r="A2580">
        <v>3976</v>
      </c>
      <c r="B2580" s="9" t="s">
        <v>3973</v>
      </c>
      <c r="C2580" s="3" t="s">
        <v>8083</v>
      </c>
      <c r="D2580" s="5">
        <v>1300</v>
      </c>
      <c r="E2580" s="7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4" t="s">
        <v>8322</v>
      </c>
      <c r="P2580" s="12" t="s">
        <v>8325</v>
      </c>
      <c r="Q2580" s="11">
        <f t="shared" si="164"/>
        <v>62</v>
      </c>
      <c r="R2580" s="19">
        <f t="shared" si="165"/>
        <v>41830.858344907407</v>
      </c>
      <c r="S2580" s="17">
        <f t="shared" si="166"/>
        <v>41852.291666666664</v>
      </c>
      <c r="T2580">
        <f t="shared" si="163"/>
        <v>2014</v>
      </c>
    </row>
    <row r="2581" spans="1:20" ht="16" x14ac:dyDescent="0.2">
      <c r="A2581">
        <v>1927</v>
      </c>
      <c r="B2581" s="9" t="s">
        <v>1928</v>
      </c>
      <c r="C2581" s="3" t="s">
        <v>6037</v>
      </c>
      <c r="D2581" s="5">
        <v>600</v>
      </c>
      <c r="E2581" s="7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4" t="s">
        <v>8326</v>
      </c>
      <c r="P2581" s="12" t="s">
        <v>8327</v>
      </c>
      <c r="Q2581" s="11">
        <f t="shared" si="164"/>
        <v>56.36</v>
      </c>
      <c r="R2581" s="19">
        <f t="shared" si="165"/>
        <v>40960.861562500002</v>
      </c>
      <c r="S2581" s="17">
        <f t="shared" si="166"/>
        <v>40976.207638888889</v>
      </c>
      <c r="T2581">
        <f t="shared" ref="T2581:T2608" si="167">YEAR(R2581)</f>
        <v>2012</v>
      </c>
    </row>
    <row r="2582" spans="1:20" ht="16" x14ac:dyDescent="0.2">
      <c r="A2582">
        <v>1372</v>
      </c>
      <c r="B2582" s="9" t="s">
        <v>1373</v>
      </c>
      <c r="C2582" s="3" t="s">
        <v>5482</v>
      </c>
      <c r="D2582" s="5">
        <v>500</v>
      </c>
      <c r="E2582" s="7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4" t="s">
        <v>8326</v>
      </c>
      <c r="P2582" s="12" t="s">
        <v>8330</v>
      </c>
      <c r="Q2582" s="11">
        <f t="shared" si="164"/>
        <v>38.75</v>
      </c>
      <c r="R2582" s="19">
        <f t="shared" si="165"/>
        <v>41072.739953703705</v>
      </c>
      <c r="S2582" s="17">
        <f t="shared" si="166"/>
        <v>41102.739953703705</v>
      </c>
      <c r="T2582">
        <f t="shared" si="167"/>
        <v>2012</v>
      </c>
    </row>
    <row r="2583" spans="1:20" ht="48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4" t="s">
        <v>8322</v>
      </c>
      <c r="P2583" s="12" t="s">
        <v>8325</v>
      </c>
      <c r="Q2583" s="11">
        <f t="shared" si="164"/>
        <v>29.43</v>
      </c>
      <c r="R2583" s="19">
        <f t="shared" si="165"/>
        <v>42544.814328703709</v>
      </c>
      <c r="S2583" s="17">
        <f t="shared" si="166"/>
        <v>42582.873611111107</v>
      </c>
      <c r="T2583">
        <f t="shared" si="167"/>
        <v>2016</v>
      </c>
    </row>
    <row r="2584" spans="1:20" ht="32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4" t="s">
        <v>8307</v>
      </c>
      <c r="P2584" s="12" t="s">
        <v>8308</v>
      </c>
      <c r="Q2584" s="11">
        <f t="shared" si="164"/>
        <v>205</v>
      </c>
      <c r="R2584" s="19">
        <f t="shared" si="165"/>
        <v>42466.826180555552</v>
      </c>
      <c r="S2584" s="17">
        <f t="shared" si="166"/>
        <v>42496.826180555552</v>
      </c>
      <c r="T2584">
        <f t="shared" si="167"/>
        <v>2016</v>
      </c>
    </row>
    <row r="2585" spans="1:20" ht="48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4" t="s">
        <v>8322</v>
      </c>
      <c r="P2585" s="12" t="s">
        <v>8325</v>
      </c>
      <c r="Q2585" s="11">
        <f t="shared" si="164"/>
        <v>203.67</v>
      </c>
      <c r="R2585" s="19">
        <f t="shared" si="165"/>
        <v>42415.398032407407</v>
      </c>
      <c r="S2585" s="17">
        <f t="shared" si="166"/>
        <v>42445.356365740736</v>
      </c>
      <c r="T2585">
        <f t="shared" si="167"/>
        <v>2016</v>
      </c>
    </row>
    <row r="2586" spans="1:20" ht="48" x14ac:dyDescent="0.2">
      <c r="A2586">
        <v>3085</v>
      </c>
      <c r="B2586" s="9" t="s">
        <v>3085</v>
      </c>
      <c r="C2586" s="3" t="s">
        <v>7195</v>
      </c>
      <c r="D2586" s="5">
        <v>25000</v>
      </c>
      <c r="E2586" s="7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4" t="s">
        <v>8322</v>
      </c>
      <c r="P2586" s="12" t="s">
        <v>8323</v>
      </c>
      <c r="Q2586" s="11">
        <f t="shared" si="164"/>
        <v>67.78</v>
      </c>
      <c r="R2586" s="19">
        <f t="shared" si="165"/>
        <v>42246.883784722217</v>
      </c>
      <c r="S2586" s="17">
        <f t="shared" si="166"/>
        <v>42276.883784722217</v>
      </c>
      <c r="T2586">
        <f t="shared" si="167"/>
        <v>2015</v>
      </c>
    </row>
    <row r="2587" spans="1:20" ht="48" x14ac:dyDescent="0.2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4" t="s">
        <v>8326</v>
      </c>
      <c r="P2587" s="12" t="s">
        <v>8327</v>
      </c>
      <c r="Q2587" s="11">
        <f t="shared" si="164"/>
        <v>43.57</v>
      </c>
      <c r="R2587" s="19">
        <f t="shared" si="165"/>
        <v>41192.758506944447</v>
      </c>
      <c r="S2587" s="17">
        <f t="shared" si="166"/>
        <v>41208.165972222225</v>
      </c>
      <c r="T2587">
        <f t="shared" si="167"/>
        <v>2012</v>
      </c>
    </row>
    <row r="2588" spans="1:20" ht="48" x14ac:dyDescent="0.2">
      <c r="A2588">
        <v>1294</v>
      </c>
      <c r="B2588" s="9" t="s">
        <v>1295</v>
      </c>
      <c r="C2588" s="3" t="s">
        <v>5404</v>
      </c>
      <c r="D2588" s="5">
        <v>500</v>
      </c>
      <c r="E2588" s="7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4" t="s">
        <v>8322</v>
      </c>
      <c r="P2588" s="12" t="s">
        <v>8325</v>
      </c>
      <c r="Q2588" s="11">
        <f t="shared" si="164"/>
        <v>27.73</v>
      </c>
      <c r="R2588" s="19">
        <f t="shared" si="165"/>
        <v>42278.453668981485</v>
      </c>
      <c r="S2588" s="17">
        <f t="shared" si="166"/>
        <v>42296.458333333328</v>
      </c>
      <c r="T2588">
        <f t="shared" si="167"/>
        <v>2015</v>
      </c>
    </row>
    <row r="2589" spans="1:20" ht="48" x14ac:dyDescent="0.2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4" t="s">
        <v>8322</v>
      </c>
      <c r="P2589" s="12" t="s">
        <v>8325</v>
      </c>
      <c r="Q2589" s="11">
        <f t="shared" si="164"/>
        <v>203.33</v>
      </c>
      <c r="R2589" s="19">
        <f t="shared" si="165"/>
        <v>42152.503495370373</v>
      </c>
      <c r="S2589" s="17">
        <f t="shared" si="166"/>
        <v>42172.503495370373</v>
      </c>
      <c r="T2589">
        <f t="shared" si="167"/>
        <v>2015</v>
      </c>
    </row>
    <row r="2590" spans="1:20" ht="32" x14ac:dyDescent="0.2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4" t="s">
        <v>8315</v>
      </c>
      <c r="P2590" s="12" t="s">
        <v>8333</v>
      </c>
      <c r="Q2590" s="11">
        <f t="shared" si="164"/>
        <v>25.29</v>
      </c>
      <c r="R2590" s="19">
        <f t="shared" si="165"/>
        <v>41499.546759259261</v>
      </c>
      <c r="S2590" s="17">
        <f t="shared" si="166"/>
        <v>41531.546759259261</v>
      </c>
      <c r="T2590">
        <f t="shared" si="167"/>
        <v>2013</v>
      </c>
    </row>
    <row r="2591" spans="1:20" ht="48" x14ac:dyDescent="0.2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4" t="s">
        <v>8326</v>
      </c>
      <c r="P2591" s="12" t="s">
        <v>8327</v>
      </c>
      <c r="Q2591" s="11">
        <f t="shared" si="164"/>
        <v>37.94</v>
      </c>
      <c r="R2591" s="19">
        <f t="shared" si="165"/>
        <v>41023.227731481478</v>
      </c>
      <c r="S2591" s="17">
        <f t="shared" si="166"/>
        <v>41083.227731481478</v>
      </c>
      <c r="T2591">
        <f t="shared" si="167"/>
        <v>2012</v>
      </c>
    </row>
    <row r="2592" spans="1:20" ht="32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4" t="s">
        <v>8322</v>
      </c>
      <c r="P2592" s="12" t="s">
        <v>8325</v>
      </c>
      <c r="Q2592" s="11">
        <f t="shared" si="164"/>
        <v>33.67</v>
      </c>
      <c r="R2592" s="19">
        <f t="shared" si="165"/>
        <v>41882.585648148146</v>
      </c>
      <c r="S2592" s="17">
        <f t="shared" si="166"/>
        <v>41912.666666666664</v>
      </c>
      <c r="T2592">
        <f t="shared" si="167"/>
        <v>2014</v>
      </c>
    </row>
    <row r="2593" spans="1:20" ht="48" x14ac:dyDescent="0.2">
      <c r="A2593">
        <v>2953</v>
      </c>
      <c r="B2593" s="9" t="s">
        <v>2953</v>
      </c>
      <c r="C2593" s="3" t="s">
        <v>7063</v>
      </c>
      <c r="D2593" s="5">
        <v>400000</v>
      </c>
      <c r="E2593" s="7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4" t="s">
        <v>8322</v>
      </c>
      <c r="P2593" s="12" t="s">
        <v>8323</v>
      </c>
      <c r="Q2593" s="11">
        <f t="shared" si="164"/>
        <v>201.67</v>
      </c>
      <c r="R2593" s="19">
        <f t="shared" si="165"/>
        <v>42255.791909722218</v>
      </c>
      <c r="S2593" s="17">
        <f t="shared" si="166"/>
        <v>42285.791909722218</v>
      </c>
      <c r="T2593">
        <f t="shared" si="167"/>
        <v>2015</v>
      </c>
    </row>
    <row r="2594" spans="1:20" ht="64" x14ac:dyDescent="0.2">
      <c r="A2594">
        <v>1287</v>
      </c>
      <c r="B2594" s="9" t="s">
        <v>1288</v>
      </c>
      <c r="C2594" s="3" t="s">
        <v>5397</v>
      </c>
      <c r="D2594" s="5">
        <v>250</v>
      </c>
      <c r="E2594" s="7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4" t="s">
        <v>8322</v>
      </c>
      <c r="P2594" s="12" t="s">
        <v>8325</v>
      </c>
      <c r="Q2594" s="11">
        <f t="shared" si="164"/>
        <v>24.2</v>
      </c>
      <c r="R2594" s="19">
        <f t="shared" si="165"/>
        <v>42107.621018518519</v>
      </c>
      <c r="S2594" s="17">
        <f t="shared" si="166"/>
        <v>42167.621018518519</v>
      </c>
      <c r="T2594">
        <f t="shared" si="167"/>
        <v>2015</v>
      </c>
    </row>
    <row r="2595" spans="1:20" ht="48" x14ac:dyDescent="0.2">
      <c r="A2595">
        <v>2815</v>
      </c>
      <c r="B2595" s="9" t="s">
        <v>2815</v>
      </c>
      <c r="C2595" s="3" t="s">
        <v>6925</v>
      </c>
      <c r="D2595" s="5">
        <v>250</v>
      </c>
      <c r="E2595" s="7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4" t="s">
        <v>8322</v>
      </c>
      <c r="P2595" s="12" t="s">
        <v>8325</v>
      </c>
      <c r="Q2595" s="11">
        <f t="shared" si="164"/>
        <v>43.21</v>
      </c>
      <c r="R2595" s="19">
        <f t="shared" si="165"/>
        <v>42559.776724537034</v>
      </c>
      <c r="S2595" s="17">
        <f t="shared" si="166"/>
        <v>42589.776724537034</v>
      </c>
      <c r="T2595">
        <f t="shared" si="167"/>
        <v>2016</v>
      </c>
    </row>
    <row r="2596" spans="1:20" ht="48" x14ac:dyDescent="0.2">
      <c r="A2596">
        <v>2142</v>
      </c>
      <c r="B2596" s="9" t="s">
        <v>2143</v>
      </c>
      <c r="C2596" s="3" t="s">
        <v>6252</v>
      </c>
      <c r="D2596" s="5">
        <v>10500</v>
      </c>
      <c r="E2596" s="7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4" t="s">
        <v>8315</v>
      </c>
      <c r="P2596" s="12" t="s">
        <v>8333</v>
      </c>
      <c r="Q2596" s="11">
        <f t="shared" si="164"/>
        <v>50.08</v>
      </c>
      <c r="R2596" s="19">
        <f t="shared" si="165"/>
        <v>42340.701504629629</v>
      </c>
      <c r="S2596" s="17">
        <f t="shared" si="166"/>
        <v>42368.701504629629</v>
      </c>
      <c r="T2596">
        <f t="shared" si="167"/>
        <v>2015</v>
      </c>
    </row>
    <row r="2597" spans="1:20" ht="48" x14ac:dyDescent="0.2">
      <c r="A2597">
        <v>386</v>
      </c>
      <c r="B2597" s="9" t="s">
        <v>387</v>
      </c>
      <c r="C2597" s="3" t="s">
        <v>4496</v>
      </c>
      <c r="D2597" s="5">
        <v>600</v>
      </c>
      <c r="E2597" s="7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4" t="s">
        <v>8320</v>
      </c>
      <c r="P2597" s="12" t="s">
        <v>8321</v>
      </c>
      <c r="Q2597" s="11">
        <f t="shared" si="164"/>
        <v>46.23</v>
      </c>
      <c r="R2597" s="19">
        <f t="shared" si="165"/>
        <v>42211.951284722221</v>
      </c>
      <c r="S2597" s="17">
        <f t="shared" si="166"/>
        <v>42226.951284722221</v>
      </c>
      <c r="T2597">
        <f t="shared" si="167"/>
        <v>2015</v>
      </c>
    </row>
    <row r="2598" spans="1:20" ht="48" x14ac:dyDescent="0.2">
      <c r="A2598">
        <v>1438</v>
      </c>
      <c r="B2598" s="9" t="s">
        <v>1439</v>
      </c>
      <c r="C2598" s="3" t="s">
        <v>5548</v>
      </c>
      <c r="D2598" s="5">
        <v>20000</v>
      </c>
      <c r="E2598" s="7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4" t="s">
        <v>8310</v>
      </c>
      <c r="P2598" s="12" t="s">
        <v>8347</v>
      </c>
      <c r="Q2598" s="11">
        <f t="shared" si="164"/>
        <v>75</v>
      </c>
      <c r="R2598" s="19">
        <f t="shared" si="165"/>
        <v>42457.871516203704</v>
      </c>
      <c r="S2598" s="17">
        <f t="shared" si="166"/>
        <v>42487.579861111109</v>
      </c>
      <c r="T2598">
        <f t="shared" si="167"/>
        <v>2016</v>
      </c>
    </row>
    <row r="2599" spans="1:20" ht="48" x14ac:dyDescent="0.2">
      <c r="A2599">
        <v>50</v>
      </c>
      <c r="B2599" s="9" t="s">
        <v>52</v>
      </c>
      <c r="C2599" s="3" t="s">
        <v>4161</v>
      </c>
      <c r="D2599" s="5">
        <v>600</v>
      </c>
      <c r="E2599" s="7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4" t="s">
        <v>8320</v>
      </c>
      <c r="P2599" s="12" t="s">
        <v>8331</v>
      </c>
      <c r="Q2599" s="11">
        <f t="shared" si="164"/>
        <v>27.27</v>
      </c>
      <c r="R2599" s="19">
        <f t="shared" si="165"/>
        <v>41995.752986111111</v>
      </c>
      <c r="S2599" s="17">
        <f t="shared" si="166"/>
        <v>42034.708333333328</v>
      </c>
      <c r="T2599">
        <f t="shared" si="167"/>
        <v>2014</v>
      </c>
    </row>
    <row r="2600" spans="1:20" ht="32" x14ac:dyDescent="0.2">
      <c r="A2600">
        <v>104</v>
      </c>
      <c r="B2600" s="9" t="s">
        <v>106</v>
      </c>
      <c r="C2600" s="3" t="s">
        <v>4215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4" t="s">
        <v>8320</v>
      </c>
      <c r="P2600" s="12" t="s">
        <v>8342</v>
      </c>
      <c r="Q2600" s="11">
        <f t="shared" si="164"/>
        <v>60</v>
      </c>
      <c r="R2600" s="19">
        <f t="shared" si="165"/>
        <v>40612.695208333331</v>
      </c>
      <c r="S2600" s="17">
        <f t="shared" si="166"/>
        <v>40636.041666666664</v>
      </c>
      <c r="T2600">
        <f t="shared" si="167"/>
        <v>2011</v>
      </c>
    </row>
    <row r="2601" spans="1:20" ht="48" x14ac:dyDescent="0.2">
      <c r="A2601">
        <v>375</v>
      </c>
      <c r="B2601" s="9" t="s">
        <v>376</v>
      </c>
      <c r="C2601" s="3" t="s">
        <v>4485</v>
      </c>
      <c r="D2601" s="5">
        <v>500</v>
      </c>
      <c r="E2601" s="7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4" t="s">
        <v>8320</v>
      </c>
      <c r="P2601" s="12" t="s">
        <v>8321</v>
      </c>
      <c r="Q2601" s="11">
        <f t="shared" si="164"/>
        <v>42.86</v>
      </c>
      <c r="R2601" s="19">
        <f t="shared" si="165"/>
        <v>41657.985081018516</v>
      </c>
      <c r="S2601" s="17">
        <f t="shared" si="166"/>
        <v>41699.720833333333</v>
      </c>
      <c r="T2601">
        <f t="shared" si="167"/>
        <v>2014</v>
      </c>
    </row>
    <row r="2602" spans="1:20" ht="48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4" t="s">
        <v>8315</v>
      </c>
      <c r="P2602" s="12" t="s">
        <v>8316</v>
      </c>
      <c r="Q2602" s="11">
        <f t="shared" si="164"/>
        <v>35.119999999999997</v>
      </c>
      <c r="R2602" s="19">
        <f t="shared" si="165"/>
        <v>42689.853090277778</v>
      </c>
      <c r="S2602" s="17">
        <f t="shared" si="166"/>
        <v>42696.853090277778</v>
      </c>
      <c r="T2602">
        <f t="shared" si="167"/>
        <v>2016</v>
      </c>
    </row>
    <row r="2603" spans="1:20" ht="48" x14ac:dyDescent="0.2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4" t="s">
        <v>8310</v>
      </c>
      <c r="P2603" s="12" t="s">
        <v>8332</v>
      </c>
      <c r="Q2603" s="11">
        <f t="shared" si="164"/>
        <v>33.06</v>
      </c>
      <c r="R2603" s="19">
        <f t="shared" si="165"/>
        <v>41235.054560185185</v>
      </c>
      <c r="S2603" s="17">
        <f t="shared" si="166"/>
        <v>41249.054560185185</v>
      </c>
      <c r="T2603">
        <f t="shared" si="167"/>
        <v>2012</v>
      </c>
    </row>
    <row r="2604" spans="1:20" ht="48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4" t="s">
        <v>8322</v>
      </c>
      <c r="P2604" s="12" t="s">
        <v>8325</v>
      </c>
      <c r="Q2604" s="11">
        <f t="shared" si="164"/>
        <v>45.62</v>
      </c>
      <c r="R2604" s="19">
        <f t="shared" si="165"/>
        <v>41881.361342592594</v>
      </c>
      <c r="S2604" s="17">
        <f t="shared" si="166"/>
        <v>41911.361342592594</v>
      </c>
      <c r="T2604">
        <f t="shared" si="167"/>
        <v>2014</v>
      </c>
    </row>
    <row r="2605" spans="1:20" ht="48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4" t="s">
        <v>8322</v>
      </c>
      <c r="P2605" s="12" t="s">
        <v>8325</v>
      </c>
      <c r="Q2605" s="11">
        <f t="shared" si="164"/>
        <v>28.19</v>
      </c>
      <c r="R2605" s="19">
        <f t="shared" si="165"/>
        <v>41858.355393518519</v>
      </c>
      <c r="S2605" s="17">
        <f t="shared" si="166"/>
        <v>41882.547222222223</v>
      </c>
      <c r="T2605">
        <f t="shared" si="167"/>
        <v>2014</v>
      </c>
    </row>
    <row r="2606" spans="1:20" ht="48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4" t="s">
        <v>8312</v>
      </c>
      <c r="P2606" s="12" t="s">
        <v>8313</v>
      </c>
      <c r="Q2606" s="11">
        <f t="shared" si="164"/>
        <v>73.88</v>
      </c>
      <c r="R2606" s="19">
        <f t="shared" si="165"/>
        <v>41877.638298611113</v>
      </c>
      <c r="S2606" s="17">
        <f t="shared" si="166"/>
        <v>41912.638298611113</v>
      </c>
      <c r="T2606">
        <f t="shared" si="167"/>
        <v>2014</v>
      </c>
    </row>
    <row r="2607" spans="1:20" ht="48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4" t="s">
        <v>8307</v>
      </c>
      <c r="P2607" s="12" t="s">
        <v>8341</v>
      </c>
      <c r="Q2607" s="11">
        <f t="shared" si="164"/>
        <v>45.39</v>
      </c>
      <c r="R2607" s="19">
        <f t="shared" si="165"/>
        <v>41835.639155092591</v>
      </c>
      <c r="S2607" s="17">
        <f t="shared" si="166"/>
        <v>41865.639155092591</v>
      </c>
      <c r="T2607">
        <f t="shared" si="167"/>
        <v>2014</v>
      </c>
    </row>
    <row r="2608" spans="1:20" ht="48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4" t="s">
        <v>8307</v>
      </c>
      <c r="P2608" s="12" t="s">
        <v>8309</v>
      </c>
      <c r="Q2608" s="11">
        <f t="shared" si="164"/>
        <v>84.29</v>
      </c>
      <c r="R2608" s="19">
        <f t="shared" si="165"/>
        <v>42737.663877314815</v>
      </c>
      <c r="S2608" s="17">
        <f t="shared" si="166"/>
        <v>42767.663877314815</v>
      </c>
      <c r="T2608">
        <f t="shared" si="167"/>
        <v>2017</v>
      </c>
    </row>
    <row r="2609" spans="1:20" ht="48" x14ac:dyDescent="0.2">
      <c r="A2609">
        <v>3193</v>
      </c>
      <c r="B2609" s="9" t="s">
        <v>3193</v>
      </c>
      <c r="C2609" s="3" t="s">
        <v>7303</v>
      </c>
      <c r="D2609" s="5">
        <v>5000</v>
      </c>
      <c r="E2609" s="7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4" t="s">
        <v>8322</v>
      </c>
      <c r="P2609" s="12" t="s">
        <v>8334</v>
      </c>
      <c r="Q2609" s="11">
        <f t="shared" si="164"/>
        <v>24.46</v>
      </c>
      <c r="R2609" s="19">
        <f t="shared" si="165"/>
        <v>42010.968240740738</v>
      </c>
      <c r="S2609" s="17">
        <f t="shared" si="166"/>
        <v>42055.968240740738</v>
      </c>
      <c r="T2609">
        <f>YEAR(R2609)</f>
        <v>2015</v>
      </c>
    </row>
    <row r="2610" spans="1:20" ht="32" x14ac:dyDescent="0.2">
      <c r="A2610">
        <v>3063</v>
      </c>
      <c r="B2610" s="9" t="s">
        <v>3063</v>
      </c>
      <c r="C2610" s="3" t="s">
        <v>7173</v>
      </c>
      <c r="D2610" s="5">
        <v>3000</v>
      </c>
      <c r="E2610" s="7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4" t="s">
        <v>8322</v>
      </c>
      <c r="P2610" s="12" t="s">
        <v>8323</v>
      </c>
      <c r="Q2610" s="11">
        <f t="shared" si="164"/>
        <v>25.52</v>
      </c>
      <c r="R2610" s="19">
        <f t="shared" si="165"/>
        <v>42630.922893518517</v>
      </c>
      <c r="S2610" s="17">
        <f t="shared" si="166"/>
        <v>42665.922893518517</v>
      </c>
      <c r="T2610">
        <f t="shared" ref="T2610:T2621" si="168">YEAR(R2610)</f>
        <v>2016</v>
      </c>
    </row>
    <row r="2611" spans="1:20" ht="48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4" t="s">
        <v>8326</v>
      </c>
      <c r="P2611" s="12" t="s">
        <v>8330</v>
      </c>
      <c r="Q2611" s="11">
        <f t="shared" si="164"/>
        <v>17.239999999999998</v>
      </c>
      <c r="R2611" s="19">
        <f t="shared" si="165"/>
        <v>42498.341122685189</v>
      </c>
      <c r="S2611" s="17">
        <f t="shared" si="166"/>
        <v>42533.229166666672</v>
      </c>
      <c r="T2611">
        <f t="shared" si="168"/>
        <v>2016</v>
      </c>
    </row>
    <row r="2612" spans="1:20" ht="64" x14ac:dyDescent="0.2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4" t="s">
        <v>8315</v>
      </c>
      <c r="P2612" s="12" t="s">
        <v>8343</v>
      </c>
      <c r="Q2612" s="11">
        <f t="shared" si="164"/>
        <v>25.43</v>
      </c>
      <c r="R2612" s="19">
        <f t="shared" si="165"/>
        <v>41926.854166666664</v>
      </c>
      <c r="S2612" s="17">
        <f t="shared" si="166"/>
        <v>41957.895833333328</v>
      </c>
      <c r="T2612">
        <f t="shared" si="168"/>
        <v>2014</v>
      </c>
    </row>
    <row r="2613" spans="1:20" ht="48" x14ac:dyDescent="0.2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4" t="s">
        <v>8318</v>
      </c>
      <c r="P2613" s="12" t="s">
        <v>8344</v>
      </c>
      <c r="Q2613" s="11">
        <f t="shared" si="164"/>
        <v>65</v>
      </c>
      <c r="R2613" s="19">
        <f t="shared" si="165"/>
        <v>42170.728460648148</v>
      </c>
      <c r="S2613" s="17">
        <f t="shared" si="166"/>
        <v>42200.728460648148</v>
      </c>
      <c r="T2613">
        <f t="shared" si="168"/>
        <v>2015</v>
      </c>
    </row>
    <row r="2614" spans="1:20" ht="32" x14ac:dyDescent="0.2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4" t="s">
        <v>8322</v>
      </c>
      <c r="P2614" s="12" t="s">
        <v>8325</v>
      </c>
      <c r="Q2614" s="11">
        <f t="shared" si="164"/>
        <v>29</v>
      </c>
      <c r="R2614" s="19">
        <f t="shared" si="165"/>
        <v>42338.963912037041</v>
      </c>
      <c r="S2614" s="17">
        <f t="shared" si="166"/>
        <v>42353</v>
      </c>
      <c r="T2614">
        <f t="shared" si="168"/>
        <v>2015</v>
      </c>
    </row>
    <row r="2615" spans="1:20" ht="48" x14ac:dyDescent="0.2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4" t="s">
        <v>8322</v>
      </c>
      <c r="P2615" s="12" t="s">
        <v>8325</v>
      </c>
      <c r="Q2615" s="11">
        <f t="shared" si="164"/>
        <v>44.31</v>
      </c>
      <c r="R2615" s="19">
        <f t="shared" si="165"/>
        <v>41779.045937499999</v>
      </c>
      <c r="S2615" s="17">
        <f t="shared" si="166"/>
        <v>41820.727777777778</v>
      </c>
      <c r="T2615">
        <f t="shared" si="168"/>
        <v>2014</v>
      </c>
    </row>
    <row r="2616" spans="1:20" ht="48" x14ac:dyDescent="0.2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4" t="s">
        <v>8320</v>
      </c>
      <c r="P2616" s="12" t="s">
        <v>8338</v>
      </c>
      <c r="Q2616" s="11">
        <f t="shared" si="164"/>
        <v>71.25</v>
      </c>
      <c r="R2616" s="19">
        <f t="shared" si="165"/>
        <v>42238.726631944446</v>
      </c>
      <c r="S2616" s="17">
        <f t="shared" si="166"/>
        <v>42298.726631944446</v>
      </c>
      <c r="T2616">
        <f t="shared" si="168"/>
        <v>2015</v>
      </c>
    </row>
    <row r="2617" spans="1:20" ht="48" x14ac:dyDescent="0.2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4" t="s">
        <v>8310</v>
      </c>
      <c r="P2617" s="12" t="s">
        <v>8355</v>
      </c>
      <c r="Q2617" s="11">
        <f t="shared" si="164"/>
        <v>43.85</v>
      </c>
      <c r="R2617" s="19">
        <f t="shared" si="165"/>
        <v>41311.126481481479</v>
      </c>
      <c r="S2617" s="17">
        <f t="shared" si="166"/>
        <v>41341.126481481479</v>
      </c>
      <c r="T2617">
        <f t="shared" si="168"/>
        <v>2013</v>
      </c>
    </row>
    <row r="2618" spans="1:20" ht="48" x14ac:dyDescent="0.2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4" t="s">
        <v>8322</v>
      </c>
      <c r="P2618" s="12" t="s">
        <v>8325</v>
      </c>
      <c r="Q2618" s="11">
        <f t="shared" si="164"/>
        <v>40.71</v>
      </c>
      <c r="R2618" s="19">
        <f t="shared" si="165"/>
        <v>42232.702546296292</v>
      </c>
      <c r="S2618" s="17">
        <f t="shared" si="166"/>
        <v>42264.165972222225</v>
      </c>
      <c r="T2618">
        <f t="shared" si="168"/>
        <v>2015</v>
      </c>
    </row>
    <row r="2619" spans="1:20" ht="32" x14ac:dyDescent="0.2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4" t="s">
        <v>8322</v>
      </c>
      <c r="P2619" s="12" t="s">
        <v>8325</v>
      </c>
      <c r="Q2619" s="11">
        <f t="shared" si="164"/>
        <v>27.14</v>
      </c>
      <c r="R2619" s="19">
        <f t="shared" si="165"/>
        <v>41779.724224537036</v>
      </c>
      <c r="S2619" s="17">
        <f t="shared" si="166"/>
        <v>41805.666666666664</v>
      </c>
      <c r="T2619">
        <f t="shared" si="168"/>
        <v>2014</v>
      </c>
    </row>
    <row r="2620" spans="1:20" ht="48" x14ac:dyDescent="0.2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4" t="s">
        <v>8322</v>
      </c>
      <c r="P2620" s="12" t="s">
        <v>8325</v>
      </c>
      <c r="Q2620" s="11">
        <f t="shared" si="164"/>
        <v>57</v>
      </c>
      <c r="R2620" s="19">
        <f t="shared" si="165"/>
        <v>42045.84238425926</v>
      </c>
      <c r="S2620" s="17">
        <f t="shared" si="166"/>
        <v>42075.800717592589</v>
      </c>
      <c r="T2620">
        <f t="shared" si="168"/>
        <v>2015</v>
      </c>
    </row>
    <row r="2621" spans="1:20" ht="48" x14ac:dyDescent="0.2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4" t="s">
        <v>8322</v>
      </c>
      <c r="P2621" s="12" t="s">
        <v>8325</v>
      </c>
      <c r="Q2621" s="11">
        <f t="shared" si="164"/>
        <v>80.709999999999994</v>
      </c>
      <c r="R2621" s="19">
        <f t="shared" si="165"/>
        <v>42199.648912037039</v>
      </c>
      <c r="S2621" s="17">
        <f t="shared" si="166"/>
        <v>42217.041666666672</v>
      </c>
      <c r="T2621">
        <f t="shared" si="168"/>
        <v>2015</v>
      </c>
    </row>
    <row r="2622" spans="1:20" ht="64" x14ac:dyDescent="0.2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4" t="s">
        <v>8322</v>
      </c>
      <c r="P2622" s="12" t="s">
        <v>8334</v>
      </c>
      <c r="Q2622" s="11">
        <f t="shared" si="164"/>
        <v>37.67</v>
      </c>
      <c r="R2622" s="19">
        <f t="shared" si="165"/>
        <v>42619.802488425921</v>
      </c>
      <c r="S2622" s="17">
        <f t="shared" si="166"/>
        <v>42659.875</v>
      </c>
      <c r="T2622">
        <f>YEAR(R2622)</f>
        <v>2016</v>
      </c>
    </row>
    <row r="2623" spans="1:20" ht="48" x14ac:dyDescent="0.2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4" t="s">
        <v>8320</v>
      </c>
      <c r="P2623" s="12" t="s">
        <v>8342</v>
      </c>
      <c r="Q2623" s="11">
        <f t="shared" si="164"/>
        <v>19.47</v>
      </c>
      <c r="R2623" s="19">
        <f t="shared" si="165"/>
        <v>42360.487210648149</v>
      </c>
      <c r="S2623" s="17">
        <f t="shared" si="166"/>
        <v>42390.487210648149</v>
      </c>
      <c r="T2623">
        <f t="shared" ref="T2623:T2679" si="169">YEAR(R2623)</f>
        <v>2015</v>
      </c>
    </row>
    <row r="2624" spans="1:20" ht="48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4" t="s">
        <v>8326</v>
      </c>
      <c r="P2624" s="12" t="s">
        <v>8337</v>
      </c>
      <c r="Q2624" s="11">
        <f t="shared" si="164"/>
        <v>12.53</v>
      </c>
      <c r="R2624" s="19">
        <f t="shared" si="165"/>
        <v>41596.913437499999</v>
      </c>
      <c r="S2624" s="17">
        <f t="shared" si="166"/>
        <v>41625.5</v>
      </c>
      <c r="T2624">
        <f t="shared" si="169"/>
        <v>2013</v>
      </c>
    </row>
    <row r="2625" spans="1:20" ht="48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4" t="s">
        <v>8322</v>
      </c>
      <c r="P2625" s="12" t="s">
        <v>8325</v>
      </c>
      <c r="Q2625" s="11">
        <f t="shared" si="164"/>
        <v>51</v>
      </c>
      <c r="R2625" s="19">
        <f t="shared" si="165"/>
        <v>41765.938657407409</v>
      </c>
      <c r="S2625" s="17">
        <f t="shared" si="166"/>
        <v>41795.938657407409</v>
      </c>
      <c r="T2625">
        <f t="shared" si="169"/>
        <v>2014</v>
      </c>
    </row>
    <row r="2626" spans="1:20" ht="48" x14ac:dyDescent="0.2">
      <c r="A2626">
        <v>2140</v>
      </c>
      <c r="B2626" s="9" t="s">
        <v>2141</v>
      </c>
      <c r="C2626" s="3" t="s">
        <v>6250</v>
      </c>
      <c r="D2626" s="5">
        <v>500000</v>
      </c>
      <c r="E2626" s="7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4" t="s">
        <v>8315</v>
      </c>
      <c r="P2626" s="12" t="s">
        <v>8333</v>
      </c>
      <c r="Q2626" s="11">
        <f t="shared" si="164"/>
        <v>50.91</v>
      </c>
      <c r="R2626" s="19">
        <f t="shared" si="165"/>
        <v>41255.833611111113</v>
      </c>
      <c r="S2626" s="17">
        <f t="shared" si="166"/>
        <v>41285.833611111113</v>
      </c>
      <c r="T2626">
        <f t="shared" si="169"/>
        <v>2012</v>
      </c>
    </row>
    <row r="2627" spans="1:20" ht="48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4" t="s">
        <v>8326</v>
      </c>
      <c r="P2627" s="12" t="s">
        <v>8329</v>
      </c>
      <c r="Q2627" s="11">
        <f t="shared" ref="Q2627:Q2690" si="170">IFERROR(ROUND(E2627/L2627,2),0)</f>
        <v>62.22</v>
      </c>
      <c r="R2627" s="19">
        <f t="shared" ref="R2627:R2690" si="171">(((J2627/60)/60)/24)+DATE(1970,1,1)</f>
        <v>41845.968159722222</v>
      </c>
      <c r="S2627" s="17">
        <f t="shared" ref="S2627:S2690" si="172">(((I2627/60)/60)/24)+DATE(1970,1,1)</f>
        <v>41875.968159722222</v>
      </c>
      <c r="T2627">
        <f t="shared" si="169"/>
        <v>2014</v>
      </c>
    </row>
    <row r="2628" spans="1:20" ht="48" x14ac:dyDescent="0.2">
      <c r="A2628">
        <v>169</v>
      </c>
      <c r="B2628" s="9" t="s">
        <v>171</v>
      </c>
      <c r="C2628" s="3" t="s">
        <v>4279</v>
      </c>
      <c r="D2628" s="5">
        <v>2500</v>
      </c>
      <c r="E2628" s="7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4" t="s">
        <v>8320</v>
      </c>
      <c r="P2628" s="12" t="s">
        <v>8324</v>
      </c>
      <c r="Q2628" s="11">
        <f t="shared" si="170"/>
        <v>56</v>
      </c>
      <c r="R2628" s="19">
        <f t="shared" si="171"/>
        <v>41900.505312499998</v>
      </c>
      <c r="S2628" s="17">
        <f t="shared" si="172"/>
        <v>41930.505312499998</v>
      </c>
      <c r="T2628">
        <f t="shared" si="169"/>
        <v>2014</v>
      </c>
    </row>
    <row r="2629" spans="1:20" ht="48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4" t="s">
        <v>8326</v>
      </c>
      <c r="P2629" s="12" t="s">
        <v>8327</v>
      </c>
      <c r="Q2629" s="11">
        <f t="shared" si="170"/>
        <v>43</v>
      </c>
      <c r="R2629" s="19">
        <f t="shared" si="171"/>
        <v>40981.710243055553</v>
      </c>
      <c r="S2629" s="17">
        <f t="shared" si="172"/>
        <v>41011.710243055553</v>
      </c>
      <c r="T2629">
        <f t="shared" si="169"/>
        <v>2012</v>
      </c>
    </row>
    <row r="2630" spans="1:20" ht="32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4" t="s">
        <v>8322</v>
      </c>
      <c r="P2630" s="12" t="s">
        <v>8325</v>
      </c>
      <c r="Q2630" s="11">
        <f t="shared" si="170"/>
        <v>18</v>
      </c>
      <c r="R2630" s="19">
        <f t="shared" si="171"/>
        <v>42628.650208333333</v>
      </c>
      <c r="S2630" s="17">
        <f t="shared" si="172"/>
        <v>42659.650208333333</v>
      </c>
      <c r="T2630">
        <f t="shared" si="169"/>
        <v>2016</v>
      </c>
    </row>
    <row r="2631" spans="1:20" ht="48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4" t="s">
        <v>8326</v>
      </c>
      <c r="P2631" s="12" t="s">
        <v>8330</v>
      </c>
      <c r="Q2631" s="11">
        <f t="shared" si="170"/>
        <v>50.45</v>
      </c>
      <c r="R2631" s="19">
        <f t="shared" si="171"/>
        <v>40687.285844907405</v>
      </c>
      <c r="S2631" s="17">
        <f t="shared" si="172"/>
        <v>40749.284722222219</v>
      </c>
      <c r="T2631">
        <f t="shared" si="169"/>
        <v>2011</v>
      </c>
    </row>
    <row r="2632" spans="1:20" ht="32" x14ac:dyDescent="0.2">
      <c r="A2632">
        <v>1807</v>
      </c>
      <c r="B2632" s="9" t="s">
        <v>1808</v>
      </c>
      <c r="C2632" s="3" t="s">
        <v>5917</v>
      </c>
      <c r="D2632" s="5">
        <v>5000</v>
      </c>
      <c r="E2632" s="7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4" t="s">
        <v>8312</v>
      </c>
      <c r="P2632" s="12" t="s">
        <v>8313</v>
      </c>
      <c r="Q2632" s="11">
        <f t="shared" si="170"/>
        <v>69.13</v>
      </c>
      <c r="R2632" s="19">
        <f t="shared" si="171"/>
        <v>41880.068437499998</v>
      </c>
      <c r="S2632" s="17">
        <f t="shared" si="172"/>
        <v>41910.068437499998</v>
      </c>
      <c r="T2632">
        <f t="shared" si="169"/>
        <v>2014</v>
      </c>
    </row>
    <row r="2633" spans="1:20" ht="48" x14ac:dyDescent="0.2">
      <c r="A2633">
        <v>685</v>
      </c>
      <c r="B2633" s="9" t="s">
        <v>686</v>
      </c>
      <c r="C2633" s="3" t="s">
        <v>4795</v>
      </c>
      <c r="D2633" s="5">
        <v>2000</v>
      </c>
      <c r="E2633" s="7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4" t="s">
        <v>8307</v>
      </c>
      <c r="P2633" s="12" t="s">
        <v>8309</v>
      </c>
      <c r="Q2633" s="11">
        <f t="shared" si="170"/>
        <v>55.3</v>
      </c>
      <c r="R2633" s="19">
        <f t="shared" si="171"/>
        <v>41971.866574074069</v>
      </c>
      <c r="S2633" s="17">
        <f t="shared" si="172"/>
        <v>42016.866574074069</v>
      </c>
      <c r="T2633">
        <f t="shared" si="169"/>
        <v>2014</v>
      </c>
    </row>
    <row r="2634" spans="1:20" ht="48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4" t="s">
        <v>8326</v>
      </c>
      <c r="P2634" s="12" t="s">
        <v>8330</v>
      </c>
      <c r="Q2634" s="11">
        <f t="shared" si="170"/>
        <v>42.38</v>
      </c>
      <c r="R2634" s="19">
        <f t="shared" si="171"/>
        <v>42193.650671296295</v>
      </c>
      <c r="S2634" s="17">
        <f t="shared" si="172"/>
        <v>42238.207638888889</v>
      </c>
      <c r="T2634">
        <f t="shared" si="169"/>
        <v>2015</v>
      </c>
    </row>
    <row r="2635" spans="1:20" ht="48" x14ac:dyDescent="0.2">
      <c r="A2635">
        <v>2897</v>
      </c>
      <c r="B2635" s="9" t="s">
        <v>2897</v>
      </c>
      <c r="C2635" s="3" t="s">
        <v>7007</v>
      </c>
      <c r="D2635" s="5">
        <v>12000</v>
      </c>
      <c r="E2635" s="7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4" t="s">
        <v>8322</v>
      </c>
      <c r="P2635" s="12" t="s">
        <v>8325</v>
      </c>
      <c r="Q2635" s="11">
        <f t="shared" si="170"/>
        <v>183.33</v>
      </c>
      <c r="R2635" s="19">
        <f t="shared" si="171"/>
        <v>42258.646504629629</v>
      </c>
      <c r="S2635" s="17">
        <f t="shared" si="172"/>
        <v>42288.645196759258</v>
      </c>
      <c r="T2635">
        <f t="shared" si="169"/>
        <v>2015</v>
      </c>
    </row>
    <row r="2636" spans="1:20" ht="48" x14ac:dyDescent="0.2">
      <c r="A2636">
        <v>3934</v>
      </c>
      <c r="B2636" s="9" t="s">
        <v>3931</v>
      </c>
      <c r="C2636" s="3" t="s">
        <v>8042</v>
      </c>
      <c r="D2636" s="5">
        <v>5000</v>
      </c>
      <c r="E2636" s="7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4" t="s">
        <v>8322</v>
      </c>
      <c r="P2636" s="12" t="s">
        <v>8325</v>
      </c>
      <c r="Q2636" s="11">
        <f t="shared" si="170"/>
        <v>45.83</v>
      </c>
      <c r="R2636" s="19">
        <f t="shared" si="171"/>
        <v>42233.671747685185</v>
      </c>
      <c r="S2636" s="17">
        <f t="shared" si="172"/>
        <v>42278.541666666672</v>
      </c>
      <c r="T2636">
        <f t="shared" si="169"/>
        <v>2015</v>
      </c>
    </row>
    <row r="2637" spans="1:20" ht="48" x14ac:dyDescent="0.2">
      <c r="A2637">
        <v>2752</v>
      </c>
      <c r="B2637" s="9" t="s">
        <v>2752</v>
      </c>
      <c r="C2637" s="3" t="s">
        <v>6862</v>
      </c>
      <c r="D2637" s="5">
        <v>4800</v>
      </c>
      <c r="E2637" s="7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4" t="s">
        <v>8310</v>
      </c>
      <c r="P2637" s="12" t="s">
        <v>8355</v>
      </c>
      <c r="Q2637" s="11">
        <f t="shared" si="170"/>
        <v>39.29</v>
      </c>
      <c r="R2637" s="19">
        <f t="shared" si="171"/>
        <v>40855.765092592592</v>
      </c>
      <c r="S2637" s="17">
        <f t="shared" si="172"/>
        <v>40895.765092592592</v>
      </c>
      <c r="T2637">
        <f t="shared" si="169"/>
        <v>2011</v>
      </c>
    </row>
    <row r="2638" spans="1:20" ht="32" x14ac:dyDescent="0.2">
      <c r="A2638">
        <v>1612</v>
      </c>
      <c r="B2638" s="9" t="s">
        <v>1613</v>
      </c>
      <c r="C2638" s="3" t="s">
        <v>5722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4" t="s">
        <v>8326</v>
      </c>
      <c r="P2638" s="12" t="s">
        <v>8330</v>
      </c>
      <c r="Q2638" s="11">
        <f t="shared" si="170"/>
        <v>50</v>
      </c>
      <c r="R2638" s="19">
        <f t="shared" si="171"/>
        <v>41246.874814814815</v>
      </c>
      <c r="S2638" s="17">
        <f t="shared" si="172"/>
        <v>41276.874814814815</v>
      </c>
      <c r="T2638">
        <f t="shared" si="169"/>
        <v>2012</v>
      </c>
    </row>
    <row r="2639" spans="1:20" ht="48" x14ac:dyDescent="0.2">
      <c r="A2639">
        <v>3514</v>
      </c>
      <c r="B2639" s="9" t="s">
        <v>3513</v>
      </c>
      <c r="C2639" s="3" t="s">
        <v>7624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4" t="s">
        <v>8322</v>
      </c>
      <c r="P2639" s="12" t="s">
        <v>8325</v>
      </c>
      <c r="Q2639" s="11">
        <f t="shared" si="170"/>
        <v>55</v>
      </c>
      <c r="R2639" s="19">
        <f t="shared" si="171"/>
        <v>42020.846666666665</v>
      </c>
      <c r="S2639" s="17">
        <f t="shared" si="172"/>
        <v>42037.207638888889</v>
      </c>
      <c r="T2639">
        <f t="shared" si="169"/>
        <v>2015</v>
      </c>
    </row>
    <row r="2640" spans="1:20" ht="48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4" t="s">
        <v>8318</v>
      </c>
      <c r="P2640" s="12" t="s">
        <v>8319</v>
      </c>
      <c r="Q2640" s="11">
        <f t="shared" si="170"/>
        <v>34.130000000000003</v>
      </c>
      <c r="R2640" s="19">
        <f t="shared" si="171"/>
        <v>42452.781828703708</v>
      </c>
      <c r="S2640" s="17">
        <f t="shared" si="172"/>
        <v>42480.781828703708</v>
      </c>
      <c r="T2640">
        <f t="shared" si="169"/>
        <v>2016</v>
      </c>
    </row>
    <row r="2641" spans="1:20" ht="48" x14ac:dyDescent="0.2">
      <c r="A2641">
        <v>3181</v>
      </c>
      <c r="B2641" s="9" t="s">
        <v>3181</v>
      </c>
      <c r="C2641" s="3" t="s">
        <v>7291</v>
      </c>
      <c r="D2641" s="5">
        <v>500</v>
      </c>
      <c r="E2641" s="7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4" t="s">
        <v>8322</v>
      </c>
      <c r="P2641" s="12" t="s">
        <v>8325</v>
      </c>
      <c r="Q2641" s="11">
        <f t="shared" si="170"/>
        <v>36.33</v>
      </c>
      <c r="R2641" s="19">
        <f t="shared" si="171"/>
        <v>41779.310034722221</v>
      </c>
      <c r="S2641" s="17">
        <f t="shared" si="172"/>
        <v>41805.666666666664</v>
      </c>
      <c r="T2641">
        <f t="shared" si="169"/>
        <v>2014</v>
      </c>
    </row>
    <row r="2642" spans="1:20" ht="48" x14ac:dyDescent="0.2">
      <c r="A2642">
        <v>818</v>
      </c>
      <c r="B2642" s="9" t="s">
        <v>819</v>
      </c>
      <c r="C2642" s="3" t="s">
        <v>4928</v>
      </c>
      <c r="D2642" s="5">
        <v>350</v>
      </c>
      <c r="E2642" s="7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4" t="s">
        <v>8326</v>
      </c>
      <c r="P2642" s="12" t="s">
        <v>8330</v>
      </c>
      <c r="Q2642" s="11">
        <f t="shared" si="170"/>
        <v>28.68</v>
      </c>
      <c r="R2642" s="19">
        <f t="shared" si="171"/>
        <v>41120.882881944446</v>
      </c>
      <c r="S2642" s="17">
        <f t="shared" si="172"/>
        <v>41128.709027777775</v>
      </c>
      <c r="T2642">
        <f t="shared" si="169"/>
        <v>2012</v>
      </c>
    </row>
    <row r="2643" spans="1:20" ht="48" x14ac:dyDescent="0.2">
      <c r="A2643">
        <v>856</v>
      </c>
      <c r="B2643" s="9" t="s">
        <v>857</v>
      </c>
      <c r="C2643" s="3" t="s">
        <v>4966</v>
      </c>
      <c r="D2643" s="5">
        <v>250</v>
      </c>
      <c r="E2643" s="7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4" t="s">
        <v>8326</v>
      </c>
      <c r="P2643" s="12" t="s">
        <v>8335</v>
      </c>
      <c r="Q2643" s="11">
        <f t="shared" si="170"/>
        <v>19.46</v>
      </c>
      <c r="R2643" s="19">
        <f t="shared" si="171"/>
        <v>42609.311990740738</v>
      </c>
      <c r="S2643" s="17">
        <f t="shared" si="172"/>
        <v>42668.791666666672</v>
      </c>
      <c r="T2643">
        <f t="shared" si="169"/>
        <v>2016</v>
      </c>
    </row>
    <row r="2644" spans="1:20" ht="48" x14ac:dyDescent="0.2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4" t="s">
        <v>8322</v>
      </c>
      <c r="P2644" s="12" t="s">
        <v>8325</v>
      </c>
      <c r="Q2644" s="11">
        <f t="shared" si="170"/>
        <v>38.71</v>
      </c>
      <c r="R2644" s="19">
        <f t="shared" si="171"/>
        <v>42762.545810185184</v>
      </c>
      <c r="S2644" s="17">
        <f t="shared" si="172"/>
        <v>42792.545810185184</v>
      </c>
      <c r="T2644">
        <f t="shared" si="169"/>
        <v>2017</v>
      </c>
    </row>
    <row r="2645" spans="1:20" ht="48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4" t="s">
        <v>8322</v>
      </c>
      <c r="P2645" s="12" t="s">
        <v>8325</v>
      </c>
      <c r="Q2645" s="11">
        <f t="shared" si="170"/>
        <v>60.11</v>
      </c>
      <c r="R2645" s="19">
        <f t="shared" si="171"/>
        <v>42289.94049768518</v>
      </c>
      <c r="S2645" s="17">
        <f t="shared" si="172"/>
        <v>42349.982164351852</v>
      </c>
      <c r="T2645">
        <f t="shared" si="169"/>
        <v>2015</v>
      </c>
    </row>
    <row r="2646" spans="1:20" ht="48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4" t="s">
        <v>8322</v>
      </c>
      <c r="P2646" s="12" t="s">
        <v>8325</v>
      </c>
      <c r="Q2646" s="11">
        <f t="shared" si="170"/>
        <v>33.75</v>
      </c>
      <c r="R2646" s="19">
        <f t="shared" si="171"/>
        <v>42788.565208333333</v>
      </c>
      <c r="S2646" s="17">
        <f t="shared" si="172"/>
        <v>42818.523541666669</v>
      </c>
      <c r="T2646">
        <f t="shared" si="169"/>
        <v>2017</v>
      </c>
    </row>
    <row r="2647" spans="1:20" ht="48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4" t="s">
        <v>8322</v>
      </c>
      <c r="P2647" s="12" t="s">
        <v>8325</v>
      </c>
      <c r="Q2647" s="11">
        <f t="shared" si="170"/>
        <v>33.75</v>
      </c>
      <c r="R2647" s="19">
        <f t="shared" si="171"/>
        <v>41990.585486111115</v>
      </c>
      <c r="S2647" s="17">
        <f t="shared" si="172"/>
        <v>42035.585486111115</v>
      </c>
      <c r="T2647">
        <f t="shared" si="169"/>
        <v>2014</v>
      </c>
    </row>
    <row r="2648" spans="1:20" ht="48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4" t="s">
        <v>8322</v>
      </c>
      <c r="P2648" s="12" t="s">
        <v>8325</v>
      </c>
      <c r="Q2648" s="11">
        <f t="shared" si="170"/>
        <v>35.799999999999997</v>
      </c>
      <c r="R2648" s="19">
        <f t="shared" si="171"/>
        <v>41914.100289351853</v>
      </c>
      <c r="S2648" s="17">
        <f t="shared" si="172"/>
        <v>41928.165972222225</v>
      </c>
      <c r="T2648">
        <f t="shared" si="169"/>
        <v>2014</v>
      </c>
    </row>
    <row r="2649" spans="1:20" ht="48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4" t="s">
        <v>8322</v>
      </c>
      <c r="P2649" s="12" t="s">
        <v>8325</v>
      </c>
      <c r="Q2649" s="11">
        <f t="shared" si="170"/>
        <v>58.9</v>
      </c>
      <c r="R2649" s="19">
        <f t="shared" si="171"/>
        <v>41927.848900462966</v>
      </c>
      <c r="S2649" s="17">
        <f t="shared" si="172"/>
        <v>41948.890567129631</v>
      </c>
      <c r="T2649">
        <f t="shared" si="169"/>
        <v>2014</v>
      </c>
    </row>
    <row r="2650" spans="1:20" ht="32" x14ac:dyDescent="0.2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4" t="s">
        <v>8318</v>
      </c>
      <c r="P2650" s="12" t="s">
        <v>8344</v>
      </c>
      <c r="Q2650" s="11">
        <f t="shared" si="170"/>
        <v>44.17</v>
      </c>
      <c r="R2650" s="19">
        <f t="shared" si="171"/>
        <v>41723.9533912037</v>
      </c>
      <c r="S2650" s="17">
        <f t="shared" si="172"/>
        <v>41761.9533912037</v>
      </c>
      <c r="T2650">
        <f t="shared" si="169"/>
        <v>2014</v>
      </c>
    </row>
    <row r="2651" spans="1:20" ht="48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4" t="s">
        <v>8318</v>
      </c>
      <c r="P2651" s="12" t="s">
        <v>8344</v>
      </c>
      <c r="Q2651" s="11">
        <f t="shared" si="170"/>
        <v>48.18</v>
      </c>
      <c r="R2651" s="19">
        <f t="shared" si="171"/>
        <v>42294.628449074073</v>
      </c>
      <c r="S2651" s="17">
        <f t="shared" si="172"/>
        <v>42324.670115740737</v>
      </c>
      <c r="T2651">
        <f t="shared" si="169"/>
        <v>2015</v>
      </c>
    </row>
    <row r="2652" spans="1:20" ht="48" x14ac:dyDescent="0.2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4" t="s">
        <v>8322</v>
      </c>
      <c r="P2652" s="12" t="s">
        <v>8325</v>
      </c>
      <c r="Q2652" s="11">
        <f t="shared" si="170"/>
        <v>75.709999999999994</v>
      </c>
      <c r="R2652" s="19">
        <f t="shared" si="171"/>
        <v>42214.6956712963</v>
      </c>
      <c r="S2652" s="17">
        <f t="shared" si="172"/>
        <v>42225.666666666672</v>
      </c>
      <c r="T2652">
        <f t="shared" si="169"/>
        <v>2015</v>
      </c>
    </row>
    <row r="2653" spans="1:20" ht="48" x14ac:dyDescent="0.2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4" t="s">
        <v>8322</v>
      </c>
      <c r="P2653" s="12" t="s">
        <v>8325</v>
      </c>
      <c r="Q2653" s="11">
        <f t="shared" si="170"/>
        <v>21.1</v>
      </c>
      <c r="R2653" s="19">
        <f t="shared" si="171"/>
        <v>42555.671944444446</v>
      </c>
      <c r="S2653" s="17">
        <f t="shared" si="172"/>
        <v>42583.791666666672</v>
      </c>
      <c r="T2653">
        <f t="shared" si="169"/>
        <v>2016</v>
      </c>
    </row>
    <row r="2654" spans="1:20" ht="48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4" t="s">
        <v>8322</v>
      </c>
      <c r="P2654" s="12" t="s">
        <v>8325</v>
      </c>
      <c r="Q2654" s="11">
        <f t="shared" si="170"/>
        <v>47.91</v>
      </c>
      <c r="R2654" s="19">
        <f t="shared" si="171"/>
        <v>42452.815659722226</v>
      </c>
      <c r="S2654" s="17">
        <f t="shared" si="172"/>
        <v>42512.815659722226</v>
      </c>
      <c r="T2654">
        <f t="shared" si="169"/>
        <v>2016</v>
      </c>
    </row>
    <row r="2655" spans="1:20" ht="48" x14ac:dyDescent="0.2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4" t="s">
        <v>8320</v>
      </c>
      <c r="P2655" s="12" t="s">
        <v>8331</v>
      </c>
      <c r="Q2655" s="11">
        <f t="shared" si="170"/>
        <v>15</v>
      </c>
      <c r="R2655" s="19">
        <f t="shared" si="171"/>
        <v>42405.702349537038</v>
      </c>
      <c r="S2655" s="17">
        <f t="shared" si="172"/>
        <v>42415.702349537038</v>
      </c>
      <c r="T2655">
        <f t="shared" si="169"/>
        <v>2016</v>
      </c>
    </row>
    <row r="2656" spans="1:20" ht="48" x14ac:dyDescent="0.2">
      <c r="A2656">
        <v>3749</v>
      </c>
      <c r="B2656" s="9" t="s">
        <v>3746</v>
      </c>
      <c r="C2656" s="3" t="s">
        <v>7859</v>
      </c>
      <c r="D2656" s="5">
        <v>500</v>
      </c>
      <c r="E2656" s="7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4" t="s">
        <v>8322</v>
      </c>
      <c r="P2656" s="12" t="s">
        <v>8334</v>
      </c>
      <c r="Q2656" s="11">
        <f t="shared" si="170"/>
        <v>75</v>
      </c>
      <c r="R2656" s="19">
        <f t="shared" si="171"/>
        <v>42458.127175925925</v>
      </c>
      <c r="S2656" s="17">
        <f t="shared" si="172"/>
        <v>42489.165972222225</v>
      </c>
      <c r="T2656">
        <f t="shared" si="169"/>
        <v>2016</v>
      </c>
    </row>
    <row r="2657" spans="1:20" ht="48" x14ac:dyDescent="0.2">
      <c r="A2657">
        <v>3255</v>
      </c>
      <c r="B2657" s="9" t="s">
        <v>3255</v>
      </c>
      <c r="C2657" s="3" t="s">
        <v>7365</v>
      </c>
      <c r="D2657" s="5">
        <v>300</v>
      </c>
      <c r="E2657" s="7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4" t="s">
        <v>8322</v>
      </c>
      <c r="P2657" s="12" t="s">
        <v>8325</v>
      </c>
      <c r="Q2657" s="11">
        <f t="shared" si="170"/>
        <v>29.17</v>
      </c>
      <c r="R2657" s="19">
        <f t="shared" si="171"/>
        <v>41889.768229166664</v>
      </c>
      <c r="S2657" s="17">
        <f t="shared" si="172"/>
        <v>41919.768229166664</v>
      </c>
      <c r="T2657">
        <f t="shared" si="169"/>
        <v>2014</v>
      </c>
    </row>
    <row r="2658" spans="1:20" ht="48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4" t="s">
        <v>8322</v>
      </c>
      <c r="P2658" s="12" t="s">
        <v>8323</v>
      </c>
      <c r="Q2658" s="11">
        <f t="shared" si="170"/>
        <v>57.89</v>
      </c>
      <c r="R2658" s="19">
        <f t="shared" si="171"/>
        <v>42615.121921296297</v>
      </c>
      <c r="S2658" s="17">
        <f t="shared" si="172"/>
        <v>42675.121921296297</v>
      </c>
      <c r="T2658">
        <f t="shared" si="169"/>
        <v>2016</v>
      </c>
    </row>
    <row r="2659" spans="1:20" ht="48" x14ac:dyDescent="0.2">
      <c r="A2659">
        <v>909</v>
      </c>
      <c r="B2659" s="9" t="s">
        <v>910</v>
      </c>
      <c r="C2659" s="3" t="s">
        <v>5019</v>
      </c>
      <c r="D2659" s="5">
        <v>16000</v>
      </c>
      <c r="E2659" s="7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4" t="s">
        <v>8326</v>
      </c>
      <c r="P2659" s="12" t="s">
        <v>8349</v>
      </c>
      <c r="Q2659" s="11">
        <f t="shared" si="170"/>
        <v>65</v>
      </c>
      <c r="R2659" s="19">
        <f t="shared" si="171"/>
        <v>41081.69027777778</v>
      </c>
      <c r="S2659" s="17">
        <f t="shared" si="172"/>
        <v>41113.166666666664</v>
      </c>
      <c r="T2659">
        <f t="shared" si="169"/>
        <v>2012</v>
      </c>
    </row>
    <row r="2660" spans="1:20" ht="48" x14ac:dyDescent="0.2">
      <c r="A2660">
        <v>3894</v>
      </c>
      <c r="B2660" s="9" t="s">
        <v>3891</v>
      </c>
      <c r="C2660" s="3" t="s">
        <v>8002</v>
      </c>
      <c r="D2660" s="5">
        <v>15000</v>
      </c>
      <c r="E2660" s="7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4" t="s">
        <v>8322</v>
      </c>
      <c r="P2660" s="12" t="s">
        <v>8325</v>
      </c>
      <c r="Q2660" s="11">
        <f t="shared" si="170"/>
        <v>47.27</v>
      </c>
      <c r="R2660" s="19">
        <f t="shared" si="171"/>
        <v>42679.958472222221</v>
      </c>
      <c r="S2660" s="17">
        <f t="shared" si="172"/>
        <v>42710.207638888889</v>
      </c>
      <c r="T2660">
        <f t="shared" si="169"/>
        <v>2016</v>
      </c>
    </row>
    <row r="2661" spans="1:20" ht="48" x14ac:dyDescent="0.2">
      <c r="A2661">
        <v>829</v>
      </c>
      <c r="B2661" s="9" t="s">
        <v>830</v>
      </c>
      <c r="C2661" s="3" t="s">
        <v>4939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4" t="s">
        <v>8326</v>
      </c>
      <c r="P2661" s="12" t="s">
        <v>8330</v>
      </c>
      <c r="Q2661" s="11">
        <f t="shared" si="170"/>
        <v>32.5</v>
      </c>
      <c r="R2661" s="19">
        <f t="shared" si="171"/>
        <v>42504.801388888889</v>
      </c>
      <c r="S2661" s="17">
        <f t="shared" si="172"/>
        <v>42564.801388888889</v>
      </c>
      <c r="T2661">
        <f t="shared" si="169"/>
        <v>2016</v>
      </c>
    </row>
    <row r="2662" spans="1:20" ht="64" x14ac:dyDescent="0.2">
      <c r="A2662">
        <v>1835</v>
      </c>
      <c r="B2662" s="9" t="s">
        <v>1836</v>
      </c>
      <c r="C2662" s="3" t="s">
        <v>5945</v>
      </c>
      <c r="D2662" s="5">
        <v>500</v>
      </c>
      <c r="E2662" s="7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4" t="s">
        <v>8326</v>
      </c>
      <c r="P2662" s="12" t="s">
        <v>8330</v>
      </c>
      <c r="Q2662" s="11">
        <f t="shared" si="170"/>
        <v>47.27</v>
      </c>
      <c r="R2662" s="19">
        <f t="shared" si="171"/>
        <v>42430.702210648145</v>
      </c>
      <c r="S2662" s="17">
        <f t="shared" si="172"/>
        <v>42460.660543981481</v>
      </c>
      <c r="T2662">
        <f t="shared" si="169"/>
        <v>2016</v>
      </c>
    </row>
    <row r="2663" spans="1:20" ht="32" x14ac:dyDescent="0.2">
      <c r="A2663">
        <v>3651</v>
      </c>
      <c r="B2663" s="9" t="s">
        <v>3649</v>
      </c>
      <c r="C2663" s="3" t="s">
        <v>7761</v>
      </c>
      <c r="D2663" s="5">
        <v>500</v>
      </c>
      <c r="E2663" s="7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4" t="s">
        <v>8322</v>
      </c>
      <c r="P2663" s="12" t="s">
        <v>8325</v>
      </c>
      <c r="Q2663" s="11">
        <f t="shared" si="170"/>
        <v>57.78</v>
      </c>
      <c r="R2663" s="19">
        <f t="shared" si="171"/>
        <v>41828.646319444444</v>
      </c>
      <c r="S2663" s="17">
        <f t="shared" si="172"/>
        <v>41861.665972222225</v>
      </c>
      <c r="T2663">
        <f t="shared" si="169"/>
        <v>2014</v>
      </c>
    </row>
    <row r="2664" spans="1:20" ht="48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4" t="s">
        <v>8326</v>
      </c>
      <c r="P2664" s="12" t="s">
        <v>8330</v>
      </c>
      <c r="Q2664" s="11">
        <f t="shared" si="170"/>
        <v>34.6</v>
      </c>
      <c r="R2664" s="19">
        <f t="shared" si="171"/>
        <v>40122.751620370371</v>
      </c>
      <c r="S2664" s="17">
        <f t="shared" si="172"/>
        <v>40178.98541666667</v>
      </c>
      <c r="T2664">
        <f t="shared" si="169"/>
        <v>2009</v>
      </c>
    </row>
    <row r="2665" spans="1:20" ht="48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4" t="s">
        <v>8326</v>
      </c>
      <c r="P2665" s="12" t="s">
        <v>8327</v>
      </c>
      <c r="Q2665" s="11">
        <f t="shared" si="170"/>
        <v>51.6</v>
      </c>
      <c r="R2665" s="19">
        <f t="shared" si="171"/>
        <v>40542.839282407411</v>
      </c>
      <c r="S2665" s="17">
        <f t="shared" si="172"/>
        <v>40559.07708333333</v>
      </c>
      <c r="T2665">
        <f t="shared" si="169"/>
        <v>2010</v>
      </c>
    </row>
    <row r="2666" spans="1:20" ht="48" x14ac:dyDescent="0.2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4" t="s">
        <v>8312</v>
      </c>
      <c r="P2666" s="12" t="s">
        <v>8313</v>
      </c>
      <c r="Q2666" s="11">
        <f t="shared" si="170"/>
        <v>84.83</v>
      </c>
      <c r="R2666" s="19">
        <f t="shared" si="171"/>
        <v>42548.876192129625</v>
      </c>
      <c r="S2666" s="17">
        <f t="shared" si="172"/>
        <v>42576.791666666672</v>
      </c>
      <c r="T2666">
        <f t="shared" si="169"/>
        <v>2016</v>
      </c>
    </row>
    <row r="2667" spans="1:20" ht="48" x14ac:dyDescent="0.2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4" t="s">
        <v>8312</v>
      </c>
      <c r="P2667" s="12" t="s">
        <v>8352</v>
      </c>
      <c r="Q2667" s="11">
        <f t="shared" si="170"/>
        <v>101.8</v>
      </c>
      <c r="R2667" s="19">
        <f t="shared" si="171"/>
        <v>42398.195972222224</v>
      </c>
      <c r="S2667" s="17">
        <f t="shared" si="172"/>
        <v>42413.195972222224</v>
      </c>
      <c r="T2667">
        <f t="shared" si="169"/>
        <v>2016</v>
      </c>
    </row>
    <row r="2668" spans="1:20" ht="48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4" t="s">
        <v>8310</v>
      </c>
      <c r="P2668" s="12" t="s">
        <v>8348</v>
      </c>
      <c r="Q2668" s="11">
        <f t="shared" si="170"/>
        <v>84.33</v>
      </c>
      <c r="R2668" s="19">
        <f t="shared" si="171"/>
        <v>42017.927418981482</v>
      </c>
      <c r="S2668" s="17">
        <f t="shared" si="172"/>
        <v>42052.927418981482</v>
      </c>
      <c r="T2668">
        <f t="shared" si="169"/>
        <v>2015</v>
      </c>
    </row>
    <row r="2669" spans="1:20" ht="48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4" t="s">
        <v>8322</v>
      </c>
      <c r="P2669" s="12" t="s">
        <v>8325</v>
      </c>
      <c r="Q2669" s="11">
        <f t="shared" si="170"/>
        <v>29.71</v>
      </c>
      <c r="R2669" s="19">
        <f t="shared" si="171"/>
        <v>42179.898472222223</v>
      </c>
      <c r="S2669" s="17">
        <f t="shared" si="172"/>
        <v>42195.75</v>
      </c>
      <c r="T2669">
        <f t="shared" si="169"/>
        <v>2015</v>
      </c>
    </row>
    <row r="2670" spans="1:20" ht="48" x14ac:dyDescent="0.2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4" t="s">
        <v>8322</v>
      </c>
      <c r="P2670" s="12" t="s">
        <v>8325</v>
      </c>
      <c r="Q2670" s="11">
        <f t="shared" si="170"/>
        <v>50.4</v>
      </c>
      <c r="R2670" s="19">
        <f t="shared" si="171"/>
        <v>42531.195277777777</v>
      </c>
      <c r="S2670" s="17">
        <f t="shared" si="172"/>
        <v>42555.166666666672</v>
      </c>
      <c r="T2670">
        <f t="shared" si="169"/>
        <v>2016</v>
      </c>
    </row>
    <row r="2671" spans="1:20" ht="48" x14ac:dyDescent="0.2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4" t="s">
        <v>8322</v>
      </c>
      <c r="P2671" s="12" t="s">
        <v>8325</v>
      </c>
      <c r="Q2671" s="11">
        <f t="shared" si="170"/>
        <v>22.91</v>
      </c>
      <c r="R2671" s="19">
        <f t="shared" si="171"/>
        <v>42139.816840277781</v>
      </c>
      <c r="S2671" s="17">
        <f t="shared" si="172"/>
        <v>42181.875</v>
      </c>
      <c r="T2671">
        <f t="shared" si="169"/>
        <v>2015</v>
      </c>
    </row>
    <row r="2672" spans="1:20" ht="48" x14ac:dyDescent="0.2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4" t="s">
        <v>8322</v>
      </c>
      <c r="P2672" s="12" t="s">
        <v>8325</v>
      </c>
      <c r="Q2672" s="11">
        <f t="shared" si="170"/>
        <v>25.16</v>
      </c>
      <c r="R2672" s="19">
        <f t="shared" si="171"/>
        <v>42535.049849537041</v>
      </c>
      <c r="S2672" s="17">
        <f t="shared" si="172"/>
        <v>42556.049849537041</v>
      </c>
      <c r="T2672">
        <f t="shared" si="169"/>
        <v>2016</v>
      </c>
    </row>
    <row r="2673" spans="1:20" ht="48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4" t="s">
        <v>8307</v>
      </c>
      <c r="P2673" s="12" t="s">
        <v>8309</v>
      </c>
      <c r="Q2673" s="11">
        <f t="shared" si="170"/>
        <v>167.67</v>
      </c>
      <c r="R2673" s="19">
        <f t="shared" si="171"/>
        <v>42705.690347222218</v>
      </c>
      <c r="S2673" s="17">
        <f t="shared" si="172"/>
        <v>42734.958333333328</v>
      </c>
      <c r="T2673">
        <f t="shared" si="169"/>
        <v>2016</v>
      </c>
    </row>
    <row r="2674" spans="1:20" ht="32" x14ac:dyDescent="0.2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4" t="s">
        <v>8320</v>
      </c>
      <c r="P2674" s="12" t="s">
        <v>8342</v>
      </c>
      <c r="Q2674" s="11">
        <f t="shared" si="170"/>
        <v>31.38</v>
      </c>
      <c r="R2674" s="19">
        <f t="shared" si="171"/>
        <v>40706.297442129631</v>
      </c>
      <c r="S2674" s="17">
        <f t="shared" si="172"/>
        <v>40736.297442129631</v>
      </c>
      <c r="T2674">
        <f t="shared" si="169"/>
        <v>2011</v>
      </c>
    </row>
    <row r="2675" spans="1:20" ht="48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4" t="s">
        <v>8322</v>
      </c>
      <c r="P2675" s="12" t="s">
        <v>8325</v>
      </c>
      <c r="Q2675" s="11">
        <f t="shared" si="170"/>
        <v>62.63</v>
      </c>
      <c r="R2675" s="19">
        <f t="shared" si="171"/>
        <v>42593.865405092598</v>
      </c>
      <c r="S2675" s="17">
        <f t="shared" si="172"/>
        <v>42613.865405092598</v>
      </c>
      <c r="T2675">
        <f t="shared" si="169"/>
        <v>2016</v>
      </c>
    </row>
    <row r="2676" spans="1:20" ht="80" x14ac:dyDescent="0.2">
      <c r="A2676">
        <v>3788</v>
      </c>
      <c r="B2676" s="9" t="s">
        <v>3785</v>
      </c>
      <c r="C2676" s="3" t="s">
        <v>7898</v>
      </c>
      <c r="D2676" s="5">
        <v>75000</v>
      </c>
      <c r="E2676" s="7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4" t="s">
        <v>8322</v>
      </c>
      <c r="P2676" s="12" t="s">
        <v>8334</v>
      </c>
      <c r="Q2676" s="11">
        <f t="shared" si="170"/>
        <v>500</v>
      </c>
      <c r="R2676" s="19">
        <f t="shared" si="171"/>
        <v>42333.695821759262</v>
      </c>
      <c r="S2676" s="17">
        <f t="shared" si="172"/>
        <v>42361.679166666669</v>
      </c>
      <c r="T2676">
        <f t="shared" si="169"/>
        <v>2015</v>
      </c>
    </row>
    <row r="2677" spans="1:20" ht="48" x14ac:dyDescent="0.2">
      <c r="A2677">
        <v>2892</v>
      </c>
      <c r="B2677" s="9" t="s">
        <v>2892</v>
      </c>
      <c r="C2677" s="3" t="s">
        <v>7002</v>
      </c>
      <c r="D2677" s="5">
        <v>5500</v>
      </c>
      <c r="E2677" s="7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4" t="s">
        <v>8322</v>
      </c>
      <c r="P2677" s="12" t="s">
        <v>8325</v>
      </c>
      <c r="Q2677" s="11">
        <f t="shared" si="170"/>
        <v>29.41</v>
      </c>
      <c r="R2677" s="19">
        <f t="shared" si="171"/>
        <v>41869.714166666665</v>
      </c>
      <c r="S2677" s="17">
        <f t="shared" si="172"/>
        <v>41876.875</v>
      </c>
      <c r="T2677">
        <f t="shared" si="169"/>
        <v>2014</v>
      </c>
    </row>
    <row r="2678" spans="1:20" ht="48" x14ac:dyDescent="0.2">
      <c r="A2678">
        <v>84</v>
      </c>
      <c r="B2678" s="9" t="s">
        <v>86</v>
      </c>
      <c r="C2678" s="3" t="s">
        <v>4195</v>
      </c>
      <c r="D2678" s="5">
        <v>500</v>
      </c>
      <c r="E2678" s="7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4" t="s">
        <v>8320</v>
      </c>
      <c r="P2678" s="12" t="s">
        <v>8342</v>
      </c>
      <c r="Q2678" s="11">
        <f t="shared" si="170"/>
        <v>71.430000000000007</v>
      </c>
      <c r="R2678" s="19">
        <f t="shared" si="171"/>
        <v>40648.757939814815</v>
      </c>
      <c r="S2678" s="17">
        <f t="shared" si="172"/>
        <v>40678.757939814815</v>
      </c>
      <c r="T2678">
        <f t="shared" si="169"/>
        <v>2011</v>
      </c>
    </row>
    <row r="2679" spans="1:20" ht="32" x14ac:dyDescent="0.2">
      <c r="A2679">
        <v>139</v>
      </c>
      <c r="B2679" s="9" t="s">
        <v>141</v>
      </c>
      <c r="C2679" s="3" t="s">
        <v>4249</v>
      </c>
      <c r="D2679" s="5">
        <v>500</v>
      </c>
      <c r="E2679" s="7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4" t="s">
        <v>8320</v>
      </c>
      <c r="P2679" s="12" t="s">
        <v>8336</v>
      </c>
      <c r="Q2679" s="11">
        <f t="shared" si="170"/>
        <v>500</v>
      </c>
      <c r="R2679" s="19">
        <f t="shared" si="171"/>
        <v>42187.920972222222</v>
      </c>
      <c r="S2679" s="17">
        <f t="shared" si="172"/>
        <v>42197.920972222222</v>
      </c>
      <c r="T2679">
        <f t="shared" si="169"/>
        <v>2015</v>
      </c>
    </row>
    <row r="2680" spans="1:20" ht="48" x14ac:dyDescent="0.2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4" t="s">
        <v>8322</v>
      </c>
      <c r="P2680" s="12" t="s">
        <v>8334</v>
      </c>
      <c r="Q2680" s="11">
        <f t="shared" si="170"/>
        <v>83.33</v>
      </c>
      <c r="R2680" s="19">
        <f t="shared" si="171"/>
        <v>42097.874155092592</v>
      </c>
      <c r="S2680" s="17">
        <f t="shared" si="172"/>
        <v>42142.874155092592</v>
      </c>
      <c r="T2680">
        <f>YEAR(R2680)</f>
        <v>2015</v>
      </c>
    </row>
    <row r="2681" spans="1:20" ht="48" x14ac:dyDescent="0.2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4" t="s">
        <v>8322</v>
      </c>
      <c r="P2681" s="12" t="s">
        <v>8323</v>
      </c>
      <c r="Q2681" s="11">
        <f t="shared" si="170"/>
        <v>62.5</v>
      </c>
      <c r="R2681" s="19">
        <f t="shared" si="171"/>
        <v>42752.827199074076</v>
      </c>
      <c r="S2681" s="17">
        <f t="shared" si="172"/>
        <v>42766.75</v>
      </c>
      <c r="T2681">
        <f t="shared" ref="T2681:T2685" si="173">YEAR(R2681)</f>
        <v>2017</v>
      </c>
    </row>
    <row r="2682" spans="1:20" ht="48" x14ac:dyDescent="0.2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4" t="s">
        <v>8322</v>
      </c>
      <c r="P2682" s="12" t="s">
        <v>8325</v>
      </c>
      <c r="Q2682" s="11">
        <f t="shared" si="170"/>
        <v>41.67</v>
      </c>
      <c r="R2682" s="19">
        <f t="shared" si="171"/>
        <v>42446.845543981486</v>
      </c>
      <c r="S2682" s="17">
        <f t="shared" si="172"/>
        <v>42496.845543981486</v>
      </c>
      <c r="T2682">
        <f t="shared" si="173"/>
        <v>2016</v>
      </c>
    </row>
    <row r="2683" spans="1:20" ht="32" x14ac:dyDescent="0.2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4" t="s">
        <v>8322</v>
      </c>
      <c r="P2683" s="12" t="s">
        <v>8325</v>
      </c>
      <c r="Q2683" s="11">
        <f t="shared" si="170"/>
        <v>55.56</v>
      </c>
      <c r="R2683" s="19">
        <f t="shared" si="171"/>
        <v>42146.570393518516</v>
      </c>
      <c r="S2683" s="17">
        <f t="shared" si="172"/>
        <v>42176.570393518516</v>
      </c>
      <c r="T2683">
        <f t="shared" si="173"/>
        <v>2015</v>
      </c>
    </row>
    <row r="2684" spans="1:20" ht="48" x14ac:dyDescent="0.2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4" t="s">
        <v>8322</v>
      </c>
      <c r="P2684" s="12" t="s">
        <v>8325</v>
      </c>
      <c r="Q2684" s="11">
        <f t="shared" si="170"/>
        <v>35.71</v>
      </c>
      <c r="R2684" s="19">
        <f t="shared" si="171"/>
        <v>42430.762222222227</v>
      </c>
      <c r="S2684" s="17">
        <f t="shared" si="172"/>
        <v>42460.720555555556</v>
      </c>
      <c r="T2684">
        <f t="shared" si="173"/>
        <v>2016</v>
      </c>
    </row>
    <row r="2685" spans="1:20" ht="48" x14ac:dyDescent="0.2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4" t="s">
        <v>8322</v>
      </c>
      <c r="P2685" s="12" t="s">
        <v>8325</v>
      </c>
      <c r="Q2685" s="11">
        <f t="shared" si="170"/>
        <v>29.41</v>
      </c>
      <c r="R2685" s="19">
        <f t="shared" si="171"/>
        <v>42381.478981481487</v>
      </c>
      <c r="S2685" s="17">
        <f t="shared" si="172"/>
        <v>42402.478981481487</v>
      </c>
      <c r="T2685">
        <f t="shared" si="173"/>
        <v>2016</v>
      </c>
    </row>
    <row r="2686" spans="1:20" ht="48" x14ac:dyDescent="0.2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4" t="s">
        <v>8322</v>
      </c>
      <c r="P2686" s="12" t="s">
        <v>8334</v>
      </c>
      <c r="Q2686" s="11">
        <f t="shared" si="170"/>
        <v>166.67</v>
      </c>
      <c r="R2686" s="19">
        <f t="shared" si="171"/>
        <v>42173.466863425929</v>
      </c>
      <c r="S2686" s="17">
        <f t="shared" si="172"/>
        <v>42226.958333333328</v>
      </c>
      <c r="T2686">
        <f>YEAR(R2686)</f>
        <v>2015</v>
      </c>
    </row>
    <row r="2687" spans="1:20" ht="48" x14ac:dyDescent="0.2">
      <c r="A2687">
        <v>1832</v>
      </c>
      <c r="B2687" s="9" t="s">
        <v>1833</v>
      </c>
      <c r="C2687" s="3" t="s">
        <v>5942</v>
      </c>
      <c r="D2687" s="5">
        <v>350</v>
      </c>
      <c r="E2687" s="7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4" t="s">
        <v>8326</v>
      </c>
      <c r="P2687" s="12" t="s">
        <v>8330</v>
      </c>
      <c r="Q2687" s="11">
        <f t="shared" si="170"/>
        <v>25</v>
      </c>
      <c r="R2687" s="19">
        <f t="shared" si="171"/>
        <v>40576.539664351854</v>
      </c>
      <c r="S2687" s="17">
        <f t="shared" si="172"/>
        <v>40606.539664351854</v>
      </c>
      <c r="T2687">
        <f t="shared" ref="T2687:T2750" si="174">YEAR(R2687)</f>
        <v>2011</v>
      </c>
    </row>
    <row r="2688" spans="1:20" ht="48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4" t="s">
        <v>8322</v>
      </c>
      <c r="P2688" s="12" t="s">
        <v>8325</v>
      </c>
      <c r="Q2688" s="11">
        <f t="shared" si="170"/>
        <v>29.24</v>
      </c>
      <c r="R2688" s="19">
        <f t="shared" si="171"/>
        <v>41950.26694444444</v>
      </c>
      <c r="S2688" s="17">
        <f t="shared" si="172"/>
        <v>41963.669444444444</v>
      </c>
      <c r="T2688">
        <f t="shared" si="174"/>
        <v>2014</v>
      </c>
    </row>
    <row r="2689" spans="1:20" ht="48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4" t="s">
        <v>8307</v>
      </c>
      <c r="P2689" s="12" t="s">
        <v>8314</v>
      </c>
      <c r="Q2689" s="11">
        <f t="shared" si="170"/>
        <v>10.039999999999999</v>
      </c>
      <c r="R2689" s="19">
        <f t="shared" si="171"/>
        <v>42024.86513888889</v>
      </c>
      <c r="S2689" s="17">
        <f t="shared" si="172"/>
        <v>42054.86513888889</v>
      </c>
      <c r="T2689">
        <f t="shared" si="174"/>
        <v>2015</v>
      </c>
    </row>
    <row r="2690" spans="1:20" ht="48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4" t="s">
        <v>8322</v>
      </c>
      <c r="P2690" s="12" t="s">
        <v>8325</v>
      </c>
      <c r="Q2690" s="11">
        <f t="shared" si="170"/>
        <v>163.33000000000001</v>
      </c>
      <c r="R2690" s="19">
        <f t="shared" si="171"/>
        <v>42523.739212962959</v>
      </c>
      <c r="S2690" s="17">
        <f t="shared" si="172"/>
        <v>42553.739212962959</v>
      </c>
      <c r="T2690">
        <f t="shared" si="174"/>
        <v>2016</v>
      </c>
    </row>
    <row r="2691" spans="1:20" ht="48" x14ac:dyDescent="0.2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4" t="s">
        <v>8322</v>
      </c>
      <c r="P2691" s="12" t="s">
        <v>8325</v>
      </c>
      <c r="Q2691" s="11">
        <f t="shared" ref="Q2691:Q2754" si="175">IFERROR(ROUND(E2691/L2691,2),0)</f>
        <v>37.54</v>
      </c>
      <c r="R2691" s="19">
        <f t="shared" ref="R2691:R2754" si="176">(((J2691/60)/60)/24)+DATE(1970,1,1)</f>
        <v>42467.548541666663</v>
      </c>
      <c r="S2691" s="17">
        <f t="shared" ref="S2691:S2754" si="177">(((I2691/60)/60)/24)+DATE(1970,1,1)</f>
        <v>42496.544444444444</v>
      </c>
      <c r="T2691">
        <f t="shared" si="174"/>
        <v>2016</v>
      </c>
    </row>
    <row r="2692" spans="1:20" ht="48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4" t="s">
        <v>8326</v>
      </c>
      <c r="P2692" s="12" t="s">
        <v>8329</v>
      </c>
      <c r="Q2692" s="11">
        <f t="shared" si="175"/>
        <v>54.11</v>
      </c>
      <c r="R2692" s="19">
        <f t="shared" si="176"/>
        <v>42427.721006944441</v>
      </c>
      <c r="S2692" s="17">
        <f t="shared" si="177"/>
        <v>42457.679340277777</v>
      </c>
      <c r="T2692">
        <f t="shared" si="174"/>
        <v>2016</v>
      </c>
    </row>
    <row r="2693" spans="1:20" ht="48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4" t="s">
        <v>8307</v>
      </c>
      <c r="P2693" s="12" t="s">
        <v>8309</v>
      </c>
      <c r="Q2693" s="11">
        <f t="shared" si="175"/>
        <v>60.75</v>
      </c>
      <c r="R2693" s="19">
        <f t="shared" si="176"/>
        <v>42704.086053240739</v>
      </c>
      <c r="S2693" s="17">
        <f t="shared" si="177"/>
        <v>42734.086053240739</v>
      </c>
      <c r="T2693">
        <f t="shared" si="174"/>
        <v>2016</v>
      </c>
    </row>
    <row r="2694" spans="1:20" ht="48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4" t="s">
        <v>8322</v>
      </c>
      <c r="P2694" s="12" t="s">
        <v>8325</v>
      </c>
      <c r="Q2694" s="11">
        <f t="shared" si="175"/>
        <v>44.09</v>
      </c>
      <c r="R2694" s="19">
        <f t="shared" si="176"/>
        <v>42746.261782407411</v>
      </c>
      <c r="S2694" s="17">
        <f t="shared" si="177"/>
        <v>42784.207638888889</v>
      </c>
      <c r="T2694">
        <f t="shared" si="174"/>
        <v>2017</v>
      </c>
    </row>
    <row r="2695" spans="1:20" ht="48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4" t="s">
        <v>8322</v>
      </c>
      <c r="P2695" s="12" t="s">
        <v>8325</v>
      </c>
      <c r="Q2695" s="11">
        <f t="shared" si="175"/>
        <v>28.32</v>
      </c>
      <c r="R2695" s="19">
        <f t="shared" si="176"/>
        <v>42410.017199074078</v>
      </c>
      <c r="S2695" s="17">
        <f t="shared" si="177"/>
        <v>42430.999305555553</v>
      </c>
      <c r="T2695">
        <f t="shared" si="174"/>
        <v>2016</v>
      </c>
    </row>
    <row r="2696" spans="1:20" ht="48" x14ac:dyDescent="0.2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4" t="s">
        <v>8307</v>
      </c>
      <c r="P2696" s="12" t="s">
        <v>8309</v>
      </c>
      <c r="Q2696" s="11">
        <f t="shared" si="175"/>
        <v>120.25</v>
      </c>
      <c r="R2696" s="19">
        <f t="shared" si="176"/>
        <v>42726.192916666667</v>
      </c>
      <c r="S2696" s="17">
        <f t="shared" si="177"/>
        <v>42786.192916666667</v>
      </c>
      <c r="T2696">
        <f t="shared" si="174"/>
        <v>2016</v>
      </c>
    </row>
    <row r="2697" spans="1:20" ht="48" x14ac:dyDescent="0.2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4" t="s">
        <v>8322</v>
      </c>
      <c r="P2697" s="12" t="s">
        <v>8334</v>
      </c>
      <c r="Q2697" s="11">
        <f t="shared" si="175"/>
        <v>60.13</v>
      </c>
      <c r="R2697" s="19">
        <f t="shared" si="176"/>
        <v>42140.421319444446</v>
      </c>
      <c r="S2697" s="17">
        <f t="shared" si="177"/>
        <v>42171.979166666672</v>
      </c>
      <c r="T2697">
        <f t="shared" si="174"/>
        <v>2015</v>
      </c>
    </row>
    <row r="2698" spans="1:20" ht="48" x14ac:dyDescent="0.2">
      <c r="A2698">
        <v>948</v>
      </c>
      <c r="B2698" s="9" t="s">
        <v>949</v>
      </c>
      <c r="C2698" s="3" t="s">
        <v>5058</v>
      </c>
      <c r="D2698" s="5">
        <v>4000</v>
      </c>
      <c r="E2698" s="7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4" t="s">
        <v>8307</v>
      </c>
      <c r="P2698" s="12" t="s">
        <v>8309</v>
      </c>
      <c r="Q2698" s="11">
        <f t="shared" si="175"/>
        <v>60</v>
      </c>
      <c r="R2698" s="19">
        <f t="shared" si="176"/>
        <v>42411.828287037039</v>
      </c>
      <c r="S2698" s="17">
        <f t="shared" si="177"/>
        <v>42441.828287037039</v>
      </c>
      <c r="T2698">
        <f t="shared" si="174"/>
        <v>2016</v>
      </c>
    </row>
    <row r="2699" spans="1:20" ht="32" x14ac:dyDescent="0.2">
      <c r="A2699">
        <v>452</v>
      </c>
      <c r="B2699" s="9" t="s">
        <v>453</v>
      </c>
      <c r="C2699" s="3" t="s">
        <v>4562</v>
      </c>
      <c r="D2699" s="5">
        <v>750</v>
      </c>
      <c r="E2699" s="7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4" t="s">
        <v>8320</v>
      </c>
      <c r="P2699" s="12" t="s">
        <v>8338</v>
      </c>
      <c r="Q2699" s="11">
        <f t="shared" si="175"/>
        <v>40</v>
      </c>
      <c r="R2699" s="19">
        <f t="shared" si="176"/>
        <v>42107.703877314809</v>
      </c>
      <c r="S2699" s="17">
        <f t="shared" si="177"/>
        <v>42137.703877314809</v>
      </c>
      <c r="T2699">
        <f t="shared" si="174"/>
        <v>2015</v>
      </c>
    </row>
    <row r="2700" spans="1:20" ht="48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4" t="s">
        <v>8315</v>
      </c>
      <c r="P2700" s="12" t="s">
        <v>8333</v>
      </c>
      <c r="Q2700" s="11">
        <f t="shared" si="175"/>
        <v>21.73</v>
      </c>
      <c r="R2700" s="19">
        <f t="shared" si="176"/>
        <v>41156.963344907403</v>
      </c>
      <c r="S2700" s="17">
        <f t="shared" si="177"/>
        <v>41186.963344907403</v>
      </c>
      <c r="T2700">
        <f t="shared" si="174"/>
        <v>2012</v>
      </c>
    </row>
    <row r="2701" spans="1:20" ht="48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4" t="s">
        <v>8322</v>
      </c>
      <c r="P2701" s="12" t="s">
        <v>8323</v>
      </c>
      <c r="Q2701" s="11">
        <f t="shared" si="175"/>
        <v>78.33</v>
      </c>
      <c r="R2701" s="19">
        <f t="shared" si="176"/>
        <v>42100.723738425921</v>
      </c>
      <c r="S2701" s="17">
        <f t="shared" si="177"/>
        <v>42129.783333333333</v>
      </c>
      <c r="T2701">
        <f t="shared" si="174"/>
        <v>2015</v>
      </c>
    </row>
    <row r="2702" spans="1:20" ht="48" x14ac:dyDescent="0.2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4" t="s">
        <v>8322</v>
      </c>
      <c r="P2702" s="12" t="s">
        <v>8325</v>
      </c>
      <c r="Q2702" s="11">
        <f t="shared" si="175"/>
        <v>15.13</v>
      </c>
      <c r="R2702" s="19">
        <f t="shared" si="176"/>
        <v>42433.761886574073</v>
      </c>
      <c r="S2702" s="17">
        <f t="shared" si="177"/>
        <v>42442.916666666672</v>
      </c>
      <c r="T2702">
        <f t="shared" si="174"/>
        <v>2016</v>
      </c>
    </row>
    <row r="2703" spans="1:20" ht="48" x14ac:dyDescent="0.2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4" t="s">
        <v>8307</v>
      </c>
      <c r="P2703" s="12" t="s">
        <v>8309</v>
      </c>
      <c r="Q2703" s="11">
        <f t="shared" si="175"/>
        <v>116.75</v>
      </c>
      <c r="R2703" s="19">
        <f t="shared" si="176"/>
        <v>42437.924988425926</v>
      </c>
      <c r="S2703" s="17">
        <f t="shared" si="177"/>
        <v>42497.883321759262</v>
      </c>
      <c r="T2703">
        <f t="shared" si="174"/>
        <v>2016</v>
      </c>
    </row>
    <row r="2704" spans="1:20" ht="48" x14ac:dyDescent="0.2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4" t="s">
        <v>8322</v>
      </c>
      <c r="P2704" s="12" t="s">
        <v>8325</v>
      </c>
      <c r="Q2704" s="11">
        <f t="shared" si="175"/>
        <v>35.92</v>
      </c>
      <c r="R2704" s="19">
        <f t="shared" si="176"/>
        <v>41974.738576388889</v>
      </c>
      <c r="S2704" s="17">
        <f t="shared" si="177"/>
        <v>41994.738576388889</v>
      </c>
      <c r="T2704">
        <f t="shared" si="174"/>
        <v>2014</v>
      </c>
    </row>
    <row r="2705" spans="1:20" ht="48" x14ac:dyDescent="0.2">
      <c r="A2705">
        <v>2388</v>
      </c>
      <c r="B2705" s="9" t="s">
        <v>2389</v>
      </c>
      <c r="C2705" s="3" t="s">
        <v>6498</v>
      </c>
      <c r="D2705" s="5">
        <v>37000</v>
      </c>
      <c r="E2705" s="7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4" t="s">
        <v>8307</v>
      </c>
      <c r="P2705" s="12" t="s">
        <v>8341</v>
      </c>
      <c r="Q2705" s="11">
        <f t="shared" si="175"/>
        <v>57.88</v>
      </c>
      <c r="R2705" s="19">
        <f t="shared" si="176"/>
        <v>41989.853692129633</v>
      </c>
      <c r="S2705" s="17">
        <f t="shared" si="177"/>
        <v>42019.811805555553</v>
      </c>
      <c r="T2705">
        <f t="shared" si="174"/>
        <v>2014</v>
      </c>
    </row>
    <row r="2706" spans="1:20" ht="32" x14ac:dyDescent="0.2">
      <c r="A2706">
        <v>2161</v>
      </c>
      <c r="B2706" s="9" t="s">
        <v>2162</v>
      </c>
      <c r="C2706" s="3" t="s">
        <v>6271</v>
      </c>
      <c r="D2706" s="5">
        <v>400</v>
      </c>
      <c r="E2706" s="7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4" t="s">
        <v>8326</v>
      </c>
      <c r="P2706" s="12" t="s">
        <v>8330</v>
      </c>
      <c r="Q2706" s="11">
        <f t="shared" si="175"/>
        <v>35.619999999999997</v>
      </c>
      <c r="R2706" s="19">
        <f t="shared" si="176"/>
        <v>42240.852534722217</v>
      </c>
      <c r="S2706" s="17">
        <f t="shared" si="177"/>
        <v>42270.852534722217</v>
      </c>
      <c r="T2706">
        <f t="shared" si="174"/>
        <v>2015</v>
      </c>
    </row>
    <row r="2707" spans="1:20" ht="32" x14ac:dyDescent="0.2">
      <c r="A2707">
        <v>2409</v>
      </c>
      <c r="B2707" s="9" t="s">
        <v>2410</v>
      </c>
      <c r="C2707" s="3" t="s">
        <v>6519</v>
      </c>
      <c r="D2707" s="5">
        <v>25000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4" t="s">
        <v>8318</v>
      </c>
      <c r="P2707" s="12" t="s">
        <v>8344</v>
      </c>
      <c r="Q2707" s="11">
        <f t="shared" si="175"/>
        <v>76.67</v>
      </c>
      <c r="R2707" s="19">
        <f t="shared" si="176"/>
        <v>42204.875868055555</v>
      </c>
      <c r="S2707" s="17">
        <f t="shared" si="177"/>
        <v>42234.875868055555</v>
      </c>
      <c r="T2707">
        <f t="shared" si="174"/>
        <v>2015</v>
      </c>
    </row>
    <row r="2708" spans="1:20" ht="48" x14ac:dyDescent="0.2">
      <c r="A2708">
        <v>2414</v>
      </c>
      <c r="B2708" s="9" t="s">
        <v>2415</v>
      </c>
      <c r="C2708" s="3" t="s">
        <v>6524</v>
      </c>
      <c r="D2708" s="5">
        <v>15000</v>
      </c>
      <c r="E2708" s="7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4" t="s">
        <v>8318</v>
      </c>
      <c r="P2708" s="12" t="s">
        <v>8344</v>
      </c>
      <c r="Q2708" s="11">
        <f t="shared" si="175"/>
        <v>35.380000000000003</v>
      </c>
      <c r="R2708" s="19">
        <f t="shared" si="176"/>
        <v>42198.695138888885</v>
      </c>
      <c r="S2708" s="17">
        <f t="shared" si="177"/>
        <v>42238.165972222225</v>
      </c>
      <c r="T2708">
        <f t="shared" si="174"/>
        <v>2015</v>
      </c>
    </row>
    <row r="2709" spans="1:20" ht="48" x14ac:dyDescent="0.2">
      <c r="A2709">
        <v>4046</v>
      </c>
      <c r="B2709" s="9" t="s">
        <v>4042</v>
      </c>
      <c r="C2709" s="3" t="s">
        <v>8150</v>
      </c>
      <c r="D2709" s="5">
        <v>5600</v>
      </c>
      <c r="E2709" s="7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4" t="s">
        <v>8322</v>
      </c>
      <c r="P2709" s="12" t="s">
        <v>8325</v>
      </c>
      <c r="Q2709" s="11">
        <f t="shared" si="175"/>
        <v>38.33</v>
      </c>
      <c r="R2709" s="19">
        <f t="shared" si="176"/>
        <v>41904.650578703702</v>
      </c>
      <c r="S2709" s="17">
        <f t="shared" si="177"/>
        <v>41934.650578703702</v>
      </c>
      <c r="T2709">
        <f t="shared" si="174"/>
        <v>2014</v>
      </c>
    </row>
    <row r="2710" spans="1:20" ht="48" x14ac:dyDescent="0.2">
      <c r="A2710">
        <v>95</v>
      </c>
      <c r="B2710" s="9" t="s">
        <v>97</v>
      </c>
      <c r="C2710" s="3" t="s">
        <v>4206</v>
      </c>
      <c r="D2710" s="5">
        <v>350</v>
      </c>
      <c r="E2710" s="7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4" t="s">
        <v>8320</v>
      </c>
      <c r="P2710" s="12" t="s">
        <v>8342</v>
      </c>
      <c r="Q2710" s="11">
        <f t="shared" si="175"/>
        <v>21.9</v>
      </c>
      <c r="R2710" s="19">
        <f t="shared" si="176"/>
        <v>40935.005104166667</v>
      </c>
      <c r="S2710" s="17">
        <f t="shared" si="177"/>
        <v>40965.005104166667</v>
      </c>
      <c r="T2710">
        <f t="shared" si="174"/>
        <v>2012</v>
      </c>
    </row>
    <row r="2711" spans="1:20" ht="48" x14ac:dyDescent="0.2">
      <c r="A2711">
        <v>76</v>
      </c>
      <c r="B2711" s="9" t="s">
        <v>78</v>
      </c>
      <c r="C2711" s="3" t="s">
        <v>4187</v>
      </c>
      <c r="D2711" s="5">
        <v>300</v>
      </c>
      <c r="E2711" s="7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4" t="s">
        <v>8320</v>
      </c>
      <c r="P2711" s="12" t="s">
        <v>8342</v>
      </c>
      <c r="Q2711" s="11">
        <f t="shared" si="175"/>
        <v>30.67</v>
      </c>
      <c r="R2711" s="19">
        <f t="shared" si="176"/>
        <v>40844.691643518519</v>
      </c>
      <c r="S2711" s="17">
        <f t="shared" si="177"/>
        <v>40904.733310185184</v>
      </c>
      <c r="T2711">
        <f t="shared" si="174"/>
        <v>2011</v>
      </c>
    </row>
    <row r="2712" spans="1:20" ht="48" x14ac:dyDescent="0.2">
      <c r="A2712">
        <v>3605</v>
      </c>
      <c r="B2712" s="9" t="s">
        <v>3604</v>
      </c>
      <c r="C2712" s="3" t="s">
        <v>7715</v>
      </c>
      <c r="D2712" s="5">
        <v>250</v>
      </c>
      <c r="E2712" s="7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4" t="s">
        <v>8322</v>
      </c>
      <c r="P2712" s="12" t="s">
        <v>8325</v>
      </c>
      <c r="Q2712" s="11">
        <f t="shared" si="175"/>
        <v>30.67</v>
      </c>
      <c r="R2712" s="19">
        <f t="shared" si="176"/>
        <v>42383.793124999997</v>
      </c>
      <c r="S2712" s="17">
        <f t="shared" si="177"/>
        <v>42413.793124999997</v>
      </c>
      <c r="T2712">
        <f t="shared" si="174"/>
        <v>2016</v>
      </c>
    </row>
    <row r="2713" spans="1:20" ht="48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4" t="s">
        <v>8322</v>
      </c>
      <c r="P2713" s="12" t="s">
        <v>8334</v>
      </c>
      <c r="Q2713" s="11">
        <f t="shared" si="175"/>
        <v>50.56</v>
      </c>
      <c r="R2713" s="19">
        <f t="shared" si="176"/>
        <v>42090.909016203703</v>
      </c>
      <c r="S2713" s="17">
        <f t="shared" si="177"/>
        <v>42097.909016203703</v>
      </c>
      <c r="T2713">
        <f t="shared" si="174"/>
        <v>2015</v>
      </c>
    </row>
    <row r="2714" spans="1:20" ht="48" x14ac:dyDescent="0.2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4" t="s">
        <v>8322</v>
      </c>
      <c r="P2714" s="12" t="s">
        <v>8325</v>
      </c>
      <c r="Q2714" s="11">
        <f t="shared" si="175"/>
        <v>32.36</v>
      </c>
      <c r="R2714" s="19">
        <f t="shared" si="176"/>
        <v>42601.827141203699</v>
      </c>
      <c r="S2714" s="17">
        <f t="shared" si="177"/>
        <v>42631.827141203699</v>
      </c>
      <c r="T2714">
        <f t="shared" si="174"/>
        <v>2016</v>
      </c>
    </row>
    <row r="2715" spans="1:20" ht="48" x14ac:dyDescent="0.2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4" t="s">
        <v>8322</v>
      </c>
      <c r="P2715" s="12" t="s">
        <v>8325</v>
      </c>
      <c r="Q2715" s="11">
        <f t="shared" si="175"/>
        <v>32.36</v>
      </c>
      <c r="R2715" s="19">
        <f t="shared" si="176"/>
        <v>42775.964212962965</v>
      </c>
      <c r="S2715" s="17">
        <f t="shared" si="177"/>
        <v>42795.791666666672</v>
      </c>
      <c r="T2715">
        <f t="shared" si="174"/>
        <v>2017</v>
      </c>
    </row>
    <row r="2716" spans="1:20" ht="32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4" t="s">
        <v>8322</v>
      </c>
      <c r="P2716" s="12" t="s">
        <v>8334</v>
      </c>
      <c r="Q2716" s="11">
        <f t="shared" si="175"/>
        <v>30.13</v>
      </c>
      <c r="R2716" s="19">
        <f t="shared" si="176"/>
        <v>42047.724444444444</v>
      </c>
      <c r="S2716" s="17">
        <f t="shared" si="177"/>
        <v>42077.132638888885</v>
      </c>
      <c r="T2716">
        <f t="shared" si="174"/>
        <v>2015</v>
      </c>
    </row>
    <row r="2717" spans="1:20" ht="48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4" t="s">
        <v>8322</v>
      </c>
      <c r="P2717" s="12" t="s">
        <v>8323</v>
      </c>
      <c r="Q2717" s="11">
        <f t="shared" si="175"/>
        <v>41</v>
      </c>
      <c r="R2717" s="19">
        <f t="shared" si="176"/>
        <v>41829.935717592591</v>
      </c>
      <c r="S2717" s="17">
        <f t="shared" si="177"/>
        <v>41859.935717592591</v>
      </c>
      <c r="T2717">
        <f t="shared" si="174"/>
        <v>2014</v>
      </c>
    </row>
    <row r="2718" spans="1:20" ht="48" x14ac:dyDescent="0.2">
      <c r="A2718">
        <v>3980</v>
      </c>
      <c r="B2718" s="9" t="s">
        <v>3977</v>
      </c>
      <c r="C2718" s="3" t="s">
        <v>8087</v>
      </c>
      <c r="D2718" s="5">
        <v>2500</v>
      </c>
      <c r="E2718" s="7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4" t="s">
        <v>8322</v>
      </c>
      <c r="P2718" s="12" t="s">
        <v>8325</v>
      </c>
      <c r="Q2718" s="11">
        <f t="shared" si="175"/>
        <v>64.290000000000006</v>
      </c>
      <c r="R2718" s="19">
        <f t="shared" si="176"/>
        <v>41795.598923611113</v>
      </c>
      <c r="S2718" s="17">
        <f t="shared" si="177"/>
        <v>41825.598923611113</v>
      </c>
      <c r="T2718">
        <f t="shared" si="174"/>
        <v>2014</v>
      </c>
    </row>
    <row r="2719" spans="1:20" ht="48" x14ac:dyDescent="0.2">
      <c r="A2719">
        <v>3325</v>
      </c>
      <c r="B2719" s="9" t="s">
        <v>3325</v>
      </c>
      <c r="C2719" s="3" t="s">
        <v>7435</v>
      </c>
      <c r="D2719" s="5">
        <v>400</v>
      </c>
      <c r="E2719" s="7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4" t="s">
        <v>8322</v>
      </c>
      <c r="P2719" s="12" t="s">
        <v>8325</v>
      </c>
      <c r="Q2719" s="11">
        <f t="shared" si="175"/>
        <v>30</v>
      </c>
      <c r="R2719" s="19">
        <f t="shared" si="176"/>
        <v>42064.785613425927</v>
      </c>
      <c r="S2719" s="17">
        <f t="shared" si="177"/>
        <v>42099.743946759263</v>
      </c>
      <c r="T2719">
        <f t="shared" si="174"/>
        <v>2015</v>
      </c>
    </row>
    <row r="2720" spans="1:20" ht="48" x14ac:dyDescent="0.2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4" t="s">
        <v>8310</v>
      </c>
      <c r="P2720" s="12" t="s">
        <v>8347</v>
      </c>
      <c r="Q2720" s="11">
        <f t="shared" si="175"/>
        <v>44.5</v>
      </c>
      <c r="R2720" s="19">
        <f t="shared" si="176"/>
        <v>42622.456238425926</v>
      </c>
      <c r="S2720" s="17">
        <f t="shared" si="177"/>
        <v>42652.456238425926</v>
      </c>
      <c r="T2720">
        <f t="shared" si="174"/>
        <v>2016</v>
      </c>
    </row>
    <row r="2721" spans="1:20" ht="48" x14ac:dyDescent="0.2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4" t="s">
        <v>8310</v>
      </c>
      <c r="P2721" s="12" t="s">
        <v>8351</v>
      </c>
      <c r="Q2721" s="11">
        <f t="shared" si="175"/>
        <v>40.450000000000003</v>
      </c>
      <c r="R2721" s="19">
        <f t="shared" si="176"/>
        <v>42067.722372685181</v>
      </c>
      <c r="S2721" s="17">
        <f t="shared" si="177"/>
        <v>42097.651388888888</v>
      </c>
      <c r="T2721">
        <f t="shared" si="174"/>
        <v>2015</v>
      </c>
    </row>
    <row r="2722" spans="1:20" ht="48" x14ac:dyDescent="0.2">
      <c r="A2722">
        <v>3897</v>
      </c>
      <c r="B2722" s="9" t="s">
        <v>3894</v>
      </c>
      <c r="C2722" s="3" t="s">
        <v>8005</v>
      </c>
      <c r="D2722" s="5">
        <v>2500</v>
      </c>
      <c r="E2722" s="7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4" t="s">
        <v>8322</v>
      </c>
      <c r="P2722" s="12" t="s">
        <v>8325</v>
      </c>
      <c r="Q2722" s="11">
        <f t="shared" si="175"/>
        <v>44</v>
      </c>
      <c r="R2722" s="19">
        <f t="shared" si="176"/>
        <v>41982.87364583333</v>
      </c>
      <c r="S2722" s="17">
        <f t="shared" si="177"/>
        <v>42012.87364583333</v>
      </c>
      <c r="T2722">
        <f t="shared" si="174"/>
        <v>2014</v>
      </c>
    </row>
    <row r="2723" spans="1:20" ht="64" x14ac:dyDescent="0.2">
      <c r="A2723">
        <v>2805</v>
      </c>
      <c r="B2723" s="9" t="s">
        <v>2805</v>
      </c>
      <c r="C2723" s="3" t="s">
        <v>6915</v>
      </c>
      <c r="D2723" s="5">
        <v>400</v>
      </c>
      <c r="E2723" s="7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4" t="s">
        <v>8322</v>
      </c>
      <c r="P2723" s="12" t="s">
        <v>8325</v>
      </c>
      <c r="Q2723" s="11">
        <f t="shared" si="175"/>
        <v>24.44</v>
      </c>
      <c r="R2723" s="19">
        <f t="shared" si="176"/>
        <v>42213.505474537036</v>
      </c>
      <c r="S2723" s="17">
        <f t="shared" si="177"/>
        <v>42238.505474537036</v>
      </c>
      <c r="T2723">
        <f t="shared" si="174"/>
        <v>2015</v>
      </c>
    </row>
    <row r="2724" spans="1:20" ht="48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4" t="s">
        <v>8322</v>
      </c>
      <c r="P2724" s="12" t="s">
        <v>8325</v>
      </c>
      <c r="Q2724" s="11">
        <f t="shared" si="175"/>
        <v>48.56</v>
      </c>
      <c r="R2724" s="19">
        <f t="shared" si="176"/>
        <v>42245.234340277777</v>
      </c>
      <c r="S2724" s="17">
        <f t="shared" si="177"/>
        <v>42263.234340277777</v>
      </c>
      <c r="T2724">
        <f t="shared" si="174"/>
        <v>2015</v>
      </c>
    </row>
    <row r="2725" spans="1:20" ht="48" x14ac:dyDescent="0.2">
      <c r="A2725">
        <v>2383</v>
      </c>
      <c r="B2725" s="9" t="s">
        <v>2384</v>
      </c>
      <c r="C2725" s="3" t="s">
        <v>6493</v>
      </c>
      <c r="D2725" s="5">
        <v>10000</v>
      </c>
      <c r="E2725" s="7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4" t="s">
        <v>8307</v>
      </c>
      <c r="P2725" s="12" t="s">
        <v>8341</v>
      </c>
      <c r="Q2725" s="11">
        <f t="shared" si="175"/>
        <v>145</v>
      </c>
      <c r="R2725" s="19">
        <f t="shared" si="176"/>
        <v>42027.056793981479</v>
      </c>
      <c r="S2725" s="17">
        <f t="shared" si="177"/>
        <v>42057.056793981479</v>
      </c>
      <c r="T2725">
        <f t="shared" si="174"/>
        <v>2015</v>
      </c>
    </row>
    <row r="2726" spans="1:20" ht="48" x14ac:dyDescent="0.2">
      <c r="A2726">
        <v>162</v>
      </c>
      <c r="B2726" s="9" t="s">
        <v>164</v>
      </c>
      <c r="C2726" s="3" t="s">
        <v>4272</v>
      </c>
      <c r="D2726" s="5">
        <v>2800</v>
      </c>
      <c r="E2726" s="7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4" t="s">
        <v>8320</v>
      </c>
      <c r="P2726" s="12" t="s">
        <v>8324</v>
      </c>
      <c r="Q2726" s="11">
        <f t="shared" si="175"/>
        <v>43.5</v>
      </c>
      <c r="R2726" s="19">
        <f t="shared" si="176"/>
        <v>41835.126805555556</v>
      </c>
      <c r="S2726" s="17">
        <f t="shared" si="177"/>
        <v>41867.987500000003</v>
      </c>
      <c r="T2726">
        <f t="shared" si="174"/>
        <v>2014</v>
      </c>
    </row>
    <row r="2727" spans="1:20" ht="32" x14ac:dyDescent="0.2">
      <c r="A2727">
        <v>819</v>
      </c>
      <c r="B2727" s="9" t="s">
        <v>820</v>
      </c>
      <c r="C2727" s="3" t="s">
        <v>4929</v>
      </c>
      <c r="D2727" s="5">
        <v>400</v>
      </c>
      <c r="E2727" s="7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4" t="s">
        <v>8326</v>
      </c>
      <c r="P2727" s="12" t="s">
        <v>8330</v>
      </c>
      <c r="Q2727" s="11">
        <f t="shared" si="175"/>
        <v>31.07</v>
      </c>
      <c r="R2727" s="19">
        <f t="shared" si="176"/>
        <v>41619.998310185183</v>
      </c>
      <c r="S2727" s="17">
        <f t="shared" si="177"/>
        <v>41629.197222222225</v>
      </c>
      <c r="T2727">
        <f t="shared" si="174"/>
        <v>2013</v>
      </c>
    </row>
    <row r="2728" spans="1:20" ht="48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4" t="s">
        <v>8307</v>
      </c>
      <c r="P2728" s="12" t="s">
        <v>8317</v>
      </c>
      <c r="Q2728" s="11">
        <f t="shared" si="175"/>
        <v>108.25</v>
      </c>
      <c r="R2728" s="19">
        <f t="shared" si="176"/>
        <v>42703.917824074073</v>
      </c>
      <c r="S2728" s="17">
        <f t="shared" si="177"/>
        <v>42733.917824074073</v>
      </c>
      <c r="T2728">
        <f t="shared" si="174"/>
        <v>2016</v>
      </c>
    </row>
    <row r="2729" spans="1:20" ht="48" x14ac:dyDescent="0.2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4" t="s">
        <v>8320</v>
      </c>
      <c r="P2729" s="12" t="s">
        <v>8338</v>
      </c>
      <c r="Q2729" s="11">
        <f t="shared" si="175"/>
        <v>35.83</v>
      </c>
      <c r="R2729" s="19">
        <f t="shared" si="176"/>
        <v>41863.260381944441</v>
      </c>
      <c r="S2729" s="17">
        <f t="shared" si="177"/>
        <v>41893.260381944441</v>
      </c>
      <c r="T2729">
        <f t="shared" si="174"/>
        <v>2014</v>
      </c>
    </row>
    <row r="2730" spans="1:20" ht="48" x14ac:dyDescent="0.2">
      <c r="A2730">
        <v>4069</v>
      </c>
      <c r="B2730" s="9" t="s">
        <v>4065</v>
      </c>
      <c r="C2730" s="3" t="s">
        <v>8172</v>
      </c>
      <c r="D2730" s="5">
        <v>1250</v>
      </c>
      <c r="E2730" s="7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4" t="s">
        <v>8322</v>
      </c>
      <c r="P2730" s="12" t="s">
        <v>8325</v>
      </c>
      <c r="Q2730" s="11">
        <f t="shared" si="175"/>
        <v>33.08</v>
      </c>
      <c r="R2730" s="19">
        <f t="shared" si="176"/>
        <v>42022.661527777775</v>
      </c>
      <c r="S2730" s="17">
        <f t="shared" si="177"/>
        <v>42063.5</v>
      </c>
      <c r="T2730">
        <f t="shared" si="174"/>
        <v>2015</v>
      </c>
    </row>
    <row r="2731" spans="1:20" ht="48" x14ac:dyDescent="0.2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4" t="s">
        <v>8322</v>
      </c>
      <c r="P2731" s="12" t="s">
        <v>8323</v>
      </c>
      <c r="Q2731" s="11">
        <f t="shared" si="175"/>
        <v>43</v>
      </c>
      <c r="R2731" s="19">
        <f t="shared" si="176"/>
        <v>42081.515335648146</v>
      </c>
      <c r="S2731" s="17">
        <f t="shared" si="177"/>
        <v>42095.515335648146</v>
      </c>
      <c r="T2731">
        <f t="shared" si="174"/>
        <v>2015</v>
      </c>
    </row>
    <row r="2732" spans="1:20" ht="48" x14ac:dyDescent="0.2">
      <c r="A2732">
        <v>2448</v>
      </c>
      <c r="B2732" s="9" t="s">
        <v>2449</v>
      </c>
      <c r="C2732" s="3" t="s">
        <v>6558</v>
      </c>
      <c r="D2732" s="5">
        <v>400</v>
      </c>
      <c r="E2732" s="7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4" t="s">
        <v>8318</v>
      </c>
      <c r="P2732" s="12" t="s">
        <v>8319</v>
      </c>
      <c r="Q2732" s="11">
        <f t="shared" si="175"/>
        <v>47.78</v>
      </c>
      <c r="R2732" s="19">
        <f t="shared" si="176"/>
        <v>42607.316122685181</v>
      </c>
      <c r="S2732" s="17">
        <f t="shared" si="177"/>
        <v>42613.233333333337</v>
      </c>
      <c r="T2732">
        <f t="shared" si="174"/>
        <v>2016</v>
      </c>
    </row>
    <row r="2733" spans="1:20" ht="48" x14ac:dyDescent="0.2">
      <c r="A2733">
        <v>3693</v>
      </c>
      <c r="B2733" s="9" t="s">
        <v>3690</v>
      </c>
      <c r="C2733" s="3" t="s">
        <v>7803</v>
      </c>
      <c r="D2733" s="5">
        <v>333</v>
      </c>
      <c r="E2733" s="7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4" t="s">
        <v>8322</v>
      </c>
      <c r="P2733" s="12" t="s">
        <v>8325</v>
      </c>
      <c r="Q2733" s="11">
        <f t="shared" si="175"/>
        <v>30.71</v>
      </c>
      <c r="R2733" s="19">
        <f t="shared" si="176"/>
        <v>42309.191307870366</v>
      </c>
      <c r="S2733" s="17">
        <f t="shared" si="177"/>
        <v>42338.9375</v>
      </c>
      <c r="T2733">
        <f t="shared" si="174"/>
        <v>2015</v>
      </c>
    </row>
    <row r="2734" spans="1:20" ht="48" x14ac:dyDescent="0.2">
      <c r="A2734">
        <v>3820</v>
      </c>
      <c r="B2734" s="9" t="s">
        <v>3817</v>
      </c>
      <c r="C2734" s="3" t="s">
        <v>7929</v>
      </c>
      <c r="D2734" s="5">
        <v>300</v>
      </c>
      <c r="E2734" s="7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4" t="s">
        <v>8322</v>
      </c>
      <c r="P2734" s="12" t="s">
        <v>8325</v>
      </c>
      <c r="Q2734" s="11">
        <f t="shared" si="175"/>
        <v>21.5</v>
      </c>
      <c r="R2734" s="19">
        <f t="shared" si="176"/>
        <v>42160.651817129634</v>
      </c>
      <c r="S2734" s="17">
        <f t="shared" si="177"/>
        <v>42190.651817129634</v>
      </c>
      <c r="T2734">
        <f t="shared" si="174"/>
        <v>2015</v>
      </c>
    </row>
    <row r="2735" spans="1:20" ht="48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4" t="s">
        <v>8322</v>
      </c>
      <c r="P2735" s="12" t="s">
        <v>8325</v>
      </c>
      <c r="Q2735" s="11">
        <f t="shared" si="175"/>
        <v>61</v>
      </c>
      <c r="R2735" s="19">
        <f t="shared" si="176"/>
        <v>42089.901574074072</v>
      </c>
      <c r="S2735" s="17">
        <f t="shared" si="177"/>
        <v>42149.901574074072</v>
      </c>
      <c r="T2735">
        <f t="shared" si="174"/>
        <v>2015</v>
      </c>
    </row>
    <row r="2736" spans="1:20" ht="48" x14ac:dyDescent="0.2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4" t="s">
        <v>8307</v>
      </c>
      <c r="P2736" s="12" t="s">
        <v>8341</v>
      </c>
      <c r="Q2736" s="11">
        <f t="shared" si="175"/>
        <v>53.25</v>
      </c>
      <c r="R2736" s="19">
        <f t="shared" si="176"/>
        <v>42083.069884259254</v>
      </c>
      <c r="S2736" s="17">
        <f t="shared" si="177"/>
        <v>42128.069884259254</v>
      </c>
      <c r="T2736">
        <f t="shared" si="174"/>
        <v>2015</v>
      </c>
    </row>
    <row r="2737" spans="1:20" ht="48" x14ac:dyDescent="0.2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4" t="s">
        <v>8322</v>
      </c>
      <c r="P2737" s="12" t="s">
        <v>8334</v>
      </c>
      <c r="Q2737" s="11">
        <f t="shared" si="175"/>
        <v>47.33</v>
      </c>
      <c r="R2737" s="19">
        <f t="shared" si="176"/>
        <v>41975.676111111112</v>
      </c>
      <c r="S2737" s="17">
        <f t="shared" si="177"/>
        <v>42006.676111111112</v>
      </c>
      <c r="T2737">
        <f t="shared" si="174"/>
        <v>2014</v>
      </c>
    </row>
    <row r="2738" spans="1:20" ht="48" x14ac:dyDescent="0.2">
      <c r="A2738">
        <v>1124</v>
      </c>
      <c r="B2738" s="9" t="s">
        <v>1125</v>
      </c>
      <c r="C2738" s="3" t="s">
        <v>5234</v>
      </c>
      <c r="D2738" s="5">
        <v>90000</v>
      </c>
      <c r="E2738" s="7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4" t="s">
        <v>8315</v>
      </c>
      <c r="P2738" s="12" t="s">
        <v>8343</v>
      </c>
      <c r="Q2738" s="11">
        <f t="shared" si="175"/>
        <v>60.71</v>
      </c>
      <c r="R2738" s="19">
        <f t="shared" si="176"/>
        <v>42094.667256944449</v>
      </c>
      <c r="S2738" s="17">
        <f t="shared" si="177"/>
        <v>42124.667256944449</v>
      </c>
      <c r="T2738">
        <f t="shared" si="174"/>
        <v>2015</v>
      </c>
    </row>
    <row r="2739" spans="1:20" ht="48" x14ac:dyDescent="0.2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4" t="s">
        <v>8315</v>
      </c>
      <c r="P2739" s="12" t="s">
        <v>8333</v>
      </c>
      <c r="Q2739" s="11">
        <f t="shared" si="175"/>
        <v>17.71</v>
      </c>
      <c r="R2739" s="19">
        <f t="shared" si="176"/>
        <v>41577.045428240745</v>
      </c>
      <c r="S2739" s="17">
        <f t="shared" si="177"/>
        <v>41617.249305555553</v>
      </c>
      <c r="T2739">
        <f t="shared" si="174"/>
        <v>2013</v>
      </c>
    </row>
    <row r="2740" spans="1:20" ht="48" x14ac:dyDescent="0.2">
      <c r="A2740">
        <v>3955</v>
      </c>
      <c r="B2740" s="9" t="s">
        <v>3952</v>
      </c>
      <c r="C2740" s="3" t="s">
        <v>8062</v>
      </c>
      <c r="D2740" s="5">
        <v>1750</v>
      </c>
      <c r="E2740" s="7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4" t="s">
        <v>8322</v>
      </c>
      <c r="P2740" s="12" t="s">
        <v>8325</v>
      </c>
      <c r="Q2740" s="11">
        <f t="shared" si="175"/>
        <v>53.13</v>
      </c>
      <c r="R2740" s="19">
        <f t="shared" si="176"/>
        <v>42306.848854166667</v>
      </c>
      <c r="S2740" s="17">
        <f t="shared" si="177"/>
        <v>42336.890520833331</v>
      </c>
      <c r="T2740">
        <f t="shared" si="174"/>
        <v>2015</v>
      </c>
    </row>
    <row r="2741" spans="1:20" ht="48" x14ac:dyDescent="0.2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4" t="s">
        <v>8326</v>
      </c>
      <c r="P2741" s="12" t="s">
        <v>8328</v>
      </c>
      <c r="Q2741" s="11">
        <f t="shared" si="175"/>
        <v>47.22</v>
      </c>
      <c r="R2741" s="19">
        <f t="shared" si="176"/>
        <v>42299.776770833334</v>
      </c>
      <c r="S2741" s="17">
        <f t="shared" si="177"/>
        <v>42310.333333333328</v>
      </c>
      <c r="T2741">
        <f t="shared" si="174"/>
        <v>2015</v>
      </c>
    </row>
    <row r="2742" spans="1:20" ht="48" x14ac:dyDescent="0.2">
      <c r="A2742">
        <v>97</v>
      </c>
      <c r="B2742" s="9" t="s">
        <v>99</v>
      </c>
      <c r="C2742" s="3" t="s">
        <v>4208</v>
      </c>
      <c r="D2742" s="5">
        <v>400</v>
      </c>
      <c r="E2742" s="7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4" t="s">
        <v>8320</v>
      </c>
      <c r="P2742" s="12" t="s">
        <v>8342</v>
      </c>
      <c r="Q2742" s="11">
        <f t="shared" si="175"/>
        <v>53.13</v>
      </c>
      <c r="R2742" s="19">
        <f t="shared" si="176"/>
        <v>40706.135208333333</v>
      </c>
      <c r="S2742" s="17">
        <f t="shared" si="177"/>
        <v>40736.135208333333</v>
      </c>
      <c r="T2742">
        <f t="shared" si="174"/>
        <v>2011</v>
      </c>
    </row>
    <row r="2743" spans="1:20" ht="48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4" t="s">
        <v>8326</v>
      </c>
      <c r="P2743" s="12" t="s">
        <v>8328</v>
      </c>
      <c r="Q2743" s="11">
        <f t="shared" si="175"/>
        <v>15.04</v>
      </c>
      <c r="R2743" s="19">
        <f t="shared" si="176"/>
        <v>41276.846817129634</v>
      </c>
      <c r="S2743" s="17">
        <f t="shared" si="177"/>
        <v>41290.846817129634</v>
      </c>
      <c r="T2743">
        <f t="shared" si="174"/>
        <v>2013</v>
      </c>
    </row>
    <row r="2744" spans="1:20" ht="32" x14ac:dyDescent="0.2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4" t="s">
        <v>8322</v>
      </c>
      <c r="P2744" s="12" t="s">
        <v>8325</v>
      </c>
      <c r="Q2744" s="11">
        <f t="shared" si="175"/>
        <v>105</v>
      </c>
      <c r="R2744" s="19">
        <f t="shared" si="176"/>
        <v>42147.729930555557</v>
      </c>
      <c r="S2744" s="17">
        <f t="shared" si="177"/>
        <v>42177.729930555557</v>
      </c>
      <c r="T2744">
        <f t="shared" si="174"/>
        <v>2015</v>
      </c>
    </row>
    <row r="2745" spans="1:20" ht="48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4" t="s">
        <v>8310</v>
      </c>
      <c r="P2745" s="12" t="s">
        <v>8347</v>
      </c>
      <c r="Q2745" s="11">
        <f t="shared" si="175"/>
        <v>104.75</v>
      </c>
      <c r="R2745" s="19">
        <f t="shared" si="176"/>
        <v>42601.851678240739</v>
      </c>
      <c r="S2745" s="17">
        <f t="shared" si="177"/>
        <v>42631.851678240739</v>
      </c>
      <c r="T2745">
        <f t="shared" si="174"/>
        <v>2016</v>
      </c>
    </row>
    <row r="2746" spans="1:20" ht="48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4" t="s">
        <v>8322</v>
      </c>
      <c r="P2746" s="12" t="s">
        <v>8325</v>
      </c>
      <c r="Q2746" s="11">
        <f t="shared" si="175"/>
        <v>29.79</v>
      </c>
      <c r="R2746" s="19">
        <f t="shared" si="176"/>
        <v>42111.71665509259</v>
      </c>
      <c r="S2746" s="17">
        <f t="shared" si="177"/>
        <v>42131.71665509259</v>
      </c>
      <c r="T2746">
        <f t="shared" si="174"/>
        <v>2015</v>
      </c>
    </row>
    <row r="2747" spans="1:20" ht="48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4" t="s">
        <v>8326</v>
      </c>
      <c r="P2747" s="12" t="s">
        <v>8327</v>
      </c>
      <c r="Q2747" s="11">
        <f t="shared" si="175"/>
        <v>18.91</v>
      </c>
      <c r="R2747" s="19">
        <f t="shared" si="176"/>
        <v>40192.542233796295</v>
      </c>
      <c r="S2747" s="17">
        <f t="shared" si="177"/>
        <v>40224.208333333336</v>
      </c>
      <c r="T2747">
        <f t="shared" si="174"/>
        <v>2010</v>
      </c>
    </row>
    <row r="2748" spans="1:20" ht="48" x14ac:dyDescent="0.2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4" t="s">
        <v>8320</v>
      </c>
      <c r="P2748" s="12" t="s">
        <v>8338</v>
      </c>
      <c r="Q2748" s="11">
        <f t="shared" si="175"/>
        <v>51.88</v>
      </c>
      <c r="R2748" s="19">
        <f t="shared" si="176"/>
        <v>42526.871331018512</v>
      </c>
      <c r="S2748" s="17">
        <f t="shared" si="177"/>
        <v>42556.871331018512</v>
      </c>
      <c r="T2748">
        <f t="shared" si="174"/>
        <v>2016</v>
      </c>
    </row>
    <row r="2749" spans="1:20" ht="48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4" t="s">
        <v>8322</v>
      </c>
      <c r="P2749" s="12" t="s">
        <v>8325</v>
      </c>
      <c r="Q2749" s="11">
        <f t="shared" si="175"/>
        <v>59</v>
      </c>
      <c r="R2749" s="19">
        <f t="shared" si="176"/>
        <v>42293.809212962966</v>
      </c>
      <c r="S2749" s="17">
        <f t="shared" si="177"/>
        <v>42353.85087962963</v>
      </c>
      <c r="T2749">
        <f t="shared" si="174"/>
        <v>2015</v>
      </c>
    </row>
    <row r="2750" spans="1:20" ht="48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4" t="s">
        <v>8307</v>
      </c>
      <c r="P2750" s="12" t="s">
        <v>8309</v>
      </c>
      <c r="Q2750" s="11">
        <f t="shared" si="175"/>
        <v>51.38</v>
      </c>
      <c r="R2750" s="19">
        <f t="shared" si="176"/>
        <v>42257.014965277776</v>
      </c>
      <c r="S2750" s="17">
        <f t="shared" si="177"/>
        <v>42317.056631944448</v>
      </c>
      <c r="T2750">
        <f t="shared" si="174"/>
        <v>2015</v>
      </c>
    </row>
    <row r="2751" spans="1:20" ht="48" x14ac:dyDescent="0.2">
      <c r="A2751">
        <v>1083</v>
      </c>
      <c r="B2751" s="9" t="s">
        <v>1084</v>
      </c>
      <c r="C2751" s="3" t="s">
        <v>5193</v>
      </c>
      <c r="D2751" s="5">
        <v>50000</v>
      </c>
      <c r="E2751" s="7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4" t="s">
        <v>8315</v>
      </c>
      <c r="P2751" s="12" t="s">
        <v>8333</v>
      </c>
      <c r="Q2751" s="11">
        <f t="shared" si="175"/>
        <v>410</v>
      </c>
      <c r="R2751" s="19">
        <f t="shared" si="176"/>
        <v>41793.659525462965</v>
      </c>
      <c r="S2751" s="17">
        <f t="shared" si="177"/>
        <v>41853.659525462965</v>
      </c>
      <c r="T2751">
        <f t="shared" ref="T2751:T2814" si="178">YEAR(R2751)</f>
        <v>2014</v>
      </c>
    </row>
    <row r="2752" spans="1:20" ht="48" x14ac:dyDescent="0.2">
      <c r="A2752">
        <v>3967</v>
      </c>
      <c r="B2752" s="9" t="s">
        <v>3964</v>
      </c>
      <c r="C2752" s="3" t="s">
        <v>8074</v>
      </c>
      <c r="D2752" s="5">
        <v>1700</v>
      </c>
      <c r="E2752" s="7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4" t="s">
        <v>8322</v>
      </c>
      <c r="P2752" s="12" t="s">
        <v>8325</v>
      </c>
      <c r="Q2752" s="11">
        <f t="shared" si="175"/>
        <v>41</v>
      </c>
      <c r="R2752" s="19">
        <f t="shared" si="176"/>
        <v>42770.290590277778</v>
      </c>
      <c r="S2752" s="17">
        <f t="shared" si="177"/>
        <v>42800.290590277778</v>
      </c>
      <c r="T2752">
        <f t="shared" si="178"/>
        <v>2017</v>
      </c>
    </row>
    <row r="2753" spans="1:20" ht="32" x14ac:dyDescent="0.2">
      <c r="A2753">
        <v>22</v>
      </c>
      <c r="B2753" s="9" t="s">
        <v>24</v>
      </c>
      <c r="C2753" s="3" t="s">
        <v>4133</v>
      </c>
      <c r="D2753" s="5">
        <v>350</v>
      </c>
      <c r="E2753" s="7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4" t="s">
        <v>8320</v>
      </c>
      <c r="P2753" s="12" t="s">
        <v>8331</v>
      </c>
      <c r="Q2753" s="11">
        <f t="shared" si="175"/>
        <v>51.25</v>
      </c>
      <c r="R2753" s="19">
        <f t="shared" si="176"/>
        <v>41989.91134259259</v>
      </c>
      <c r="S2753" s="17">
        <f t="shared" si="177"/>
        <v>42005.332638888889</v>
      </c>
      <c r="T2753">
        <f t="shared" si="178"/>
        <v>2014</v>
      </c>
    </row>
    <row r="2754" spans="1:20" ht="48" x14ac:dyDescent="0.2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4" t="s">
        <v>8322</v>
      </c>
      <c r="P2754" s="12" t="s">
        <v>8325</v>
      </c>
      <c r="Q2754" s="11">
        <f t="shared" si="175"/>
        <v>15.15</v>
      </c>
      <c r="R2754" s="19">
        <f t="shared" si="176"/>
        <v>42461.689745370371</v>
      </c>
      <c r="S2754" s="17">
        <f t="shared" si="177"/>
        <v>42521.689745370371</v>
      </c>
      <c r="T2754">
        <f t="shared" si="178"/>
        <v>2016</v>
      </c>
    </row>
    <row r="2755" spans="1:20" ht="48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4" t="s">
        <v>8307</v>
      </c>
      <c r="P2755" s="12" t="s">
        <v>8309</v>
      </c>
      <c r="Q2755" s="11">
        <f t="shared" ref="Q2755:Q2818" si="179">IFERROR(ROUND(E2755/L2755,2),0)</f>
        <v>45.33</v>
      </c>
      <c r="R2755" s="19">
        <f t="shared" ref="R2755:R2818" si="180">(((J2755/60)/60)/24)+DATE(1970,1,1)</f>
        <v>41935.221585648149</v>
      </c>
      <c r="S2755" s="17">
        <f t="shared" ref="S2755:S2818" si="181">(((I2755/60)/60)/24)+DATE(1970,1,1)</f>
        <v>41975.263252314813</v>
      </c>
      <c r="T2755">
        <f t="shared" si="178"/>
        <v>2014</v>
      </c>
    </row>
    <row r="2756" spans="1:20" ht="16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4" t="s">
        <v>8315</v>
      </c>
      <c r="P2756" s="12" t="s">
        <v>8333</v>
      </c>
      <c r="Q2756" s="11">
        <f t="shared" si="179"/>
        <v>101.25</v>
      </c>
      <c r="R2756" s="19">
        <f t="shared" si="180"/>
        <v>42534.284710648149</v>
      </c>
      <c r="S2756" s="17">
        <f t="shared" si="181"/>
        <v>42564.284710648149</v>
      </c>
      <c r="T2756">
        <f t="shared" si="178"/>
        <v>2016</v>
      </c>
    </row>
    <row r="2757" spans="1:20" ht="48" x14ac:dyDescent="0.2">
      <c r="A2757">
        <v>700</v>
      </c>
      <c r="B2757" s="9" t="s">
        <v>701</v>
      </c>
      <c r="C2757" s="3" t="s">
        <v>4810</v>
      </c>
      <c r="D2757" s="5">
        <v>15000</v>
      </c>
      <c r="E2757" s="7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4" t="s">
        <v>8307</v>
      </c>
      <c r="P2757" s="12" t="s">
        <v>8309</v>
      </c>
      <c r="Q2757" s="11">
        <f t="shared" si="179"/>
        <v>13</v>
      </c>
      <c r="R2757" s="19">
        <f t="shared" si="180"/>
        <v>42715.688437500001</v>
      </c>
      <c r="S2757" s="17">
        <f t="shared" si="181"/>
        <v>42745.688437500001</v>
      </c>
      <c r="T2757">
        <f t="shared" si="178"/>
        <v>2016</v>
      </c>
    </row>
    <row r="2758" spans="1:20" ht="48" x14ac:dyDescent="0.2">
      <c r="A2758">
        <v>1430</v>
      </c>
      <c r="B2758" s="9" t="s">
        <v>1431</v>
      </c>
      <c r="C2758" s="3" t="s">
        <v>5540</v>
      </c>
      <c r="D2758" s="5">
        <v>5000</v>
      </c>
      <c r="E2758" s="7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4" t="s">
        <v>8310</v>
      </c>
      <c r="P2758" s="12" t="s">
        <v>8347</v>
      </c>
      <c r="Q2758" s="11">
        <f t="shared" si="179"/>
        <v>80.599999999999994</v>
      </c>
      <c r="R2758" s="19">
        <f t="shared" si="180"/>
        <v>41961.813518518517</v>
      </c>
      <c r="S2758" s="17">
        <f t="shared" si="181"/>
        <v>41992.813518518517</v>
      </c>
      <c r="T2758">
        <f t="shared" si="178"/>
        <v>2014</v>
      </c>
    </row>
    <row r="2759" spans="1:20" ht="48" x14ac:dyDescent="0.2">
      <c r="A2759">
        <v>135</v>
      </c>
      <c r="B2759" s="9" t="s">
        <v>137</v>
      </c>
      <c r="C2759" s="3" t="s">
        <v>4246</v>
      </c>
      <c r="D2759" s="5">
        <v>3000</v>
      </c>
      <c r="E2759" s="7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4" t="s">
        <v>8320</v>
      </c>
      <c r="P2759" s="12" t="s">
        <v>8336</v>
      </c>
      <c r="Q2759" s="11">
        <f t="shared" si="179"/>
        <v>80.599999999999994</v>
      </c>
      <c r="R2759" s="19">
        <f t="shared" si="180"/>
        <v>41788.381909722222</v>
      </c>
      <c r="S2759" s="17">
        <f t="shared" si="181"/>
        <v>41821.791666666664</v>
      </c>
      <c r="T2759">
        <f t="shared" si="178"/>
        <v>2014</v>
      </c>
    </row>
    <row r="2760" spans="1:20" ht="32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4" t="s">
        <v>8322</v>
      </c>
      <c r="P2760" s="12" t="s">
        <v>8334</v>
      </c>
      <c r="Q2760" s="11">
        <f t="shared" si="179"/>
        <v>100.5</v>
      </c>
      <c r="R2760" s="19">
        <f t="shared" si="180"/>
        <v>42410.93105324074</v>
      </c>
      <c r="S2760" s="17">
        <f t="shared" si="181"/>
        <v>42440.93105324074</v>
      </c>
      <c r="T2760">
        <f t="shared" si="178"/>
        <v>2016</v>
      </c>
    </row>
    <row r="2761" spans="1:20" ht="48" x14ac:dyDescent="0.2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4" t="s">
        <v>8320</v>
      </c>
      <c r="P2761" s="12" t="s">
        <v>8324</v>
      </c>
      <c r="Q2761" s="11">
        <f t="shared" si="179"/>
        <v>30.85</v>
      </c>
      <c r="R2761" s="19">
        <f t="shared" si="180"/>
        <v>42067.991238425922</v>
      </c>
      <c r="S2761" s="17">
        <f t="shared" si="181"/>
        <v>42107.791666666672</v>
      </c>
      <c r="T2761">
        <f t="shared" si="178"/>
        <v>2015</v>
      </c>
    </row>
    <row r="2762" spans="1:20" ht="48" x14ac:dyDescent="0.2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4" t="s">
        <v>8320</v>
      </c>
      <c r="P2762" s="12" t="s">
        <v>8324</v>
      </c>
      <c r="Q2762" s="11">
        <f t="shared" si="179"/>
        <v>80.2</v>
      </c>
      <c r="R2762" s="19">
        <f t="shared" si="180"/>
        <v>42136.035405092596</v>
      </c>
      <c r="S2762" s="17">
        <f t="shared" si="181"/>
        <v>42176.035405092596</v>
      </c>
      <c r="T2762">
        <f t="shared" si="178"/>
        <v>2015</v>
      </c>
    </row>
    <row r="2763" spans="1:20" ht="32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4" t="s">
        <v>8326</v>
      </c>
      <c r="P2763" s="12" t="s">
        <v>8327</v>
      </c>
      <c r="Q2763" s="11">
        <f t="shared" si="179"/>
        <v>25.02</v>
      </c>
      <c r="R2763" s="19">
        <f t="shared" si="180"/>
        <v>41107.726782407408</v>
      </c>
      <c r="S2763" s="17">
        <f t="shared" si="181"/>
        <v>41118.083333333336</v>
      </c>
      <c r="T2763">
        <f t="shared" si="178"/>
        <v>2012</v>
      </c>
    </row>
    <row r="2764" spans="1:20" ht="48" x14ac:dyDescent="0.2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4" t="s">
        <v>8320</v>
      </c>
      <c r="P2764" s="12" t="s">
        <v>8338</v>
      </c>
      <c r="Q2764" s="11">
        <f t="shared" si="179"/>
        <v>133.33000000000001</v>
      </c>
      <c r="R2764" s="19">
        <f t="shared" si="180"/>
        <v>40995.024317129632</v>
      </c>
      <c r="S2764" s="17">
        <f t="shared" si="181"/>
        <v>41054.593055555553</v>
      </c>
      <c r="T2764">
        <f t="shared" si="178"/>
        <v>2012</v>
      </c>
    </row>
    <row r="2765" spans="1:20" ht="48" x14ac:dyDescent="0.2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4" t="s">
        <v>8310</v>
      </c>
      <c r="P2765" s="12" t="s">
        <v>8351</v>
      </c>
      <c r="Q2765" s="11">
        <f t="shared" si="179"/>
        <v>66.67</v>
      </c>
      <c r="R2765" s="19">
        <f t="shared" si="180"/>
        <v>40436.68408564815</v>
      </c>
      <c r="S2765" s="17">
        <f t="shared" si="181"/>
        <v>40466.166666666664</v>
      </c>
      <c r="T2765">
        <f t="shared" si="178"/>
        <v>2010</v>
      </c>
    </row>
    <row r="2766" spans="1:20" ht="48" x14ac:dyDescent="0.2">
      <c r="A2766">
        <v>4096</v>
      </c>
      <c r="B2766" s="9" t="s">
        <v>4092</v>
      </c>
      <c r="C2766" s="3" t="s">
        <v>8199</v>
      </c>
      <c r="D2766" s="5">
        <v>3500</v>
      </c>
      <c r="E2766" s="7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4" t="s">
        <v>8322</v>
      </c>
      <c r="P2766" s="12" t="s">
        <v>8325</v>
      </c>
      <c r="Q2766" s="11">
        <f t="shared" si="179"/>
        <v>80</v>
      </c>
      <c r="R2766" s="19">
        <f t="shared" si="180"/>
        <v>42750.530312499999</v>
      </c>
      <c r="S2766" s="17">
        <f t="shared" si="181"/>
        <v>42794.368749999994</v>
      </c>
      <c r="T2766">
        <f t="shared" si="178"/>
        <v>2017</v>
      </c>
    </row>
    <row r="2767" spans="1:20" ht="48" x14ac:dyDescent="0.2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4" t="s">
        <v>8322</v>
      </c>
      <c r="P2767" s="12" t="s">
        <v>8325</v>
      </c>
      <c r="Q2767" s="11">
        <f t="shared" si="179"/>
        <v>66.67</v>
      </c>
      <c r="R2767" s="19">
        <f t="shared" si="180"/>
        <v>42374.655081018514</v>
      </c>
      <c r="S2767" s="17">
        <f t="shared" si="181"/>
        <v>42403.784027777772</v>
      </c>
      <c r="T2767">
        <f t="shared" si="178"/>
        <v>2016</v>
      </c>
    </row>
    <row r="2768" spans="1:20" ht="48" x14ac:dyDescent="0.2">
      <c r="A2768">
        <v>3494</v>
      </c>
      <c r="B2768" s="9" t="s">
        <v>3493</v>
      </c>
      <c r="C2768" s="3" t="s">
        <v>7604</v>
      </c>
      <c r="D2768" s="5">
        <v>400</v>
      </c>
      <c r="E2768" s="7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4" t="s">
        <v>8322</v>
      </c>
      <c r="P2768" s="12" t="s">
        <v>8325</v>
      </c>
      <c r="Q2768" s="11">
        <f t="shared" si="179"/>
        <v>30.77</v>
      </c>
      <c r="R2768" s="19">
        <f t="shared" si="180"/>
        <v>42689.214988425927</v>
      </c>
      <c r="S2768" s="17">
        <f t="shared" si="181"/>
        <v>42700.25</v>
      </c>
      <c r="T2768">
        <f t="shared" si="178"/>
        <v>2016</v>
      </c>
    </row>
    <row r="2769" spans="1:20" ht="48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4" t="s">
        <v>8322</v>
      </c>
      <c r="P2769" s="12" t="s">
        <v>8325</v>
      </c>
      <c r="Q2769" s="11">
        <f t="shared" si="179"/>
        <v>79.400000000000006</v>
      </c>
      <c r="R2769" s="19">
        <f t="shared" si="180"/>
        <v>42151.905717592599</v>
      </c>
      <c r="S2769" s="17">
        <f t="shared" si="181"/>
        <v>42182.905717592599</v>
      </c>
      <c r="T2769">
        <f t="shared" si="178"/>
        <v>2015</v>
      </c>
    </row>
    <row r="2770" spans="1:20" ht="48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4" t="s">
        <v>8320</v>
      </c>
      <c r="P2770" s="12" t="s">
        <v>8338</v>
      </c>
      <c r="Q2770" s="11">
        <f t="shared" si="179"/>
        <v>56.57</v>
      </c>
      <c r="R2770" s="19">
        <f t="shared" si="180"/>
        <v>41654.946759259255</v>
      </c>
      <c r="S2770" s="17">
        <f t="shared" si="181"/>
        <v>41684.946759259255</v>
      </c>
      <c r="T2770">
        <f t="shared" si="178"/>
        <v>2014</v>
      </c>
    </row>
    <row r="2771" spans="1:20" ht="48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4" t="s">
        <v>8326</v>
      </c>
      <c r="P2771" s="12" t="s">
        <v>8340</v>
      </c>
      <c r="Q2771" s="11">
        <f t="shared" si="179"/>
        <v>30.08</v>
      </c>
      <c r="R2771" s="19">
        <f t="shared" si="180"/>
        <v>40514.107615740737</v>
      </c>
      <c r="S2771" s="17">
        <f t="shared" si="181"/>
        <v>40545.125</v>
      </c>
      <c r="T2771">
        <f t="shared" si="178"/>
        <v>2010</v>
      </c>
    </row>
    <row r="2772" spans="1:20" ht="48" x14ac:dyDescent="0.2">
      <c r="A2772">
        <v>4064</v>
      </c>
      <c r="B2772" s="9" t="s">
        <v>4060</v>
      </c>
      <c r="C2772" s="3" t="s">
        <v>8168</v>
      </c>
      <c r="D2772" s="5">
        <v>2000</v>
      </c>
      <c r="E2772" s="7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4" t="s">
        <v>8322</v>
      </c>
      <c r="P2772" s="12" t="s">
        <v>8325</v>
      </c>
      <c r="Q2772" s="11">
        <f t="shared" si="179"/>
        <v>64.17</v>
      </c>
      <c r="R2772" s="19">
        <f t="shared" si="180"/>
        <v>42093.588263888887</v>
      </c>
      <c r="S2772" s="17">
        <f t="shared" si="181"/>
        <v>42123.588263888887</v>
      </c>
      <c r="T2772">
        <f t="shared" si="178"/>
        <v>2015</v>
      </c>
    </row>
    <row r="2773" spans="1:20" ht="48" x14ac:dyDescent="0.2">
      <c r="A2773">
        <v>3453</v>
      </c>
      <c r="B2773" s="9" t="s">
        <v>3452</v>
      </c>
      <c r="C2773" s="3" t="s">
        <v>7563</v>
      </c>
      <c r="D2773" s="5">
        <v>300</v>
      </c>
      <c r="E2773" s="7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4" t="s">
        <v>8322</v>
      </c>
      <c r="P2773" s="12" t="s">
        <v>8325</v>
      </c>
      <c r="Q2773" s="11">
        <f t="shared" si="179"/>
        <v>27.5</v>
      </c>
      <c r="R2773" s="19">
        <f t="shared" si="180"/>
        <v>42535.97865740741</v>
      </c>
      <c r="S2773" s="17">
        <f t="shared" si="181"/>
        <v>42595.97865740741</v>
      </c>
      <c r="T2773">
        <f t="shared" si="178"/>
        <v>2016</v>
      </c>
    </row>
    <row r="2774" spans="1:20" ht="48" x14ac:dyDescent="0.2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4" t="s">
        <v>8312</v>
      </c>
      <c r="P2774" s="12" t="s">
        <v>8352</v>
      </c>
      <c r="Q2774" s="11">
        <f t="shared" si="179"/>
        <v>31.75</v>
      </c>
      <c r="R2774" s="19">
        <f t="shared" si="180"/>
        <v>41799.725289351853</v>
      </c>
      <c r="S2774" s="17">
        <f t="shared" si="181"/>
        <v>41829.725289351853</v>
      </c>
      <c r="T2774">
        <f t="shared" si="178"/>
        <v>2014</v>
      </c>
    </row>
    <row r="2775" spans="1:20" ht="48" x14ac:dyDescent="0.2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4" t="s">
        <v>8322</v>
      </c>
      <c r="P2775" s="12" t="s">
        <v>8325</v>
      </c>
      <c r="Q2775" s="11">
        <f t="shared" si="179"/>
        <v>25.4</v>
      </c>
      <c r="R2775" s="19">
        <f t="shared" si="180"/>
        <v>42401.945219907408</v>
      </c>
      <c r="S2775" s="17">
        <f t="shared" si="181"/>
        <v>42418.895833333328</v>
      </c>
      <c r="T2775">
        <f t="shared" si="178"/>
        <v>2016</v>
      </c>
    </row>
    <row r="2776" spans="1:20" ht="48" x14ac:dyDescent="0.2">
      <c r="A2776">
        <v>1809</v>
      </c>
      <c r="B2776" s="9" t="s">
        <v>1810</v>
      </c>
      <c r="C2776" s="3" t="s">
        <v>5919</v>
      </c>
      <c r="D2776" s="5">
        <v>3500</v>
      </c>
      <c r="E2776" s="7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4" t="s">
        <v>8312</v>
      </c>
      <c r="P2776" s="12" t="s">
        <v>8313</v>
      </c>
      <c r="Q2776" s="11">
        <f t="shared" si="179"/>
        <v>42.22</v>
      </c>
      <c r="R2776" s="19">
        <f t="shared" si="180"/>
        <v>42029.907858796301</v>
      </c>
      <c r="S2776" s="17">
        <f t="shared" si="181"/>
        <v>42064.907858796301</v>
      </c>
      <c r="T2776">
        <f t="shared" si="178"/>
        <v>2015</v>
      </c>
    </row>
    <row r="2777" spans="1:20" ht="48" x14ac:dyDescent="0.2">
      <c r="A2777">
        <v>2753</v>
      </c>
      <c r="B2777" s="9" t="s">
        <v>2753</v>
      </c>
      <c r="C2777" s="3" t="s">
        <v>6863</v>
      </c>
      <c r="D2777" s="5">
        <v>2000</v>
      </c>
      <c r="E2777" s="7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4" t="s">
        <v>8310</v>
      </c>
      <c r="P2777" s="12" t="s">
        <v>8355</v>
      </c>
      <c r="Q2777" s="11">
        <f t="shared" si="179"/>
        <v>47.5</v>
      </c>
      <c r="R2777" s="19">
        <f t="shared" si="180"/>
        <v>41117.900729166664</v>
      </c>
      <c r="S2777" s="17">
        <f t="shared" si="181"/>
        <v>41147.900729166664</v>
      </c>
      <c r="T2777">
        <f t="shared" si="178"/>
        <v>2012</v>
      </c>
    </row>
    <row r="2778" spans="1:20" ht="48" x14ac:dyDescent="0.2">
      <c r="A2778">
        <v>201</v>
      </c>
      <c r="B2778" s="9" t="s">
        <v>203</v>
      </c>
      <c r="C2778" s="3" t="s">
        <v>4311</v>
      </c>
      <c r="D2778" s="5">
        <v>650</v>
      </c>
      <c r="E2778" s="7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4" t="s">
        <v>8320</v>
      </c>
      <c r="P2778" s="12" t="s">
        <v>8324</v>
      </c>
      <c r="Q2778" s="11">
        <f t="shared" si="179"/>
        <v>54.29</v>
      </c>
      <c r="R2778" s="19">
        <f t="shared" si="180"/>
        <v>42023.818622685183</v>
      </c>
      <c r="S2778" s="17">
        <f t="shared" si="181"/>
        <v>42043.818622685183</v>
      </c>
      <c r="T2778">
        <f t="shared" si="178"/>
        <v>2015</v>
      </c>
    </row>
    <row r="2779" spans="1:20" ht="32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4" t="s">
        <v>8307</v>
      </c>
      <c r="P2779" s="12" t="s">
        <v>8309</v>
      </c>
      <c r="Q2779" s="11">
        <f t="shared" si="179"/>
        <v>41.89</v>
      </c>
      <c r="R2779" s="19">
        <f t="shared" si="180"/>
        <v>42625.635636574079</v>
      </c>
      <c r="S2779" s="17">
        <f t="shared" si="181"/>
        <v>42660.635636574079</v>
      </c>
      <c r="T2779">
        <f t="shared" si="178"/>
        <v>2016</v>
      </c>
    </row>
    <row r="2780" spans="1:20" ht="48" x14ac:dyDescent="0.2">
      <c r="A2780">
        <v>3080</v>
      </c>
      <c r="B2780" s="9" t="s">
        <v>3080</v>
      </c>
      <c r="C2780" s="3" t="s">
        <v>7190</v>
      </c>
      <c r="D2780" s="5">
        <v>2000000</v>
      </c>
      <c r="E2780" s="7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4" t="s">
        <v>8322</v>
      </c>
      <c r="P2780" s="12" t="s">
        <v>8323</v>
      </c>
      <c r="Q2780" s="11">
        <f t="shared" si="179"/>
        <v>53.71</v>
      </c>
      <c r="R2780" s="19">
        <f t="shared" si="180"/>
        <v>41940.028287037036</v>
      </c>
      <c r="S2780" s="17">
        <f t="shared" si="181"/>
        <v>42000.0699537037</v>
      </c>
      <c r="T2780">
        <f t="shared" si="178"/>
        <v>2014</v>
      </c>
    </row>
    <row r="2781" spans="1:20" ht="32" x14ac:dyDescent="0.2">
      <c r="A2781">
        <v>372</v>
      </c>
      <c r="B2781" s="9" t="s">
        <v>373</v>
      </c>
      <c r="C2781" s="3" t="s">
        <v>4482</v>
      </c>
      <c r="D2781" s="5">
        <v>300</v>
      </c>
      <c r="E2781" s="7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4" t="s">
        <v>8320</v>
      </c>
      <c r="P2781" s="12" t="s">
        <v>8321</v>
      </c>
      <c r="Q2781" s="11">
        <f t="shared" si="179"/>
        <v>41.78</v>
      </c>
      <c r="R2781" s="19">
        <f t="shared" si="180"/>
        <v>42425.576898148152</v>
      </c>
      <c r="S2781" s="17">
        <f t="shared" si="181"/>
        <v>42465.666666666672</v>
      </c>
      <c r="T2781">
        <f t="shared" si="178"/>
        <v>2016</v>
      </c>
    </row>
    <row r="2782" spans="1:20" ht="32" x14ac:dyDescent="0.2">
      <c r="A2782">
        <v>3130</v>
      </c>
      <c r="B2782" s="9" t="s">
        <v>3130</v>
      </c>
      <c r="C2782" s="3" t="s">
        <v>7240</v>
      </c>
      <c r="D2782" s="5">
        <v>10000</v>
      </c>
      <c r="E2782" s="7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4" t="s">
        <v>8322</v>
      </c>
      <c r="P2782" s="12" t="s">
        <v>8325</v>
      </c>
      <c r="Q2782" s="11">
        <f t="shared" si="179"/>
        <v>93.75</v>
      </c>
      <c r="R2782" s="19">
        <f t="shared" si="180"/>
        <v>42808.640231481477</v>
      </c>
      <c r="S2782" s="17">
        <f t="shared" si="181"/>
        <v>42839.207638888889</v>
      </c>
      <c r="T2782">
        <f t="shared" si="178"/>
        <v>2017</v>
      </c>
    </row>
    <row r="2783" spans="1:20" ht="48" x14ac:dyDescent="0.2">
      <c r="A2783">
        <v>915</v>
      </c>
      <c r="B2783" s="9" t="s">
        <v>916</v>
      </c>
      <c r="C2783" s="3" t="s">
        <v>5025</v>
      </c>
      <c r="D2783" s="5">
        <v>6500</v>
      </c>
      <c r="E2783" s="7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4" t="s">
        <v>8326</v>
      </c>
      <c r="P2783" s="12" t="s">
        <v>8349</v>
      </c>
      <c r="Q2783" s="11">
        <f t="shared" si="179"/>
        <v>41.67</v>
      </c>
      <c r="R2783" s="19">
        <f t="shared" si="180"/>
        <v>40937.679560185185</v>
      </c>
      <c r="S2783" s="17">
        <f t="shared" si="181"/>
        <v>40969.207638888889</v>
      </c>
      <c r="T2783">
        <f t="shared" si="178"/>
        <v>2012</v>
      </c>
    </row>
    <row r="2784" spans="1:20" ht="48" x14ac:dyDescent="0.2">
      <c r="A2784">
        <v>1345</v>
      </c>
      <c r="B2784" s="9" t="s">
        <v>1346</v>
      </c>
      <c r="C2784" s="3" t="s">
        <v>5455</v>
      </c>
      <c r="D2784" s="5">
        <v>300</v>
      </c>
      <c r="E2784" s="7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4" t="s">
        <v>8310</v>
      </c>
      <c r="P2784" s="12" t="s">
        <v>8332</v>
      </c>
      <c r="Q2784" s="11">
        <f t="shared" si="179"/>
        <v>53.57</v>
      </c>
      <c r="R2784" s="19">
        <f t="shared" si="180"/>
        <v>41799.814340277779</v>
      </c>
      <c r="S2784" s="17">
        <f t="shared" si="181"/>
        <v>41834.814340277779</v>
      </c>
      <c r="T2784">
        <f t="shared" si="178"/>
        <v>2014</v>
      </c>
    </row>
    <row r="2785" spans="1:20" ht="32" x14ac:dyDescent="0.2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4" t="s">
        <v>8322</v>
      </c>
      <c r="P2785" s="12" t="s">
        <v>8325</v>
      </c>
      <c r="Q2785" s="11">
        <f t="shared" si="179"/>
        <v>41.67</v>
      </c>
      <c r="R2785" s="19">
        <f t="shared" si="180"/>
        <v>42529.022013888884</v>
      </c>
      <c r="S2785" s="17">
        <f t="shared" si="181"/>
        <v>42566.901388888888</v>
      </c>
      <c r="T2785">
        <f t="shared" si="178"/>
        <v>2016</v>
      </c>
    </row>
    <row r="2786" spans="1:20" ht="48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4" t="s">
        <v>8322</v>
      </c>
      <c r="P2786" s="12" t="s">
        <v>8323</v>
      </c>
      <c r="Q2786" s="11">
        <f t="shared" si="179"/>
        <v>14.84</v>
      </c>
      <c r="R2786" s="19">
        <f t="shared" si="180"/>
        <v>42334.468935185185</v>
      </c>
      <c r="S2786" s="17">
        <f t="shared" si="181"/>
        <v>42361.957638888889</v>
      </c>
      <c r="T2786">
        <f t="shared" si="178"/>
        <v>2015</v>
      </c>
    </row>
    <row r="2787" spans="1:20" ht="48" x14ac:dyDescent="0.2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4" t="s">
        <v>8322</v>
      </c>
      <c r="P2787" s="12" t="s">
        <v>8325</v>
      </c>
      <c r="Q2787" s="11">
        <f t="shared" si="179"/>
        <v>46.13</v>
      </c>
      <c r="R2787" s="19">
        <f t="shared" si="180"/>
        <v>42517.003368055557</v>
      </c>
      <c r="S2787" s="17">
        <f t="shared" si="181"/>
        <v>42547.003368055557</v>
      </c>
      <c r="T2787">
        <f t="shared" si="178"/>
        <v>2016</v>
      </c>
    </row>
    <row r="2788" spans="1:20" ht="48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4" t="s">
        <v>8312</v>
      </c>
      <c r="P2788" s="12" t="s">
        <v>8350</v>
      </c>
      <c r="Q2788" s="11">
        <f t="shared" si="179"/>
        <v>40.78</v>
      </c>
      <c r="R2788" s="19">
        <f t="shared" si="180"/>
        <v>41791.057314814818</v>
      </c>
      <c r="S2788" s="17">
        <f t="shared" si="181"/>
        <v>41835.21597222222</v>
      </c>
      <c r="T2788">
        <f t="shared" si="178"/>
        <v>2014</v>
      </c>
    </row>
    <row r="2789" spans="1:20" ht="48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4" t="s">
        <v>8322</v>
      </c>
      <c r="P2789" s="12" t="s">
        <v>8325</v>
      </c>
      <c r="Q2789" s="11">
        <f t="shared" si="179"/>
        <v>72.400000000000006</v>
      </c>
      <c r="R2789" s="19">
        <f t="shared" si="180"/>
        <v>42041.205000000002</v>
      </c>
      <c r="S2789" s="17">
        <f t="shared" si="181"/>
        <v>42086.16333333333</v>
      </c>
      <c r="T2789">
        <f t="shared" si="178"/>
        <v>2015</v>
      </c>
    </row>
    <row r="2790" spans="1:20" ht="48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4" t="s">
        <v>8315</v>
      </c>
      <c r="P2790" s="12" t="s">
        <v>8343</v>
      </c>
      <c r="Q2790" s="11">
        <f t="shared" si="179"/>
        <v>32.82</v>
      </c>
      <c r="R2790" s="19">
        <f t="shared" si="180"/>
        <v>42371.355729166666</v>
      </c>
      <c r="S2790" s="17">
        <f t="shared" si="181"/>
        <v>42400.178472222222</v>
      </c>
      <c r="T2790">
        <f t="shared" si="178"/>
        <v>2016</v>
      </c>
    </row>
    <row r="2791" spans="1:20" ht="48" x14ac:dyDescent="0.2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4" t="s">
        <v>8320</v>
      </c>
      <c r="P2791" s="12" t="s">
        <v>8324</v>
      </c>
      <c r="Q2791" s="11">
        <f t="shared" si="179"/>
        <v>120</v>
      </c>
      <c r="R2791" s="19">
        <f t="shared" si="180"/>
        <v>42195.643865740742</v>
      </c>
      <c r="S2791" s="17">
        <f t="shared" si="181"/>
        <v>42236.837499999994</v>
      </c>
      <c r="T2791">
        <f t="shared" si="178"/>
        <v>2015</v>
      </c>
    </row>
    <row r="2792" spans="1:20" ht="48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4" t="s">
        <v>8310</v>
      </c>
      <c r="P2792" s="12" t="s">
        <v>8351</v>
      </c>
      <c r="Q2792" s="11">
        <f t="shared" si="179"/>
        <v>60</v>
      </c>
      <c r="R2792" s="19">
        <f t="shared" si="180"/>
        <v>41614.563194444447</v>
      </c>
      <c r="S2792" s="17">
        <f t="shared" si="181"/>
        <v>41644.563194444447</v>
      </c>
      <c r="T2792">
        <f t="shared" si="178"/>
        <v>2013</v>
      </c>
    </row>
    <row r="2793" spans="1:20" ht="48" x14ac:dyDescent="0.2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4" t="s">
        <v>8326</v>
      </c>
      <c r="P2793" s="12" t="s">
        <v>8329</v>
      </c>
      <c r="Q2793" s="11">
        <f t="shared" si="179"/>
        <v>24</v>
      </c>
      <c r="R2793" s="19">
        <f t="shared" si="180"/>
        <v>42788.2502662037</v>
      </c>
      <c r="S2793" s="17">
        <f t="shared" si="181"/>
        <v>42818.208599537036</v>
      </c>
      <c r="T2793">
        <f t="shared" si="178"/>
        <v>2017</v>
      </c>
    </row>
    <row r="2794" spans="1:20" ht="48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4" t="s">
        <v>8320</v>
      </c>
      <c r="P2794" s="12" t="s">
        <v>8336</v>
      </c>
      <c r="Q2794" s="11">
        <f t="shared" si="179"/>
        <v>35.9</v>
      </c>
      <c r="R2794" s="19">
        <f t="shared" si="180"/>
        <v>41933.586157407408</v>
      </c>
      <c r="S2794" s="17">
        <f t="shared" si="181"/>
        <v>41975.627824074079</v>
      </c>
      <c r="T2794">
        <f t="shared" si="178"/>
        <v>2014</v>
      </c>
    </row>
    <row r="2795" spans="1:20" ht="48" x14ac:dyDescent="0.2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4" t="s">
        <v>8307</v>
      </c>
      <c r="P2795" s="12" t="s">
        <v>8314</v>
      </c>
      <c r="Q2795" s="11">
        <f t="shared" si="179"/>
        <v>71.599999999999994</v>
      </c>
      <c r="R2795" s="19">
        <f t="shared" si="180"/>
        <v>42695.624340277776</v>
      </c>
      <c r="S2795" s="17">
        <f t="shared" si="181"/>
        <v>42725.624340277776</v>
      </c>
      <c r="T2795">
        <f t="shared" si="178"/>
        <v>2016</v>
      </c>
    </row>
    <row r="2796" spans="1:20" ht="48" x14ac:dyDescent="0.2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4" t="s">
        <v>8322</v>
      </c>
      <c r="P2796" s="12" t="s">
        <v>8325</v>
      </c>
      <c r="Q2796" s="11">
        <f t="shared" si="179"/>
        <v>25.57</v>
      </c>
      <c r="R2796" s="19">
        <f t="shared" si="180"/>
        <v>41833.089756944442</v>
      </c>
      <c r="S2796" s="17">
        <f t="shared" si="181"/>
        <v>41863.079143518517</v>
      </c>
      <c r="T2796">
        <f t="shared" si="178"/>
        <v>2014</v>
      </c>
    </row>
    <row r="2797" spans="1:20" ht="48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4" t="s">
        <v>8322</v>
      </c>
      <c r="P2797" s="12" t="s">
        <v>8325</v>
      </c>
      <c r="Q2797" s="11">
        <f t="shared" si="179"/>
        <v>59.17</v>
      </c>
      <c r="R2797" s="19">
        <f t="shared" si="180"/>
        <v>42230.662731481483</v>
      </c>
      <c r="S2797" s="17">
        <f t="shared" si="181"/>
        <v>42245.165972222225</v>
      </c>
      <c r="T2797">
        <f t="shared" si="178"/>
        <v>2015</v>
      </c>
    </row>
    <row r="2798" spans="1:20" ht="48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4" t="s">
        <v>8307</v>
      </c>
      <c r="P2798" s="12" t="s">
        <v>8314</v>
      </c>
      <c r="Q2798" s="11">
        <f t="shared" si="179"/>
        <v>25.21</v>
      </c>
      <c r="R2798" s="19">
        <f t="shared" si="180"/>
        <v>41989.913136574076</v>
      </c>
      <c r="S2798" s="17">
        <f t="shared" si="181"/>
        <v>42019.913136574076</v>
      </c>
      <c r="T2798">
        <f t="shared" si="178"/>
        <v>2014</v>
      </c>
    </row>
    <row r="2799" spans="1:20" ht="48" x14ac:dyDescent="0.2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4" t="s">
        <v>8310</v>
      </c>
      <c r="P2799" s="12" t="s">
        <v>8351</v>
      </c>
      <c r="Q2799" s="11">
        <f t="shared" si="179"/>
        <v>39</v>
      </c>
      <c r="R2799" s="19">
        <f t="shared" si="180"/>
        <v>41663.780300925922</v>
      </c>
      <c r="S2799" s="17">
        <f t="shared" si="181"/>
        <v>41693.780300925922</v>
      </c>
      <c r="T2799">
        <f t="shared" si="178"/>
        <v>2014</v>
      </c>
    </row>
    <row r="2800" spans="1:20" ht="48" x14ac:dyDescent="0.2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4" t="s">
        <v>8322</v>
      </c>
      <c r="P2800" s="12" t="s">
        <v>8334</v>
      </c>
      <c r="Q2800" s="11">
        <f t="shared" si="179"/>
        <v>35.1</v>
      </c>
      <c r="R2800" s="19">
        <f t="shared" si="180"/>
        <v>42167.534791666665</v>
      </c>
      <c r="S2800" s="17">
        <f t="shared" si="181"/>
        <v>42196.165972222225</v>
      </c>
      <c r="T2800">
        <f t="shared" si="178"/>
        <v>2015</v>
      </c>
    </row>
    <row r="2801" spans="1:20" ht="48" x14ac:dyDescent="0.2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4" t="s">
        <v>8307</v>
      </c>
      <c r="P2801" s="12" t="s">
        <v>8341</v>
      </c>
      <c r="Q2801" s="11">
        <f t="shared" si="179"/>
        <v>116.67</v>
      </c>
      <c r="R2801" s="19">
        <f t="shared" si="180"/>
        <v>42474.637824074074</v>
      </c>
      <c r="S2801" s="17">
        <f t="shared" si="181"/>
        <v>42504.637824074074</v>
      </c>
      <c r="T2801">
        <f t="shared" si="178"/>
        <v>2016</v>
      </c>
    </row>
    <row r="2802" spans="1:20" ht="48" x14ac:dyDescent="0.2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4" t="s">
        <v>8310</v>
      </c>
      <c r="P2802" s="12" t="s">
        <v>8348</v>
      </c>
      <c r="Q2802" s="11">
        <f t="shared" si="179"/>
        <v>26.92</v>
      </c>
      <c r="R2802" s="19">
        <f t="shared" si="180"/>
        <v>41671.936863425923</v>
      </c>
      <c r="S2802" s="17">
        <f t="shared" si="181"/>
        <v>41687</v>
      </c>
      <c r="T2802">
        <f t="shared" si="178"/>
        <v>2014</v>
      </c>
    </row>
    <row r="2803" spans="1:20" ht="48" x14ac:dyDescent="0.2">
      <c r="A2803">
        <v>4081</v>
      </c>
      <c r="B2803" s="9" t="s">
        <v>4077</v>
      </c>
      <c r="C2803" s="3" t="s">
        <v>8184</v>
      </c>
      <c r="D2803" s="5">
        <v>2224</v>
      </c>
      <c r="E2803" s="7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4" t="s">
        <v>8322</v>
      </c>
      <c r="P2803" s="12" t="s">
        <v>8325</v>
      </c>
      <c r="Q2803" s="11">
        <f t="shared" si="179"/>
        <v>29.17</v>
      </c>
      <c r="R2803" s="19">
        <f t="shared" si="180"/>
        <v>42041.581307870365</v>
      </c>
      <c r="S2803" s="17">
        <f t="shared" si="181"/>
        <v>42071.539641203708</v>
      </c>
      <c r="T2803">
        <f t="shared" si="178"/>
        <v>2015</v>
      </c>
    </row>
    <row r="2804" spans="1:20" ht="48" x14ac:dyDescent="0.2">
      <c r="A2804">
        <v>3423</v>
      </c>
      <c r="B2804" s="9" t="s">
        <v>3422</v>
      </c>
      <c r="C2804" s="3" t="s">
        <v>7533</v>
      </c>
      <c r="D2804" s="5">
        <v>250</v>
      </c>
      <c r="E2804" s="7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4" t="s">
        <v>8322</v>
      </c>
      <c r="P2804" s="12" t="s">
        <v>8325</v>
      </c>
      <c r="Q2804" s="11">
        <f t="shared" si="179"/>
        <v>35</v>
      </c>
      <c r="R2804" s="19">
        <f t="shared" si="180"/>
        <v>42088.911354166667</v>
      </c>
      <c r="S2804" s="17">
        <f t="shared" si="181"/>
        <v>42118.911354166667</v>
      </c>
      <c r="T2804">
        <f t="shared" si="178"/>
        <v>2015</v>
      </c>
    </row>
    <row r="2805" spans="1:20" ht="48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4" t="s">
        <v>8307</v>
      </c>
      <c r="P2805" s="12" t="s">
        <v>8341</v>
      </c>
      <c r="Q2805" s="11">
        <f t="shared" si="179"/>
        <v>38.44</v>
      </c>
      <c r="R2805" s="19">
        <f t="shared" si="180"/>
        <v>41963.050127314811</v>
      </c>
      <c r="S2805" s="17">
        <f t="shared" si="181"/>
        <v>42022.05</v>
      </c>
      <c r="T2805">
        <f t="shared" si="178"/>
        <v>2014</v>
      </c>
    </row>
    <row r="2806" spans="1:20" ht="48" x14ac:dyDescent="0.2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4" t="s">
        <v>8320</v>
      </c>
      <c r="P2806" s="12" t="s">
        <v>8324</v>
      </c>
      <c r="Q2806" s="11">
        <f t="shared" si="179"/>
        <v>69</v>
      </c>
      <c r="R2806" s="19">
        <f t="shared" si="180"/>
        <v>42556.690706018519</v>
      </c>
      <c r="S2806" s="17">
        <f t="shared" si="181"/>
        <v>42616.690706018519</v>
      </c>
      <c r="T2806">
        <f t="shared" si="178"/>
        <v>2016</v>
      </c>
    </row>
    <row r="2807" spans="1:20" ht="48" x14ac:dyDescent="0.2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4" t="s">
        <v>8326</v>
      </c>
      <c r="P2807" s="12" t="s">
        <v>8349</v>
      </c>
      <c r="Q2807" s="11">
        <f t="shared" si="179"/>
        <v>69</v>
      </c>
      <c r="R2807" s="19">
        <f t="shared" si="180"/>
        <v>40312.915578703702</v>
      </c>
      <c r="S2807" s="17">
        <f t="shared" si="181"/>
        <v>40354.897222222222</v>
      </c>
      <c r="T2807">
        <f t="shared" si="178"/>
        <v>2010</v>
      </c>
    </row>
    <row r="2808" spans="1:20" ht="48" x14ac:dyDescent="0.2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4" t="s">
        <v>8307</v>
      </c>
      <c r="P2808" s="12" t="s">
        <v>8341</v>
      </c>
      <c r="Q2808" s="11">
        <f t="shared" si="179"/>
        <v>37.89</v>
      </c>
      <c r="R2808" s="19">
        <f t="shared" si="180"/>
        <v>42532.774745370371</v>
      </c>
      <c r="S2808" s="17">
        <f t="shared" si="181"/>
        <v>42552.774745370371</v>
      </c>
      <c r="T2808">
        <f t="shared" si="178"/>
        <v>2016</v>
      </c>
    </row>
    <row r="2809" spans="1:20" ht="48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4" t="s">
        <v>8322</v>
      </c>
      <c r="P2809" s="12" t="s">
        <v>8325</v>
      </c>
      <c r="Q2809" s="11">
        <f t="shared" si="179"/>
        <v>20</v>
      </c>
      <c r="R2809" s="19">
        <f t="shared" si="180"/>
        <v>41918.880833333329</v>
      </c>
      <c r="S2809" s="17">
        <f t="shared" si="181"/>
        <v>41946</v>
      </c>
      <c r="T2809">
        <f t="shared" si="178"/>
        <v>2014</v>
      </c>
    </row>
    <row r="2810" spans="1:20" ht="48" x14ac:dyDescent="0.2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4" t="s">
        <v>8320</v>
      </c>
      <c r="P2810" s="12" t="s">
        <v>8336</v>
      </c>
      <c r="Q2810" s="11">
        <f t="shared" si="179"/>
        <v>37.56</v>
      </c>
      <c r="R2810" s="19">
        <f t="shared" si="180"/>
        <v>42200.542268518519</v>
      </c>
      <c r="S2810" s="17">
        <f t="shared" si="181"/>
        <v>42227.542268518519</v>
      </c>
      <c r="T2810">
        <f t="shared" si="178"/>
        <v>2015</v>
      </c>
    </row>
    <row r="2811" spans="1:20" ht="32" x14ac:dyDescent="0.2">
      <c r="A2811">
        <v>3060</v>
      </c>
      <c r="B2811" s="9" t="s">
        <v>3060</v>
      </c>
      <c r="C2811" s="3" t="s">
        <v>7170</v>
      </c>
      <c r="D2811" s="5">
        <v>220000</v>
      </c>
      <c r="E2811" s="7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4" t="s">
        <v>8322</v>
      </c>
      <c r="P2811" s="12" t="s">
        <v>8323</v>
      </c>
      <c r="Q2811" s="11">
        <f t="shared" si="179"/>
        <v>55.83</v>
      </c>
      <c r="R2811" s="19">
        <f t="shared" si="180"/>
        <v>42245.274699074071</v>
      </c>
      <c r="S2811" s="17">
        <f t="shared" si="181"/>
        <v>42275.274699074071</v>
      </c>
      <c r="T2811">
        <f t="shared" si="178"/>
        <v>2015</v>
      </c>
    </row>
    <row r="2812" spans="1:20" ht="48" x14ac:dyDescent="0.2">
      <c r="A2812">
        <v>2415</v>
      </c>
      <c r="B2812" s="9" t="s">
        <v>2416</v>
      </c>
      <c r="C2812" s="3" t="s">
        <v>6525</v>
      </c>
      <c r="D2812" s="5">
        <v>60000</v>
      </c>
      <c r="E2812" s="7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4" t="s">
        <v>8318</v>
      </c>
      <c r="P2812" s="12" t="s">
        <v>8344</v>
      </c>
      <c r="Q2812" s="11">
        <f t="shared" si="179"/>
        <v>55.83</v>
      </c>
      <c r="R2812" s="19">
        <f t="shared" si="180"/>
        <v>42536.862800925926</v>
      </c>
      <c r="S2812" s="17">
        <f t="shared" si="181"/>
        <v>42566.862800925926</v>
      </c>
      <c r="T2812">
        <f t="shared" si="178"/>
        <v>2016</v>
      </c>
    </row>
    <row r="2813" spans="1:20" ht="48" x14ac:dyDescent="0.2">
      <c r="A2813">
        <v>504</v>
      </c>
      <c r="B2813" s="9" t="s">
        <v>505</v>
      </c>
      <c r="C2813" s="3" t="s">
        <v>4614</v>
      </c>
      <c r="D2813" s="5">
        <v>24500</v>
      </c>
      <c r="E2813" s="7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4" t="s">
        <v>8320</v>
      </c>
      <c r="P2813" s="12" t="s">
        <v>8338</v>
      </c>
      <c r="Q2813" s="11">
        <f t="shared" si="179"/>
        <v>67</v>
      </c>
      <c r="R2813" s="19">
        <f t="shared" si="180"/>
        <v>40949.98364583333</v>
      </c>
      <c r="S2813" s="17">
        <f t="shared" si="181"/>
        <v>41009.941979166666</v>
      </c>
      <c r="T2813">
        <f t="shared" si="178"/>
        <v>2012</v>
      </c>
    </row>
    <row r="2814" spans="1:20" ht="48" x14ac:dyDescent="0.2">
      <c r="A2814">
        <v>1776</v>
      </c>
      <c r="B2814" s="9" t="s">
        <v>1777</v>
      </c>
      <c r="C2814" s="3" t="s">
        <v>5886</v>
      </c>
      <c r="D2814" s="5">
        <v>5000</v>
      </c>
      <c r="E2814" s="7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4" t="s">
        <v>8312</v>
      </c>
      <c r="P2814" s="12" t="s">
        <v>8313</v>
      </c>
      <c r="Q2814" s="11">
        <f t="shared" si="179"/>
        <v>83.75</v>
      </c>
      <c r="R2814" s="19">
        <f t="shared" si="180"/>
        <v>41905.95684027778</v>
      </c>
      <c r="S2814" s="17">
        <f t="shared" si="181"/>
        <v>41941.95684027778</v>
      </c>
      <c r="T2814">
        <f t="shared" si="178"/>
        <v>2014</v>
      </c>
    </row>
    <row r="2815" spans="1:20" ht="48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4" t="s">
        <v>8322</v>
      </c>
      <c r="P2815" s="12" t="s">
        <v>8323</v>
      </c>
      <c r="Q2815" s="11">
        <f t="shared" si="179"/>
        <v>20.88</v>
      </c>
      <c r="R2815" s="19">
        <f t="shared" si="180"/>
        <v>42690.733437499999</v>
      </c>
      <c r="S2815" s="17">
        <f t="shared" si="181"/>
        <v>42711.733437499999</v>
      </c>
      <c r="T2815">
        <f t="shared" ref="T2815:T2876" si="182">YEAR(R2815)</f>
        <v>2016</v>
      </c>
    </row>
    <row r="2816" spans="1:20" ht="48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4" t="s">
        <v>8326</v>
      </c>
      <c r="P2816" s="12" t="s">
        <v>8349</v>
      </c>
      <c r="Q2816" s="11">
        <f t="shared" si="179"/>
        <v>55</v>
      </c>
      <c r="R2816" s="19">
        <f t="shared" si="180"/>
        <v>41934.959756944445</v>
      </c>
      <c r="S2816" s="17">
        <f t="shared" si="181"/>
        <v>41965.001423611116</v>
      </c>
      <c r="T2816">
        <f t="shared" si="182"/>
        <v>2014</v>
      </c>
    </row>
    <row r="2817" spans="1:20" ht="48" x14ac:dyDescent="0.2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4" t="s">
        <v>8326</v>
      </c>
      <c r="P2817" s="12" t="s">
        <v>8349</v>
      </c>
      <c r="Q2817" s="11">
        <f t="shared" si="179"/>
        <v>21.8</v>
      </c>
      <c r="R2817" s="19">
        <f t="shared" si="180"/>
        <v>41288.942928240744</v>
      </c>
      <c r="S2817" s="17">
        <f t="shared" si="181"/>
        <v>41318.942928240744</v>
      </c>
      <c r="T2817">
        <f t="shared" si="182"/>
        <v>2013</v>
      </c>
    </row>
    <row r="2818" spans="1:20" ht="48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4" t="s">
        <v>8307</v>
      </c>
      <c r="P2818" s="12" t="s">
        <v>8341</v>
      </c>
      <c r="Q2818" s="11">
        <f t="shared" si="179"/>
        <v>81.58</v>
      </c>
      <c r="R2818" s="19">
        <f t="shared" si="180"/>
        <v>42318.925532407404</v>
      </c>
      <c r="S2818" s="17">
        <f t="shared" si="181"/>
        <v>42348.925532407404</v>
      </c>
      <c r="T2818">
        <f t="shared" si="182"/>
        <v>2015</v>
      </c>
    </row>
    <row r="2819" spans="1:20" ht="48" x14ac:dyDescent="0.2">
      <c r="A2819">
        <v>170</v>
      </c>
      <c r="B2819" s="9" t="s">
        <v>172</v>
      </c>
      <c r="C2819" s="3" t="s">
        <v>4280</v>
      </c>
      <c r="D2819" s="5">
        <v>10000</v>
      </c>
      <c r="E2819" s="7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4" t="s">
        <v>8320</v>
      </c>
      <c r="P2819" s="12" t="s">
        <v>8324</v>
      </c>
      <c r="Q2819" s="11">
        <f t="shared" ref="Q2819:Q2882" si="183">IFERROR(ROUND(E2819/L2819,2),0)</f>
        <v>32.5</v>
      </c>
      <c r="R2819" s="19">
        <f t="shared" ref="R2819:R2882" si="184">(((J2819/60)/60)/24)+DATE(1970,1,1)</f>
        <v>42216.977812500001</v>
      </c>
      <c r="S2819" s="17">
        <f t="shared" ref="S2819:S2882" si="185">(((I2819/60)/60)/24)+DATE(1970,1,1)</f>
        <v>42246.227777777778</v>
      </c>
      <c r="T2819">
        <f t="shared" si="182"/>
        <v>2015</v>
      </c>
    </row>
    <row r="2820" spans="1:20" ht="48" x14ac:dyDescent="0.2">
      <c r="A2820">
        <v>168</v>
      </c>
      <c r="B2820" s="9" t="s">
        <v>170</v>
      </c>
      <c r="C2820" s="3" t="s">
        <v>4278</v>
      </c>
      <c r="D2820" s="5">
        <v>8000</v>
      </c>
      <c r="E2820" s="7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4" t="s">
        <v>8320</v>
      </c>
      <c r="P2820" s="12" t="s">
        <v>8324</v>
      </c>
      <c r="Q2820" s="11">
        <f t="shared" si="183"/>
        <v>108.33</v>
      </c>
      <c r="R2820" s="19">
        <f t="shared" si="184"/>
        <v>42052.83530092593</v>
      </c>
      <c r="S2820" s="17">
        <f t="shared" si="185"/>
        <v>42082.793634259258</v>
      </c>
      <c r="T2820">
        <f t="shared" si="182"/>
        <v>2015</v>
      </c>
    </row>
    <row r="2821" spans="1:20" ht="48" x14ac:dyDescent="0.2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4" t="s">
        <v>8326</v>
      </c>
      <c r="P2821" s="12" t="s">
        <v>8349</v>
      </c>
      <c r="Q2821" s="11">
        <f t="shared" si="183"/>
        <v>27.08</v>
      </c>
      <c r="R2821" s="19">
        <f t="shared" si="184"/>
        <v>41577.561284722222</v>
      </c>
      <c r="S2821" s="17">
        <f t="shared" si="185"/>
        <v>41607.602951388886</v>
      </c>
      <c r="T2821">
        <f t="shared" si="182"/>
        <v>2013</v>
      </c>
    </row>
    <row r="2822" spans="1:20" ht="48" x14ac:dyDescent="0.2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4" t="s">
        <v>8318</v>
      </c>
      <c r="P2822" s="12" t="s">
        <v>8344</v>
      </c>
      <c r="Q2822" s="11">
        <f t="shared" si="183"/>
        <v>108.33</v>
      </c>
      <c r="R2822" s="19">
        <f t="shared" si="184"/>
        <v>42223.108865740738</v>
      </c>
      <c r="S2822" s="17">
        <f t="shared" si="185"/>
        <v>42253.108865740738</v>
      </c>
      <c r="T2822">
        <f t="shared" si="182"/>
        <v>2015</v>
      </c>
    </row>
    <row r="2823" spans="1:20" ht="32" x14ac:dyDescent="0.2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4" t="s">
        <v>8310</v>
      </c>
      <c r="P2823" s="12" t="s">
        <v>8347</v>
      </c>
      <c r="Q2823" s="11">
        <f t="shared" si="183"/>
        <v>24.62</v>
      </c>
      <c r="R2823" s="19">
        <f t="shared" si="184"/>
        <v>41947.063645833332</v>
      </c>
      <c r="S2823" s="17">
        <f t="shared" si="185"/>
        <v>41977.063645833332</v>
      </c>
      <c r="T2823">
        <f t="shared" si="182"/>
        <v>2014</v>
      </c>
    </row>
    <row r="2824" spans="1:20" ht="48" x14ac:dyDescent="0.2">
      <c r="A2824">
        <v>3974</v>
      </c>
      <c r="B2824" s="9" t="s">
        <v>3971</v>
      </c>
      <c r="C2824" s="3" t="s">
        <v>8081</v>
      </c>
      <c r="D2824" s="5">
        <v>1000</v>
      </c>
      <c r="E2824" s="7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4" t="s">
        <v>8322</v>
      </c>
      <c r="P2824" s="12" t="s">
        <v>8325</v>
      </c>
      <c r="Q2824" s="11">
        <f t="shared" si="183"/>
        <v>29.09</v>
      </c>
      <c r="R2824" s="19">
        <f t="shared" si="184"/>
        <v>42493.546851851846</v>
      </c>
      <c r="S2824" s="17">
        <f t="shared" si="185"/>
        <v>42523.546851851846</v>
      </c>
      <c r="T2824">
        <f t="shared" si="182"/>
        <v>2016</v>
      </c>
    </row>
    <row r="2825" spans="1:20" ht="48" x14ac:dyDescent="0.2">
      <c r="A2825">
        <v>3835</v>
      </c>
      <c r="B2825" s="9" t="s">
        <v>3832</v>
      </c>
      <c r="C2825" s="3" t="s">
        <v>7944</v>
      </c>
      <c r="D2825" s="5">
        <v>200</v>
      </c>
      <c r="E2825" s="7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4" t="s">
        <v>8322</v>
      </c>
      <c r="P2825" s="12" t="s">
        <v>8325</v>
      </c>
      <c r="Q2825" s="11">
        <f t="shared" si="183"/>
        <v>40</v>
      </c>
      <c r="R2825" s="19">
        <f t="shared" si="184"/>
        <v>42460.94222222222</v>
      </c>
      <c r="S2825" s="17">
        <f t="shared" si="185"/>
        <v>42481.94222222222</v>
      </c>
      <c r="T2825">
        <f t="shared" si="182"/>
        <v>2016</v>
      </c>
    </row>
    <row r="2826" spans="1:20" ht="48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4" t="s">
        <v>8326</v>
      </c>
      <c r="P2826" s="12" t="s">
        <v>8328</v>
      </c>
      <c r="Q2826" s="11">
        <f t="shared" si="183"/>
        <v>22.64</v>
      </c>
      <c r="R2826" s="19">
        <f t="shared" si="184"/>
        <v>42194.751678240747</v>
      </c>
      <c r="S2826" s="17">
        <f t="shared" si="185"/>
        <v>42208.751678240747</v>
      </c>
      <c r="T2826">
        <f t="shared" si="182"/>
        <v>2015</v>
      </c>
    </row>
    <row r="2827" spans="1:20" ht="48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4" t="s">
        <v>8322</v>
      </c>
      <c r="P2827" s="12" t="s">
        <v>8325</v>
      </c>
      <c r="Q2827" s="11">
        <f t="shared" si="183"/>
        <v>26.33</v>
      </c>
      <c r="R2827" s="19">
        <f t="shared" si="184"/>
        <v>42278.664965277778</v>
      </c>
      <c r="S2827" s="17">
        <f t="shared" si="185"/>
        <v>42308.664965277778</v>
      </c>
      <c r="T2827">
        <f t="shared" si="182"/>
        <v>2015</v>
      </c>
    </row>
    <row r="2828" spans="1:20" ht="48" x14ac:dyDescent="0.2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4" t="s">
        <v>8322</v>
      </c>
      <c r="P2828" s="12" t="s">
        <v>8325</v>
      </c>
      <c r="Q2828" s="11">
        <f t="shared" si="183"/>
        <v>52</v>
      </c>
      <c r="R2828" s="19">
        <f t="shared" si="184"/>
        <v>41921.279976851853</v>
      </c>
      <c r="S2828" s="17">
        <f t="shared" si="185"/>
        <v>41939.125</v>
      </c>
      <c r="T2828">
        <f t="shared" si="182"/>
        <v>2014</v>
      </c>
    </row>
    <row r="2829" spans="1:20" ht="48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4" t="s">
        <v>8322</v>
      </c>
      <c r="P2829" s="12" t="s">
        <v>8325</v>
      </c>
      <c r="Q2829" s="11">
        <f t="shared" si="183"/>
        <v>23.92</v>
      </c>
      <c r="R2829" s="19">
        <f t="shared" si="184"/>
        <v>41858.007071759261</v>
      </c>
      <c r="S2829" s="17">
        <f t="shared" si="185"/>
        <v>41888.007071759261</v>
      </c>
      <c r="T2829">
        <f t="shared" si="182"/>
        <v>2014</v>
      </c>
    </row>
    <row r="2830" spans="1:20" ht="32" x14ac:dyDescent="0.2">
      <c r="A2830">
        <v>2122</v>
      </c>
      <c r="B2830" s="9" t="s">
        <v>2123</v>
      </c>
      <c r="C2830" s="3" t="s">
        <v>6232</v>
      </c>
      <c r="D2830" s="5">
        <v>80000</v>
      </c>
      <c r="E2830" s="7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4" t="s">
        <v>8315</v>
      </c>
      <c r="P2830" s="12" t="s">
        <v>8333</v>
      </c>
      <c r="Q2830" s="11">
        <f t="shared" si="183"/>
        <v>103.33</v>
      </c>
      <c r="R2830" s="19">
        <f t="shared" si="184"/>
        <v>42712.300567129627</v>
      </c>
      <c r="S2830" s="17">
        <f t="shared" si="185"/>
        <v>42742.300567129627</v>
      </c>
      <c r="T2830">
        <f t="shared" si="182"/>
        <v>2016</v>
      </c>
    </row>
    <row r="2831" spans="1:20" ht="32" x14ac:dyDescent="0.2">
      <c r="A2831">
        <v>2424</v>
      </c>
      <c r="B2831" s="9" t="s">
        <v>2425</v>
      </c>
      <c r="C2831" s="3" t="s">
        <v>6534</v>
      </c>
      <c r="D2831" s="5">
        <v>25000</v>
      </c>
      <c r="E2831" s="7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4" t="s">
        <v>8318</v>
      </c>
      <c r="P2831" s="12" t="s">
        <v>8344</v>
      </c>
      <c r="Q2831" s="11">
        <f t="shared" si="183"/>
        <v>34.44</v>
      </c>
      <c r="R2831" s="19">
        <f t="shared" si="184"/>
        <v>41909.892453703702</v>
      </c>
      <c r="S2831" s="17">
        <f t="shared" si="185"/>
        <v>41939.892453703702</v>
      </c>
      <c r="T2831">
        <f t="shared" si="182"/>
        <v>2014</v>
      </c>
    </row>
    <row r="2832" spans="1:20" ht="48" x14ac:dyDescent="0.2">
      <c r="A2832">
        <v>827</v>
      </c>
      <c r="B2832" s="9" t="s">
        <v>828</v>
      </c>
      <c r="C2832" s="3" t="s">
        <v>4937</v>
      </c>
      <c r="D2832" s="5">
        <v>300</v>
      </c>
      <c r="E2832" s="7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4" t="s">
        <v>8326</v>
      </c>
      <c r="P2832" s="12" t="s">
        <v>8330</v>
      </c>
      <c r="Q2832" s="11">
        <f t="shared" si="183"/>
        <v>28.18</v>
      </c>
      <c r="R2832" s="19">
        <f t="shared" si="184"/>
        <v>40927.473460648151</v>
      </c>
      <c r="S2832" s="17">
        <f t="shared" si="185"/>
        <v>40953.825694444444</v>
      </c>
      <c r="T2832">
        <f t="shared" si="182"/>
        <v>2012</v>
      </c>
    </row>
    <row r="2833" spans="1:20" ht="32" x14ac:dyDescent="0.2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4" t="s">
        <v>8307</v>
      </c>
      <c r="P2833" s="12" t="s">
        <v>8308</v>
      </c>
      <c r="Q2833" s="11">
        <f t="shared" si="183"/>
        <v>18.239999999999998</v>
      </c>
      <c r="R2833" s="19">
        <f t="shared" si="184"/>
        <v>42045.031851851847</v>
      </c>
      <c r="S2833" s="17">
        <f t="shared" si="185"/>
        <v>42074.99018518519</v>
      </c>
      <c r="T2833">
        <f t="shared" si="182"/>
        <v>2015</v>
      </c>
    </row>
    <row r="2834" spans="1:20" ht="16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4" t="s">
        <v>8307</v>
      </c>
      <c r="P2834" s="12" t="s">
        <v>8309</v>
      </c>
      <c r="Q2834" s="11">
        <f t="shared" si="183"/>
        <v>76.25</v>
      </c>
      <c r="R2834" s="19">
        <f t="shared" si="184"/>
        <v>41857.854189814818</v>
      </c>
      <c r="S2834" s="17">
        <f t="shared" si="185"/>
        <v>41887.854189814818</v>
      </c>
      <c r="T2834">
        <f t="shared" si="182"/>
        <v>2014</v>
      </c>
    </row>
    <row r="2835" spans="1:20" ht="48" x14ac:dyDescent="0.2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4" t="s">
        <v>8326</v>
      </c>
      <c r="P2835" s="12" t="s">
        <v>8327</v>
      </c>
      <c r="Q2835" s="11">
        <f t="shared" si="183"/>
        <v>21.57</v>
      </c>
      <c r="R2835" s="19">
        <f t="shared" si="184"/>
        <v>40759.860532407409</v>
      </c>
      <c r="S2835" s="17">
        <f t="shared" si="185"/>
        <v>40792.860532407409</v>
      </c>
      <c r="T2835">
        <f t="shared" si="182"/>
        <v>2011</v>
      </c>
    </row>
    <row r="2836" spans="1:20" ht="48" x14ac:dyDescent="0.2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4" t="s">
        <v>8320</v>
      </c>
      <c r="P2836" s="12" t="s">
        <v>8338</v>
      </c>
      <c r="Q2836" s="11">
        <f t="shared" si="183"/>
        <v>50.17</v>
      </c>
      <c r="R2836" s="19">
        <f t="shared" si="184"/>
        <v>42177.491388888884</v>
      </c>
      <c r="S2836" s="17">
        <f t="shared" si="185"/>
        <v>42237.491388888884</v>
      </c>
      <c r="T2836">
        <f t="shared" si="182"/>
        <v>2015</v>
      </c>
    </row>
    <row r="2837" spans="1:20" ht="48" x14ac:dyDescent="0.2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4" t="s">
        <v>8307</v>
      </c>
      <c r="P2837" s="12" t="s">
        <v>8341</v>
      </c>
      <c r="Q2837" s="11">
        <f t="shared" si="183"/>
        <v>150.5</v>
      </c>
      <c r="R2837" s="19">
        <f t="shared" si="184"/>
        <v>42631.769513888896</v>
      </c>
      <c r="S2837" s="17">
        <f t="shared" si="185"/>
        <v>42691.811180555553</v>
      </c>
      <c r="T2837">
        <f t="shared" si="182"/>
        <v>2016</v>
      </c>
    </row>
    <row r="2838" spans="1:20" ht="48" x14ac:dyDescent="0.2">
      <c r="A2838">
        <v>4038</v>
      </c>
      <c r="B2838" s="9" t="s">
        <v>4034</v>
      </c>
      <c r="C2838" s="3" t="s">
        <v>8142</v>
      </c>
      <c r="D2838" s="5">
        <v>2500</v>
      </c>
      <c r="E2838" s="7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4" t="s">
        <v>8322</v>
      </c>
      <c r="P2838" s="12" t="s">
        <v>8325</v>
      </c>
      <c r="Q2838" s="11">
        <f t="shared" si="183"/>
        <v>75.25</v>
      </c>
      <c r="R2838" s="19">
        <f t="shared" si="184"/>
        <v>41869.798726851855</v>
      </c>
      <c r="S2838" s="17">
        <f t="shared" si="185"/>
        <v>41929.798726851855</v>
      </c>
      <c r="T2838">
        <f t="shared" si="182"/>
        <v>2014</v>
      </c>
    </row>
    <row r="2839" spans="1:20" ht="32" x14ac:dyDescent="0.2">
      <c r="A2839">
        <v>1849</v>
      </c>
      <c r="B2839" s="9" t="s">
        <v>1850</v>
      </c>
      <c r="C2839" s="3" t="s">
        <v>5959</v>
      </c>
      <c r="D2839" s="5">
        <v>300</v>
      </c>
      <c r="E2839" s="7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4" t="s">
        <v>8326</v>
      </c>
      <c r="P2839" s="12" t="s">
        <v>8330</v>
      </c>
      <c r="Q2839" s="11">
        <f t="shared" si="183"/>
        <v>37.630000000000003</v>
      </c>
      <c r="R2839" s="19">
        <f t="shared" si="184"/>
        <v>41169.845590277779</v>
      </c>
      <c r="S2839" s="17">
        <f t="shared" si="185"/>
        <v>41199.845590277779</v>
      </c>
      <c r="T2839">
        <f t="shared" si="182"/>
        <v>2012</v>
      </c>
    </row>
    <row r="2840" spans="1:20" ht="48" x14ac:dyDescent="0.2">
      <c r="A2840">
        <v>1923</v>
      </c>
      <c r="B2840" s="9" t="s">
        <v>1924</v>
      </c>
      <c r="C2840" s="3" t="s">
        <v>6033</v>
      </c>
      <c r="D2840" s="5">
        <v>125</v>
      </c>
      <c r="E2840" s="7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4" t="s">
        <v>8326</v>
      </c>
      <c r="P2840" s="12" t="s">
        <v>8327</v>
      </c>
      <c r="Q2840" s="11">
        <f t="shared" si="183"/>
        <v>23.15</v>
      </c>
      <c r="R2840" s="19">
        <f t="shared" si="184"/>
        <v>40772.848749999997</v>
      </c>
      <c r="S2840" s="17">
        <f t="shared" si="185"/>
        <v>40813.207638888889</v>
      </c>
      <c r="T2840">
        <f t="shared" si="182"/>
        <v>2011</v>
      </c>
    </row>
    <row r="2841" spans="1:20" ht="48" x14ac:dyDescent="0.2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4" t="s">
        <v>8307</v>
      </c>
      <c r="P2841" s="12" t="s">
        <v>8341</v>
      </c>
      <c r="Q2841" s="11">
        <f t="shared" si="183"/>
        <v>300</v>
      </c>
      <c r="R2841" s="19">
        <f t="shared" si="184"/>
        <v>41831.716874999998</v>
      </c>
      <c r="S2841" s="17">
        <f t="shared" si="185"/>
        <v>41876.716874999998</v>
      </c>
      <c r="T2841">
        <f t="shared" si="182"/>
        <v>2014</v>
      </c>
    </row>
    <row r="2842" spans="1:20" ht="48" x14ac:dyDescent="0.2">
      <c r="A2842">
        <v>2343</v>
      </c>
      <c r="B2842" s="9" t="s">
        <v>2344</v>
      </c>
      <c r="C2842" s="3" t="s">
        <v>6453</v>
      </c>
      <c r="D2842" s="5">
        <v>10000</v>
      </c>
      <c r="E2842" s="7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4" t="s">
        <v>8307</v>
      </c>
      <c r="P2842" s="12" t="s">
        <v>8341</v>
      </c>
      <c r="Q2842" s="11">
        <f t="shared" si="183"/>
        <v>300</v>
      </c>
      <c r="R2842" s="19">
        <f t="shared" si="184"/>
        <v>42327.825289351851</v>
      </c>
      <c r="S2842" s="17">
        <f t="shared" si="185"/>
        <v>42377.82430555555</v>
      </c>
      <c r="T2842">
        <f t="shared" si="182"/>
        <v>2015</v>
      </c>
    </row>
    <row r="2843" spans="1:20" ht="48" x14ac:dyDescent="0.2">
      <c r="A2843">
        <v>3115</v>
      </c>
      <c r="B2843" s="9" t="s">
        <v>3115</v>
      </c>
      <c r="C2843" s="3" t="s">
        <v>7225</v>
      </c>
      <c r="D2843" s="5">
        <v>10000</v>
      </c>
      <c r="E2843" s="7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4" t="s">
        <v>8322</v>
      </c>
      <c r="P2843" s="12" t="s">
        <v>8323</v>
      </c>
      <c r="Q2843" s="11">
        <f t="shared" si="183"/>
        <v>300</v>
      </c>
      <c r="R2843" s="19">
        <f t="shared" si="184"/>
        <v>42496.447071759263</v>
      </c>
      <c r="S2843" s="17">
        <f t="shared" si="185"/>
        <v>42526.447071759263</v>
      </c>
      <c r="T2843">
        <f t="shared" si="182"/>
        <v>2016</v>
      </c>
    </row>
    <row r="2844" spans="1:20" ht="48" x14ac:dyDescent="0.2">
      <c r="A2844">
        <v>3101</v>
      </c>
      <c r="B2844" s="9" t="s">
        <v>3101</v>
      </c>
      <c r="C2844" s="3" t="s">
        <v>7211</v>
      </c>
      <c r="D2844" s="5">
        <v>2500</v>
      </c>
      <c r="E2844" s="7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4" t="s">
        <v>8322</v>
      </c>
      <c r="P2844" s="12" t="s">
        <v>8323</v>
      </c>
      <c r="Q2844" s="11">
        <f t="shared" si="183"/>
        <v>25</v>
      </c>
      <c r="R2844" s="19">
        <f t="shared" si="184"/>
        <v>42171.383530092593</v>
      </c>
      <c r="S2844" s="17">
        <f t="shared" si="185"/>
        <v>42201.330555555556</v>
      </c>
      <c r="T2844">
        <f t="shared" si="182"/>
        <v>2015</v>
      </c>
    </row>
    <row r="2845" spans="1:20" ht="48" x14ac:dyDescent="0.2">
      <c r="A2845">
        <v>2855</v>
      </c>
      <c r="B2845" s="9" t="s">
        <v>2855</v>
      </c>
      <c r="C2845" s="3" t="s">
        <v>6965</v>
      </c>
      <c r="D2845" s="5">
        <v>600</v>
      </c>
      <c r="E2845" s="7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4" t="s">
        <v>8322</v>
      </c>
      <c r="P2845" s="12" t="s">
        <v>8325</v>
      </c>
      <c r="Q2845" s="11">
        <f t="shared" si="183"/>
        <v>60</v>
      </c>
      <c r="R2845" s="19">
        <f t="shared" si="184"/>
        <v>42370.007766203707</v>
      </c>
      <c r="S2845" s="17">
        <f t="shared" si="185"/>
        <v>42398.981944444444</v>
      </c>
      <c r="T2845">
        <f t="shared" si="182"/>
        <v>2016</v>
      </c>
    </row>
    <row r="2846" spans="1:20" ht="32" x14ac:dyDescent="0.2">
      <c r="A2846">
        <v>4039</v>
      </c>
      <c r="B2846" s="9" t="s">
        <v>4035</v>
      </c>
      <c r="C2846" s="3" t="s">
        <v>8143</v>
      </c>
      <c r="D2846" s="5">
        <v>500</v>
      </c>
      <c r="E2846" s="7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4" t="s">
        <v>8322</v>
      </c>
      <c r="P2846" s="12" t="s">
        <v>8325</v>
      </c>
      <c r="Q2846" s="11">
        <f t="shared" si="183"/>
        <v>60</v>
      </c>
      <c r="R2846" s="19">
        <f t="shared" si="184"/>
        <v>42305.670914351853</v>
      </c>
      <c r="S2846" s="17">
        <f t="shared" si="185"/>
        <v>42339.249305555553</v>
      </c>
      <c r="T2846">
        <f t="shared" si="182"/>
        <v>2015</v>
      </c>
    </row>
    <row r="2847" spans="1:20" ht="48" x14ac:dyDescent="0.2">
      <c r="A2847">
        <v>848</v>
      </c>
      <c r="B2847" s="9" t="s">
        <v>849</v>
      </c>
      <c r="C2847" s="3" t="s">
        <v>4958</v>
      </c>
      <c r="D2847" s="5">
        <v>300</v>
      </c>
      <c r="E2847" s="7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4" t="s">
        <v>8326</v>
      </c>
      <c r="P2847" s="12" t="s">
        <v>8335</v>
      </c>
      <c r="Q2847" s="11">
        <f t="shared" si="183"/>
        <v>18.75</v>
      </c>
      <c r="R2847" s="19">
        <f t="shared" si="184"/>
        <v>42078.792048611111</v>
      </c>
      <c r="S2847" s="17">
        <f t="shared" si="185"/>
        <v>42108.792048611111</v>
      </c>
      <c r="T2847">
        <f t="shared" si="182"/>
        <v>2015</v>
      </c>
    </row>
    <row r="2848" spans="1:20" ht="48" x14ac:dyDescent="0.2">
      <c r="A2848">
        <v>853</v>
      </c>
      <c r="B2848" s="9" t="s">
        <v>854</v>
      </c>
      <c r="C2848" s="3" t="s">
        <v>4963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4" t="s">
        <v>8326</v>
      </c>
      <c r="P2848" s="12" t="s">
        <v>8335</v>
      </c>
      <c r="Q2848" s="11">
        <f t="shared" si="183"/>
        <v>30</v>
      </c>
      <c r="R2848" s="19">
        <f t="shared" si="184"/>
        <v>42021.832280092596</v>
      </c>
      <c r="S2848" s="17">
        <f t="shared" si="185"/>
        <v>42051.832280092596</v>
      </c>
      <c r="T2848">
        <f t="shared" si="182"/>
        <v>2015</v>
      </c>
    </row>
    <row r="2849" spans="1:20" ht="32" x14ac:dyDescent="0.2">
      <c r="A2849">
        <v>1822</v>
      </c>
      <c r="B2849" s="9" t="s">
        <v>1823</v>
      </c>
      <c r="C2849" s="3" t="s">
        <v>5932</v>
      </c>
      <c r="D2849" s="5">
        <v>300</v>
      </c>
      <c r="E2849" s="7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4" t="s">
        <v>8326</v>
      </c>
      <c r="P2849" s="12" t="s">
        <v>8330</v>
      </c>
      <c r="Q2849" s="11">
        <f t="shared" si="183"/>
        <v>27.27</v>
      </c>
      <c r="R2849" s="19">
        <f t="shared" si="184"/>
        <v>41634.797013888885</v>
      </c>
      <c r="S2849" s="17">
        <f t="shared" si="185"/>
        <v>41670.792361111111</v>
      </c>
      <c r="T2849">
        <f t="shared" si="182"/>
        <v>2013</v>
      </c>
    </row>
    <row r="2850" spans="1:20" ht="48" x14ac:dyDescent="0.2">
      <c r="A2850">
        <v>2112</v>
      </c>
      <c r="B2850" s="9" t="s">
        <v>2113</v>
      </c>
      <c r="C2850" s="3" t="s">
        <v>6222</v>
      </c>
      <c r="D2850" s="5">
        <v>300</v>
      </c>
      <c r="E2850" s="7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4" t="s">
        <v>8326</v>
      </c>
      <c r="P2850" s="12" t="s">
        <v>8327</v>
      </c>
      <c r="Q2850" s="11">
        <f t="shared" si="183"/>
        <v>27.27</v>
      </c>
      <c r="R2850" s="19">
        <f t="shared" si="184"/>
        <v>41365.928159722222</v>
      </c>
      <c r="S2850" s="17">
        <f t="shared" si="185"/>
        <v>41379.928159722222</v>
      </c>
      <c r="T2850">
        <f t="shared" si="182"/>
        <v>2013</v>
      </c>
    </row>
    <row r="2851" spans="1:20" ht="48" x14ac:dyDescent="0.2">
      <c r="A2851">
        <v>2923</v>
      </c>
      <c r="B2851" s="9" t="s">
        <v>2923</v>
      </c>
      <c r="C2851" s="3" t="s">
        <v>7033</v>
      </c>
      <c r="D2851" s="5">
        <v>300</v>
      </c>
      <c r="E2851" s="7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4" t="s">
        <v>8322</v>
      </c>
      <c r="P2851" s="12" t="s">
        <v>8334</v>
      </c>
      <c r="Q2851" s="11">
        <f t="shared" si="183"/>
        <v>30</v>
      </c>
      <c r="R2851" s="19">
        <f t="shared" si="184"/>
        <v>42013.15253472222</v>
      </c>
      <c r="S2851" s="17">
        <f t="shared" si="185"/>
        <v>42028.125</v>
      </c>
      <c r="T2851">
        <f t="shared" si="182"/>
        <v>2015</v>
      </c>
    </row>
    <row r="2852" spans="1:20" ht="48" x14ac:dyDescent="0.2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4" t="s">
        <v>8307</v>
      </c>
      <c r="P2852" s="12" t="s">
        <v>8309</v>
      </c>
      <c r="Q2852" s="11">
        <f t="shared" si="183"/>
        <v>99.33</v>
      </c>
      <c r="R2852" s="19">
        <f t="shared" si="184"/>
        <v>42634.900046296301</v>
      </c>
      <c r="S2852" s="17">
        <f t="shared" si="185"/>
        <v>42674.900046296301</v>
      </c>
      <c r="T2852">
        <f t="shared" si="182"/>
        <v>2016</v>
      </c>
    </row>
    <row r="2853" spans="1:20" ht="48" x14ac:dyDescent="0.2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4" t="s">
        <v>8307</v>
      </c>
      <c r="P2853" s="12" t="s">
        <v>8309</v>
      </c>
      <c r="Q2853" s="11">
        <f t="shared" si="183"/>
        <v>49.67</v>
      </c>
      <c r="R2853" s="19">
        <f t="shared" si="184"/>
        <v>42637.016736111109</v>
      </c>
      <c r="S2853" s="17">
        <f t="shared" si="185"/>
        <v>42669.165972222225</v>
      </c>
      <c r="T2853">
        <f t="shared" si="182"/>
        <v>2016</v>
      </c>
    </row>
    <row r="2854" spans="1:20" ht="48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4" t="s">
        <v>8322</v>
      </c>
      <c r="P2854" s="12" t="s">
        <v>8325</v>
      </c>
      <c r="Q2854" s="11">
        <f t="shared" si="183"/>
        <v>24.33</v>
      </c>
      <c r="R2854" s="19">
        <f t="shared" si="184"/>
        <v>41880.788842592592</v>
      </c>
      <c r="S2854" s="17">
        <f t="shared" si="185"/>
        <v>41910.788842592592</v>
      </c>
      <c r="T2854">
        <f t="shared" si="182"/>
        <v>2014</v>
      </c>
    </row>
    <row r="2855" spans="1:20" ht="32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4" t="s">
        <v>8312</v>
      </c>
      <c r="P2855" s="12" t="s">
        <v>8313</v>
      </c>
      <c r="Q2855" s="11">
        <f t="shared" si="183"/>
        <v>19.329999999999998</v>
      </c>
      <c r="R2855" s="19">
        <f t="shared" si="184"/>
        <v>42747.506689814814</v>
      </c>
      <c r="S2855" s="17">
        <f t="shared" si="185"/>
        <v>42777.506689814814</v>
      </c>
      <c r="T2855">
        <f t="shared" si="182"/>
        <v>2017</v>
      </c>
    </row>
    <row r="2856" spans="1:20" ht="32" x14ac:dyDescent="0.2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4" t="s">
        <v>8307</v>
      </c>
      <c r="P2856" s="12" t="s">
        <v>8309</v>
      </c>
      <c r="Q2856" s="11">
        <f t="shared" si="183"/>
        <v>24.08</v>
      </c>
      <c r="R2856" s="19">
        <f t="shared" si="184"/>
        <v>42673.66788194445</v>
      </c>
      <c r="S2856" s="17">
        <f t="shared" si="185"/>
        <v>42703.709548611107</v>
      </c>
      <c r="T2856">
        <f t="shared" si="182"/>
        <v>2016</v>
      </c>
    </row>
    <row r="2857" spans="1:20" ht="48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4" t="s">
        <v>8312</v>
      </c>
      <c r="P2857" s="12" t="s">
        <v>8354</v>
      </c>
      <c r="Q2857" s="11">
        <f t="shared" si="183"/>
        <v>26.27</v>
      </c>
      <c r="R2857" s="19">
        <f t="shared" si="184"/>
        <v>41839.212951388887</v>
      </c>
      <c r="S2857" s="17">
        <f t="shared" si="185"/>
        <v>41899.212951388887</v>
      </c>
      <c r="T2857">
        <f t="shared" si="182"/>
        <v>2014</v>
      </c>
    </row>
    <row r="2858" spans="1:20" ht="48" x14ac:dyDescent="0.2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4" t="s">
        <v>8322</v>
      </c>
      <c r="P2858" s="12" t="s">
        <v>8325</v>
      </c>
      <c r="Q2858" s="11">
        <f t="shared" si="183"/>
        <v>19.27</v>
      </c>
      <c r="R2858" s="19">
        <f t="shared" si="184"/>
        <v>42282.770231481481</v>
      </c>
      <c r="S2858" s="17">
        <f t="shared" si="185"/>
        <v>42342.811898148153</v>
      </c>
      <c r="T2858">
        <f t="shared" si="182"/>
        <v>2015</v>
      </c>
    </row>
    <row r="2859" spans="1:20" ht="32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4" t="s">
        <v>8307</v>
      </c>
      <c r="P2859" s="12" t="s">
        <v>8309</v>
      </c>
      <c r="Q2859" s="11">
        <f t="shared" si="183"/>
        <v>57.2</v>
      </c>
      <c r="R2859" s="19">
        <f t="shared" si="184"/>
        <v>42592.750555555554</v>
      </c>
      <c r="S2859" s="17">
        <f t="shared" si="185"/>
        <v>42622.750555555554</v>
      </c>
      <c r="T2859">
        <f t="shared" si="182"/>
        <v>2016</v>
      </c>
    </row>
    <row r="2860" spans="1:20" ht="48" x14ac:dyDescent="0.2">
      <c r="A2860">
        <v>4060</v>
      </c>
      <c r="B2860" s="9" t="s">
        <v>4056</v>
      </c>
      <c r="C2860" s="3" t="s">
        <v>8164</v>
      </c>
      <c r="D2860" s="5">
        <v>10000</v>
      </c>
      <c r="E2860" s="7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4" t="s">
        <v>8322</v>
      </c>
      <c r="P2860" s="12" t="s">
        <v>8325</v>
      </c>
      <c r="Q2860" s="11">
        <f t="shared" si="183"/>
        <v>57</v>
      </c>
      <c r="R2860" s="19">
        <f t="shared" si="184"/>
        <v>41779.695092592592</v>
      </c>
      <c r="S2860" s="17">
        <f t="shared" si="185"/>
        <v>41813.666666666664</v>
      </c>
      <c r="T2860">
        <f t="shared" si="182"/>
        <v>2014</v>
      </c>
    </row>
    <row r="2861" spans="1:20" ht="48" x14ac:dyDescent="0.2">
      <c r="A2861">
        <v>3965</v>
      </c>
      <c r="B2861" s="9" t="s">
        <v>3962</v>
      </c>
      <c r="C2861" s="3" t="s">
        <v>8072</v>
      </c>
      <c r="D2861" s="5">
        <v>2000</v>
      </c>
      <c r="E2861" s="7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4" t="s">
        <v>8322</v>
      </c>
      <c r="P2861" s="12" t="s">
        <v>8325</v>
      </c>
      <c r="Q2861" s="11">
        <f t="shared" si="183"/>
        <v>71.25</v>
      </c>
      <c r="R2861" s="19">
        <f t="shared" si="184"/>
        <v>42414.235879629632</v>
      </c>
      <c r="S2861" s="17">
        <f t="shared" si="185"/>
        <v>42474.194212962961</v>
      </c>
      <c r="T2861">
        <f t="shared" si="182"/>
        <v>2016</v>
      </c>
    </row>
    <row r="2862" spans="1:20" ht="32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4" t="s">
        <v>8315</v>
      </c>
      <c r="P2862" s="12" t="s">
        <v>8333</v>
      </c>
      <c r="Q2862" s="11">
        <f t="shared" si="183"/>
        <v>28.4</v>
      </c>
      <c r="R2862" s="19">
        <f t="shared" si="184"/>
        <v>42716.7424537037</v>
      </c>
      <c r="S2862" s="17">
        <f t="shared" si="185"/>
        <v>42746.7424537037</v>
      </c>
      <c r="T2862">
        <f t="shared" si="182"/>
        <v>2016</v>
      </c>
    </row>
    <row r="2863" spans="1:20" ht="48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4" t="s">
        <v>8318</v>
      </c>
      <c r="P2863" s="12" t="s">
        <v>8356</v>
      </c>
      <c r="Q2863" s="11">
        <f t="shared" si="183"/>
        <v>40.14</v>
      </c>
      <c r="R2863" s="19">
        <f t="shared" si="184"/>
        <v>42244.776666666665</v>
      </c>
      <c r="S2863" s="17">
        <f t="shared" si="185"/>
        <v>42274.776666666665</v>
      </c>
      <c r="T2863">
        <f t="shared" si="182"/>
        <v>2015</v>
      </c>
    </row>
    <row r="2864" spans="1:20" ht="48" x14ac:dyDescent="0.2">
      <c r="A2864">
        <v>1595</v>
      </c>
      <c r="B2864" s="9" t="s">
        <v>1596</v>
      </c>
      <c r="C2864" s="3" t="s">
        <v>5705</v>
      </c>
      <c r="D2864" s="5">
        <v>100000</v>
      </c>
      <c r="E2864" s="7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4" t="s">
        <v>8312</v>
      </c>
      <c r="P2864" s="12" t="s">
        <v>8350</v>
      </c>
      <c r="Q2864" s="11">
        <f t="shared" si="183"/>
        <v>40</v>
      </c>
      <c r="R2864" s="19">
        <f t="shared" si="184"/>
        <v>41780.050092592595</v>
      </c>
      <c r="S2864" s="17">
        <f t="shared" si="185"/>
        <v>41808.842361111114</v>
      </c>
      <c r="T2864">
        <f t="shared" si="182"/>
        <v>2014</v>
      </c>
    </row>
    <row r="2865" spans="1:20" ht="48" x14ac:dyDescent="0.2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4" t="s">
        <v>8307</v>
      </c>
      <c r="P2865" s="12" t="s">
        <v>8309</v>
      </c>
      <c r="Q2865" s="11">
        <f t="shared" si="183"/>
        <v>93.33</v>
      </c>
      <c r="R2865" s="19">
        <f t="shared" si="184"/>
        <v>42424.749490740738</v>
      </c>
      <c r="S2865" s="17">
        <f t="shared" si="185"/>
        <v>42454.707824074074</v>
      </c>
      <c r="T2865">
        <f t="shared" si="182"/>
        <v>2016</v>
      </c>
    </row>
    <row r="2866" spans="1:20" ht="48" x14ac:dyDescent="0.2">
      <c r="A2866">
        <v>2957</v>
      </c>
      <c r="B2866" s="9" t="s">
        <v>2957</v>
      </c>
      <c r="C2866" s="3" t="s">
        <v>7067</v>
      </c>
      <c r="D2866" s="5">
        <v>15000</v>
      </c>
      <c r="E2866" s="7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4" t="s">
        <v>8322</v>
      </c>
      <c r="P2866" s="12" t="s">
        <v>8323</v>
      </c>
      <c r="Q2866" s="11">
        <f t="shared" si="183"/>
        <v>93.33</v>
      </c>
      <c r="R2866" s="19">
        <f t="shared" si="184"/>
        <v>42031.011249999996</v>
      </c>
      <c r="S2866" s="17">
        <f t="shared" si="185"/>
        <v>42090.969583333332</v>
      </c>
      <c r="T2866">
        <f t="shared" si="182"/>
        <v>2015</v>
      </c>
    </row>
    <row r="2867" spans="1:20" ht="48" x14ac:dyDescent="0.2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4" t="s">
        <v>8326</v>
      </c>
      <c r="P2867" s="12" t="s">
        <v>8329</v>
      </c>
      <c r="Q2867" s="11">
        <f t="shared" si="183"/>
        <v>35</v>
      </c>
      <c r="R2867" s="19">
        <f t="shared" si="184"/>
        <v>42803.920277777783</v>
      </c>
      <c r="S2867" s="17">
        <f t="shared" si="185"/>
        <v>42834.833333333328</v>
      </c>
      <c r="T2867">
        <f t="shared" si="182"/>
        <v>2017</v>
      </c>
    </row>
    <row r="2868" spans="1:20" ht="48" x14ac:dyDescent="0.2">
      <c r="A2868">
        <v>899</v>
      </c>
      <c r="B2868" s="9" t="s">
        <v>900</v>
      </c>
      <c r="C2868" s="3" t="s">
        <v>5009</v>
      </c>
      <c r="D2868" s="5">
        <v>750</v>
      </c>
      <c r="E2868" s="7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4" t="s">
        <v>8326</v>
      </c>
      <c r="P2868" s="12" t="s">
        <v>8327</v>
      </c>
      <c r="Q2868" s="11">
        <f t="shared" si="183"/>
        <v>35</v>
      </c>
      <c r="R2868" s="19">
        <f t="shared" si="184"/>
        <v>40646.099097222221</v>
      </c>
      <c r="S2868" s="17">
        <f t="shared" si="185"/>
        <v>40691.099097222221</v>
      </c>
      <c r="T2868">
        <f t="shared" si="182"/>
        <v>2011</v>
      </c>
    </row>
    <row r="2869" spans="1:20" ht="32" x14ac:dyDescent="0.2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4" t="s">
        <v>8322</v>
      </c>
      <c r="P2869" s="12" t="s">
        <v>8325</v>
      </c>
      <c r="Q2869" s="11">
        <f t="shared" si="183"/>
        <v>11.67</v>
      </c>
      <c r="R2869" s="19">
        <f t="shared" si="184"/>
        <v>42378.478344907402</v>
      </c>
      <c r="S2869" s="17">
        <f t="shared" si="185"/>
        <v>42418.916666666672</v>
      </c>
      <c r="T2869">
        <f t="shared" si="182"/>
        <v>2016</v>
      </c>
    </row>
    <row r="2870" spans="1:20" ht="48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4" t="s">
        <v>8320</v>
      </c>
      <c r="P2870" s="12" t="s">
        <v>8324</v>
      </c>
      <c r="Q2870" s="11">
        <f t="shared" si="183"/>
        <v>46.5</v>
      </c>
      <c r="R2870" s="19">
        <f t="shared" si="184"/>
        <v>41887.383356481485</v>
      </c>
      <c r="S2870" s="17">
        <f t="shared" si="185"/>
        <v>41917.383356481485</v>
      </c>
      <c r="T2870">
        <f t="shared" si="182"/>
        <v>2014</v>
      </c>
    </row>
    <row r="2871" spans="1:20" ht="48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4" t="s">
        <v>8322</v>
      </c>
      <c r="P2871" s="12" t="s">
        <v>8323</v>
      </c>
      <c r="Q2871" s="11">
        <f t="shared" si="183"/>
        <v>55.6</v>
      </c>
      <c r="R2871" s="19">
        <f t="shared" si="184"/>
        <v>42382.189710648148</v>
      </c>
      <c r="S2871" s="17">
        <f t="shared" si="185"/>
        <v>42412.189710648148</v>
      </c>
      <c r="T2871">
        <f t="shared" si="182"/>
        <v>2016</v>
      </c>
    </row>
    <row r="2872" spans="1:20" ht="48" x14ac:dyDescent="0.2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4" t="s">
        <v>8318</v>
      </c>
      <c r="P2872" s="12" t="s">
        <v>8344</v>
      </c>
      <c r="Q2872" s="11">
        <f t="shared" si="183"/>
        <v>23.08</v>
      </c>
      <c r="R2872" s="19">
        <f t="shared" si="184"/>
        <v>41837.829895833333</v>
      </c>
      <c r="S2872" s="17">
        <f t="shared" si="185"/>
        <v>41897.829895833333</v>
      </c>
      <c r="T2872">
        <f t="shared" si="182"/>
        <v>2014</v>
      </c>
    </row>
    <row r="2873" spans="1:20" ht="32" x14ac:dyDescent="0.2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4" t="s">
        <v>8322</v>
      </c>
      <c r="P2873" s="12" t="s">
        <v>8325</v>
      </c>
      <c r="Q2873" s="11">
        <f t="shared" si="183"/>
        <v>30.78</v>
      </c>
      <c r="R2873" s="19">
        <f t="shared" si="184"/>
        <v>42312.874594907407</v>
      </c>
      <c r="S2873" s="17">
        <f t="shared" si="185"/>
        <v>42340.874594907407</v>
      </c>
      <c r="T2873">
        <f t="shared" si="182"/>
        <v>2015</v>
      </c>
    </row>
    <row r="2874" spans="1:20" ht="16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4" t="s">
        <v>8307</v>
      </c>
      <c r="P2874" s="12" t="s">
        <v>8339</v>
      </c>
      <c r="Q2874" s="11">
        <f t="shared" si="183"/>
        <v>69</v>
      </c>
      <c r="R2874" s="19">
        <f t="shared" si="184"/>
        <v>42436.211701388893</v>
      </c>
      <c r="S2874" s="17">
        <f t="shared" si="185"/>
        <v>42466.170034722221</v>
      </c>
      <c r="T2874">
        <f t="shared" si="182"/>
        <v>2016</v>
      </c>
    </row>
    <row r="2875" spans="1:20" ht="48" x14ac:dyDescent="0.2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4" t="s">
        <v>8307</v>
      </c>
      <c r="P2875" s="12" t="s">
        <v>8309</v>
      </c>
      <c r="Q2875" s="11">
        <f t="shared" si="183"/>
        <v>39</v>
      </c>
      <c r="R2875" s="19">
        <f t="shared" si="184"/>
        <v>42361.043703703705</v>
      </c>
      <c r="S2875" s="17">
        <f t="shared" si="185"/>
        <v>42421.043703703705</v>
      </c>
      <c r="T2875">
        <f t="shared" si="182"/>
        <v>2015</v>
      </c>
    </row>
    <row r="2876" spans="1:20" ht="48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4" t="s">
        <v>8322</v>
      </c>
      <c r="P2876" s="12" t="s">
        <v>8325</v>
      </c>
      <c r="Q2876" s="11">
        <f t="shared" si="183"/>
        <v>27.3</v>
      </c>
      <c r="R2876" s="19">
        <f t="shared" si="184"/>
        <v>42415.883425925931</v>
      </c>
      <c r="S2876" s="17">
        <f t="shared" si="185"/>
        <v>42475.84175925926</v>
      </c>
      <c r="T2876">
        <f t="shared" si="182"/>
        <v>2016</v>
      </c>
    </row>
    <row r="2877" spans="1:20" ht="48" x14ac:dyDescent="0.2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4" t="s">
        <v>8322</v>
      </c>
      <c r="P2877" s="12" t="s">
        <v>8334</v>
      </c>
      <c r="Q2877" s="11">
        <f t="shared" si="183"/>
        <v>22.75</v>
      </c>
      <c r="R2877" s="19">
        <f t="shared" si="184"/>
        <v>42095.374675925923</v>
      </c>
      <c r="S2877" s="17">
        <f t="shared" si="185"/>
        <v>42125.374675925923</v>
      </c>
      <c r="T2877">
        <f>YEAR(R2877)</f>
        <v>2015</v>
      </c>
    </row>
    <row r="2878" spans="1:20" ht="48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4" t="s">
        <v>8322</v>
      </c>
      <c r="P2878" s="12" t="s">
        <v>8325</v>
      </c>
      <c r="Q2878" s="11">
        <f t="shared" si="183"/>
        <v>13.6</v>
      </c>
      <c r="R2878" s="19">
        <f t="shared" si="184"/>
        <v>42401.610983796301</v>
      </c>
      <c r="S2878" s="17">
        <f t="shared" si="185"/>
        <v>42426</v>
      </c>
      <c r="T2878">
        <f t="shared" ref="T2878:T2941" si="186">YEAR(R2878)</f>
        <v>2016</v>
      </c>
    </row>
    <row r="2879" spans="1:20" ht="48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4" t="s">
        <v>8322</v>
      </c>
      <c r="P2879" s="12" t="s">
        <v>8325</v>
      </c>
      <c r="Q2879" s="11">
        <f t="shared" si="183"/>
        <v>90.33</v>
      </c>
      <c r="R2879" s="19">
        <f t="shared" si="184"/>
        <v>42722.84474537037</v>
      </c>
      <c r="S2879" s="17">
        <f t="shared" si="185"/>
        <v>42752.84474537037</v>
      </c>
      <c r="T2879">
        <f t="shared" si="186"/>
        <v>2016</v>
      </c>
    </row>
    <row r="2880" spans="1:20" ht="48" x14ac:dyDescent="0.2">
      <c r="A2880">
        <v>2348</v>
      </c>
      <c r="B2880" s="9" t="s">
        <v>2349</v>
      </c>
      <c r="C2880" s="3" t="s">
        <v>6458</v>
      </c>
      <c r="D2880" s="5">
        <v>70000</v>
      </c>
      <c r="E2880" s="7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4" t="s">
        <v>8307</v>
      </c>
      <c r="P2880" s="12" t="s">
        <v>8341</v>
      </c>
      <c r="Q2880" s="11">
        <f t="shared" si="183"/>
        <v>54</v>
      </c>
      <c r="R2880" s="19">
        <f t="shared" si="184"/>
        <v>42360.932152777779</v>
      </c>
      <c r="S2880" s="17">
        <f t="shared" si="185"/>
        <v>42420.932152777779</v>
      </c>
      <c r="T2880">
        <f t="shared" si="186"/>
        <v>2015</v>
      </c>
    </row>
    <row r="2881" spans="1:20" ht="48" x14ac:dyDescent="0.2">
      <c r="A2881">
        <v>1136</v>
      </c>
      <c r="B2881" s="9" t="s">
        <v>1137</v>
      </c>
      <c r="C2881" s="3" t="s">
        <v>5246</v>
      </c>
      <c r="D2881" s="5">
        <v>4190</v>
      </c>
      <c r="E2881" s="7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4" t="s">
        <v>8315</v>
      </c>
      <c r="P2881" s="12" t="s">
        <v>8343</v>
      </c>
      <c r="Q2881" s="11">
        <f t="shared" si="183"/>
        <v>45</v>
      </c>
      <c r="R2881" s="19">
        <f t="shared" si="184"/>
        <v>42327.671631944439</v>
      </c>
      <c r="S2881" s="17">
        <f t="shared" si="185"/>
        <v>42357.671631944439</v>
      </c>
      <c r="T2881">
        <f t="shared" si="186"/>
        <v>2015</v>
      </c>
    </row>
    <row r="2882" spans="1:20" ht="32" x14ac:dyDescent="0.2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4" t="s">
        <v>8322</v>
      </c>
      <c r="P2882" s="12" t="s">
        <v>8325</v>
      </c>
      <c r="Q2882" s="11">
        <f t="shared" si="183"/>
        <v>45</v>
      </c>
      <c r="R2882" s="19">
        <f t="shared" si="184"/>
        <v>41813.938715277778</v>
      </c>
      <c r="S2882" s="17">
        <f t="shared" si="185"/>
        <v>41835.916666666664</v>
      </c>
      <c r="T2882">
        <f t="shared" si="186"/>
        <v>2014</v>
      </c>
    </row>
    <row r="2883" spans="1:20" ht="48" x14ac:dyDescent="0.2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4" t="s">
        <v>8322</v>
      </c>
      <c r="P2883" s="12" t="s">
        <v>8325</v>
      </c>
      <c r="Q2883" s="11">
        <f t="shared" ref="Q2883:Q2946" si="187">IFERROR(ROUND(E2883/L2883,2),0)</f>
        <v>38.57</v>
      </c>
      <c r="R2883" s="19">
        <f t="shared" ref="R2883:R2946" si="188">(((J2883/60)/60)/24)+DATE(1970,1,1)</f>
        <v>42571.626192129625</v>
      </c>
      <c r="S2883" s="17">
        <f t="shared" ref="S2883:S2946" si="189">(((I2883/60)/60)/24)+DATE(1970,1,1)</f>
        <v>42583.570138888885</v>
      </c>
      <c r="T2883">
        <f t="shared" si="186"/>
        <v>2016</v>
      </c>
    </row>
    <row r="2884" spans="1:20" ht="48" x14ac:dyDescent="0.2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4" t="s">
        <v>8345</v>
      </c>
      <c r="P2884" s="12" t="s">
        <v>8346</v>
      </c>
      <c r="Q2884" s="11">
        <f t="shared" si="187"/>
        <v>33.25</v>
      </c>
      <c r="R2884" s="19">
        <f t="shared" si="188"/>
        <v>41844.874421296299</v>
      </c>
      <c r="S2884" s="17">
        <f t="shared" si="189"/>
        <v>41874.874421296299</v>
      </c>
      <c r="T2884">
        <f t="shared" si="186"/>
        <v>2014</v>
      </c>
    </row>
    <row r="2885" spans="1:20" ht="48" x14ac:dyDescent="0.2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4" t="s">
        <v>8322</v>
      </c>
      <c r="P2885" s="12" t="s">
        <v>8325</v>
      </c>
      <c r="Q2885" s="11">
        <f t="shared" si="187"/>
        <v>29.56</v>
      </c>
      <c r="R2885" s="19">
        <f t="shared" si="188"/>
        <v>42480.800648148142</v>
      </c>
      <c r="S2885" s="17">
        <f t="shared" si="189"/>
        <v>42540.800648148142</v>
      </c>
      <c r="T2885">
        <f t="shared" si="186"/>
        <v>2016</v>
      </c>
    </row>
    <row r="2886" spans="1:20" ht="64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4" t="s">
        <v>8322</v>
      </c>
      <c r="P2886" s="12" t="s">
        <v>8325</v>
      </c>
      <c r="Q2886" s="11">
        <f t="shared" si="187"/>
        <v>52.8</v>
      </c>
      <c r="R2886" s="19">
        <f t="shared" si="188"/>
        <v>42499.731701388882</v>
      </c>
      <c r="S2886" s="17">
        <f t="shared" si="189"/>
        <v>42529.731701388882</v>
      </c>
      <c r="T2886">
        <f t="shared" si="186"/>
        <v>2016</v>
      </c>
    </row>
    <row r="2887" spans="1:20" ht="48" x14ac:dyDescent="0.2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4" t="s">
        <v>8320</v>
      </c>
      <c r="P2887" s="12" t="s">
        <v>8324</v>
      </c>
      <c r="Q2887" s="11">
        <f t="shared" si="187"/>
        <v>32.75</v>
      </c>
      <c r="R2887" s="19">
        <f t="shared" si="188"/>
        <v>42741.848379629635</v>
      </c>
      <c r="S2887" s="17">
        <f t="shared" si="189"/>
        <v>42783.875</v>
      </c>
      <c r="T2887">
        <f t="shared" si="186"/>
        <v>2017</v>
      </c>
    </row>
    <row r="2888" spans="1:20" ht="48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4" t="s">
        <v>8307</v>
      </c>
      <c r="P2888" s="12" t="s">
        <v>8341</v>
      </c>
      <c r="Q2888" s="11">
        <f t="shared" si="187"/>
        <v>87</v>
      </c>
      <c r="R2888" s="19">
        <f t="shared" si="188"/>
        <v>42528.987696759257</v>
      </c>
      <c r="S2888" s="17">
        <f t="shared" si="189"/>
        <v>42558.987696759257</v>
      </c>
      <c r="T2888">
        <f t="shared" si="186"/>
        <v>2016</v>
      </c>
    </row>
    <row r="2889" spans="1:20" ht="48" x14ac:dyDescent="0.2">
      <c r="A2889">
        <v>691</v>
      </c>
      <c r="B2889" s="9" t="s">
        <v>692</v>
      </c>
      <c r="C2889" s="3" t="s">
        <v>4801</v>
      </c>
      <c r="D2889" s="5">
        <v>50000</v>
      </c>
      <c r="E2889" s="7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4" t="s">
        <v>8307</v>
      </c>
      <c r="P2889" s="12" t="s">
        <v>8309</v>
      </c>
      <c r="Q2889" s="11">
        <f t="shared" si="187"/>
        <v>26</v>
      </c>
      <c r="R2889" s="19">
        <f t="shared" si="188"/>
        <v>42158.028310185182</v>
      </c>
      <c r="S2889" s="17">
        <f t="shared" si="189"/>
        <v>42186.028310185182</v>
      </c>
      <c r="T2889">
        <f t="shared" si="186"/>
        <v>2015</v>
      </c>
    </row>
    <row r="2890" spans="1:20" ht="48" x14ac:dyDescent="0.2">
      <c r="A2890">
        <v>1918</v>
      </c>
      <c r="B2890" s="9" t="s">
        <v>1919</v>
      </c>
      <c r="C2890" s="3" t="s">
        <v>6028</v>
      </c>
      <c r="D2890" s="5">
        <v>25000</v>
      </c>
      <c r="E2890" s="7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4" t="s">
        <v>8307</v>
      </c>
      <c r="P2890" s="12" t="s">
        <v>8317</v>
      </c>
      <c r="Q2890" s="11">
        <f t="shared" si="187"/>
        <v>28.89</v>
      </c>
      <c r="R2890" s="19">
        <f t="shared" si="188"/>
        <v>41828.789942129632</v>
      </c>
      <c r="S2890" s="17">
        <f t="shared" si="189"/>
        <v>41863.789942129632</v>
      </c>
      <c r="T2890">
        <f t="shared" si="186"/>
        <v>2014</v>
      </c>
    </row>
    <row r="2891" spans="1:20" ht="48" x14ac:dyDescent="0.2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4" t="s">
        <v>8326</v>
      </c>
      <c r="P2891" s="12" t="s">
        <v>8327</v>
      </c>
      <c r="Q2891" s="11">
        <f t="shared" si="187"/>
        <v>28.89</v>
      </c>
      <c r="R2891" s="19">
        <f t="shared" si="188"/>
        <v>41842.031597222223</v>
      </c>
      <c r="S2891" s="17">
        <f t="shared" si="189"/>
        <v>41872.031597222223</v>
      </c>
      <c r="T2891">
        <f t="shared" si="186"/>
        <v>2014</v>
      </c>
    </row>
    <row r="2892" spans="1:20" ht="48" x14ac:dyDescent="0.2">
      <c r="A2892">
        <v>3857</v>
      </c>
      <c r="B2892" s="9" t="s">
        <v>3854</v>
      </c>
      <c r="C2892" s="3" t="s">
        <v>7966</v>
      </c>
      <c r="D2892" s="5">
        <v>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4" t="s">
        <v>8322</v>
      </c>
      <c r="P2892" s="12" t="s">
        <v>8325</v>
      </c>
      <c r="Q2892" s="11">
        <f t="shared" si="187"/>
        <v>65</v>
      </c>
      <c r="R2892" s="19">
        <f t="shared" si="188"/>
        <v>41829.73715277778</v>
      </c>
      <c r="S2892" s="17">
        <f t="shared" si="189"/>
        <v>41852.716666666667</v>
      </c>
      <c r="T2892">
        <f t="shared" si="186"/>
        <v>2014</v>
      </c>
    </row>
    <row r="2893" spans="1:20" ht="32" x14ac:dyDescent="0.2">
      <c r="A2893">
        <v>3891</v>
      </c>
      <c r="B2893" s="9" t="s">
        <v>3888</v>
      </c>
      <c r="C2893" s="3" t="s">
        <v>7999</v>
      </c>
      <c r="D2893" s="5">
        <v>800</v>
      </c>
      <c r="E2893" s="7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4" t="s">
        <v>8322</v>
      </c>
      <c r="P2893" s="12" t="s">
        <v>8325</v>
      </c>
      <c r="Q2893" s="11">
        <f t="shared" si="187"/>
        <v>37.14</v>
      </c>
      <c r="R2893" s="19">
        <f t="shared" si="188"/>
        <v>42056.1324537037</v>
      </c>
      <c r="S2893" s="17">
        <f t="shared" si="189"/>
        <v>42086.207638888889</v>
      </c>
      <c r="T2893">
        <f t="shared" si="186"/>
        <v>2015</v>
      </c>
    </row>
    <row r="2894" spans="1:20" ht="32" x14ac:dyDescent="0.2">
      <c r="A2894">
        <v>2755</v>
      </c>
      <c r="B2894" s="9" t="s">
        <v>2755</v>
      </c>
      <c r="C2894" s="3" t="s">
        <v>6865</v>
      </c>
      <c r="D2894" s="5">
        <v>500</v>
      </c>
      <c r="E2894" s="7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4" t="s">
        <v>8310</v>
      </c>
      <c r="P2894" s="12" t="s">
        <v>8355</v>
      </c>
      <c r="Q2894" s="11">
        <f t="shared" si="187"/>
        <v>17.329999999999998</v>
      </c>
      <c r="R2894" s="19">
        <f t="shared" si="188"/>
        <v>42072.790821759263</v>
      </c>
      <c r="S2894" s="17">
        <f t="shared" si="189"/>
        <v>42102.790821759263</v>
      </c>
      <c r="T2894">
        <f t="shared" si="186"/>
        <v>2015</v>
      </c>
    </row>
    <row r="2895" spans="1:20" ht="48" x14ac:dyDescent="0.2">
      <c r="A2895">
        <v>94</v>
      </c>
      <c r="B2895" s="9" t="s">
        <v>96</v>
      </c>
      <c r="C2895" s="3" t="s">
        <v>4205</v>
      </c>
      <c r="D2895" s="5">
        <v>250</v>
      </c>
      <c r="E2895" s="7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4" t="s">
        <v>8320</v>
      </c>
      <c r="P2895" s="12" t="s">
        <v>8342</v>
      </c>
      <c r="Q2895" s="11">
        <f t="shared" si="187"/>
        <v>21.67</v>
      </c>
      <c r="R2895" s="19">
        <f t="shared" si="188"/>
        <v>41716.717847222222</v>
      </c>
      <c r="S2895" s="17">
        <f t="shared" si="189"/>
        <v>41736.717847222222</v>
      </c>
      <c r="T2895">
        <f t="shared" si="186"/>
        <v>2014</v>
      </c>
    </row>
    <row r="2896" spans="1:20" ht="48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4" t="s">
        <v>8307</v>
      </c>
      <c r="P2896" s="12" t="s">
        <v>8341</v>
      </c>
      <c r="Q2896" s="11">
        <f t="shared" si="187"/>
        <v>64.75</v>
      </c>
      <c r="R2896" s="19">
        <f t="shared" si="188"/>
        <v>42138.692627314813</v>
      </c>
      <c r="S2896" s="17">
        <f t="shared" si="189"/>
        <v>42168.692627314813</v>
      </c>
      <c r="T2896">
        <f t="shared" si="186"/>
        <v>2015</v>
      </c>
    </row>
    <row r="2897" spans="1:20" ht="64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4" t="s">
        <v>8322</v>
      </c>
      <c r="P2897" s="12" t="s">
        <v>8325</v>
      </c>
      <c r="Q2897" s="11">
        <f t="shared" si="187"/>
        <v>32.25</v>
      </c>
      <c r="R2897" s="19">
        <f t="shared" si="188"/>
        <v>42800.753333333334</v>
      </c>
      <c r="S2897" s="17">
        <f t="shared" si="189"/>
        <v>42841.833333333328</v>
      </c>
      <c r="T2897">
        <f t="shared" si="186"/>
        <v>2017</v>
      </c>
    </row>
    <row r="2898" spans="1:20" ht="48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4" t="s">
        <v>8315</v>
      </c>
      <c r="P2898" s="12" t="s">
        <v>8333</v>
      </c>
      <c r="Q2898" s="11">
        <f t="shared" si="187"/>
        <v>23.18</v>
      </c>
      <c r="R2898" s="19">
        <f t="shared" si="188"/>
        <v>41220.933124999996</v>
      </c>
      <c r="S2898" s="17">
        <f t="shared" si="189"/>
        <v>41250.933124999996</v>
      </c>
      <c r="T2898">
        <f t="shared" si="186"/>
        <v>2012</v>
      </c>
    </row>
    <row r="2899" spans="1:20" ht="32" x14ac:dyDescent="0.2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4" t="s">
        <v>8318</v>
      </c>
      <c r="P2899" s="12" t="s">
        <v>8344</v>
      </c>
      <c r="Q2899" s="11">
        <f t="shared" si="187"/>
        <v>42</v>
      </c>
      <c r="R2899" s="19">
        <f t="shared" si="188"/>
        <v>42317.954571759255</v>
      </c>
      <c r="S2899" s="17">
        <f t="shared" si="189"/>
        <v>42377.954571759255</v>
      </c>
      <c r="T2899">
        <f t="shared" si="186"/>
        <v>2015</v>
      </c>
    </row>
    <row r="2900" spans="1:20" ht="48" x14ac:dyDescent="0.2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4" t="s">
        <v>8322</v>
      </c>
      <c r="P2900" s="12" t="s">
        <v>8325</v>
      </c>
      <c r="Q2900" s="11">
        <f t="shared" si="187"/>
        <v>63</v>
      </c>
      <c r="R2900" s="19">
        <f t="shared" si="188"/>
        <v>42461.596273148149</v>
      </c>
      <c r="S2900" s="17">
        <f t="shared" si="189"/>
        <v>42491.596273148149</v>
      </c>
      <c r="T2900">
        <f t="shared" si="186"/>
        <v>2016</v>
      </c>
    </row>
    <row r="2901" spans="1:20" ht="48" x14ac:dyDescent="0.2">
      <c r="A2901">
        <v>3867</v>
      </c>
      <c r="B2901" s="9" t="s">
        <v>3864</v>
      </c>
      <c r="C2901" s="3" t="s">
        <v>7976</v>
      </c>
      <c r="D2901" s="5">
        <v>2000</v>
      </c>
      <c r="E2901" s="7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4" t="s">
        <v>8322</v>
      </c>
      <c r="P2901" s="12" t="s">
        <v>8325</v>
      </c>
      <c r="Q2901" s="11">
        <f t="shared" si="187"/>
        <v>50.2</v>
      </c>
      <c r="R2901" s="19">
        <f t="shared" si="188"/>
        <v>42509.814108796301</v>
      </c>
      <c r="S2901" s="17">
        <f t="shared" si="189"/>
        <v>42539.814108796301</v>
      </c>
      <c r="T2901">
        <f t="shared" si="186"/>
        <v>2016</v>
      </c>
    </row>
    <row r="2902" spans="1:20" ht="48" x14ac:dyDescent="0.2">
      <c r="A2902">
        <v>3545</v>
      </c>
      <c r="B2902" s="9" t="s">
        <v>3544</v>
      </c>
      <c r="C2902" s="3" t="s">
        <v>7655</v>
      </c>
      <c r="D2902" s="5">
        <v>250</v>
      </c>
      <c r="E2902" s="7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4" t="s">
        <v>8322</v>
      </c>
      <c r="P2902" s="12" t="s">
        <v>8325</v>
      </c>
      <c r="Q2902" s="11">
        <f t="shared" si="187"/>
        <v>31.38</v>
      </c>
      <c r="R2902" s="19">
        <f t="shared" si="188"/>
        <v>42075.807395833333</v>
      </c>
      <c r="S2902" s="17">
        <f t="shared" si="189"/>
        <v>42105.807395833333</v>
      </c>
      <c r="T2902">
        <f t="shared" si="186"/>
        <v>2015</v>
      </c>
    </row>
    <row r="2903" spans="1:20" ht="48" x14ac:dyDescent="0.2">
      <c r="A2903">
        <v>506</v>
      </c>
      <c r="B2903" s="9" t="s">
        <v>507</v>
      </c>
      <c r="C2903" s="3" t="s">
        <v>4616</v>
      </c>
      <c r="D2903" s="5">
        <v>200000</v>
      </c>
      <c r="E2903" s="7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4" t="s">
        <v>8320</v>
      </c>
      <c r="P2903" s="12" t="s">
        <v>8338</v>
      </c>
      <c r="Q2903" s="11">
        <f t="shared" si="187"/>
        <v>250</v>
      </c>
      <c r="R2903" s="19">
        <f t="shared" si="188"/>
        <v>41466.552314814813</v>
      </c>
      <c r="S2903" s="17">
        <f t="shared" si="189"/>
        <v>41496.552314814813</v>
      </c>
      <c r="T2903">
        <f t="shared" si="186"/>
        <v>2013</v>
      </c>
    </row>
    <row r="2904" spans="1:20" ht="48" x14ac:dyDescent="0.2">
      <c r="A2904">
        <v>2571</v>
      </c>
      <c r="B2904" s="9" t="s">
        <v>2571</v>
      </c>
      <c r="C2904" s="3" t="s">
        <v>6681</v>
      </c>
      <c r="D2904" s="5">
        <v>100000</v>
      </c>
      <c r="E2904" s="7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4" t="s">
        <v>8318</v>
      </c>
      <c r="P2904" s="12" t="s">
        <v>8344</v>
      </c>
      <c r="Q2904" s="11">
        <f t="shared" si="187"/>
        <v>62.5</v>
      </c>
      <c r="R2904" s="19">
        <f t="shared" si="188"/>
        <v>42449.341678240744</v>
      </c>
      <c r="S2904" s="17">
        <f t="shared" si="189"/>
        <v>42509.341678240744</v>
      </c>
      <c r="T2904">
        <f t="shared" si="186"/>
        <v>2016</v>
      </c>
    </row>
    <row r="2905" spans="1:20" ht="48" x14ac:dyDescent="0.2">
      <c r="A2905">
        <v>1008</v>
      </c>
      <c r="B2905" s="9" t="s">
        <v>1009</v>
      </c>
      <c r="C2905" s="3" t="s">
        <v>5118</v>
      </c>
      <c r="D2905" s="5">
        <v>93500</v>
      </c>
      <c r="E2905" s="7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4" t="s">
        <v>8307</v>
      </c>
      <c r="P2905" s="12" t="s">
        <v>8309</v>
      </c>
      <c r="Q2905" s="11">
        <f t="shared" si="187"/>
        <v>250</v>
      </c>
      <c r="R2905" s="19">
        <f t="shared" si="188"/>
        <v>42702.809201388889</v>
      </c>
      <c r="S2905" s="17">
        <f t="shared" si="189"/>
        <v>42732.809201388889</v>
      </c>
      <c r="T2905">
        <f t="shared" si="186"/>
        <v>2016</v>
      </c>
    </row>
    <row r="2906" spans="1:20" ht="48" x14ac:dyDescent="0.2">
      <c r="A2906">
        <v>1040</v>
      </c>
      <c r="B2906" s="9" t="s">
        <v>1041</v>
      </c>
      <c r="C2906" s="3" t="s">
        <v>5150</v>
      </c>
      <c r="D2906" s="5">
        <v>85000</v>
      </c>
      <c r="E2906" s="7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4" t="s">
        <v>8345</v>
      </c>
      <c r="P2906" s="12" t="s">
        <v>8346</v>
      </c>
      <c r="Q2906" s="11">
        <f t="shared" si="187"/>
        <v>250</v>
      </c>
      <c r="R2906" s="19">
        <f t="shared" si="188"/>
        <v>42579.708437499998</v>
      </c>
      <c r="S2906" s="17">
        <f t="shared" si="189"/>
        <v>42609.708437499998</v>
      </c>
      <c r="T2906">
        <f t="shared" si="186"/>
        <v>2016</v>
      </c>
    </row>
    <row r="2907" spans="1:20" ht="32" x14ac:dyDescent="0.2">
      <c r="A2907">
        <v>226</v>
      </c>
      <c r="B2907" s="9" t="s">
        <v>228</v>
      </c>
      <c r="C2907" s="3" t="s">
        <v>4336</v>
      </c>
      <c r="D2907" s="5">
        <v>29000</v>
      </c>
      <c r="E2907" s="7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4" t="s">
        <v>8320</v>
      </c>
      <c r="P2907" s="12" t="s">
        <v>8324</v>
      </c>
      <c r="Q2907" s="11">
        <f t="shared" si="187"/>
        <v>125</v>
      </c>
      <c r="R2907" s="19">
        <f t="shared" si="188"/>
        <v>42106.666018518517</v>
      </c>
      <c r="S2907" s="17">
        <f t="shared" si="189"/>
        <v>42155.395138888889</v>
      </c>
      <c r="T2907">
        <f t="shared" si="186"/>
        <v>2015</v>
      </c>
    </row>
    <row r="2908" spans="1:20" ht="48" x14ac:dyDescent="0.2">
      <c r="A2908">
        <v>4059</v>
      </c>
      <c r="B2908" s="9" t="s">
        <v>4055</v>
      </c>
      <c r="C2908" s="3" t="s">
        <v>8163</v>
      </c>
      <c r="D2908" s="5">
        <v>10000</v>
      </c>
      <c r="E2908" s="7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4" t="s">
        <v>8322</v>
      </c>
      <c r="P2908" s="12" t="s">
        <v>8325</v>
      </c>
      <c r="Q2908" s="11">
        <f t="shared" si="187"/>
        <v>35.71</v>
      </c>
      <c r="R2908" s="19">
        <f t="shared" si="188"/>
        <v>41866.640648148146</v>
      </c>
      <c r="S2908" s="17">
        <f t="shared" si="189"/>
        <v>41898.125</v>
      </c>
      <c r="T2908">
        <f t="shared" si="186"/>
        <v>2014</v>
      </c>
    </row>
    <row r="2909" spans="1:20" ht="48" x14ac:dyDescent="0.2">
      <c r="A2909">
        <v>592</v>
      </c>
      <c r="B2909" s="9" t="s">
        <v>593</v>
      </c>
      <c r="C2909" s="3" t="s">
        <v>4702</v>
      </c>
      <c r="D2909" s="5">
        <v>7500</v>
      </c>
      <c r="E2909" s="7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4" t="s">
        <v>8307</v>
      </c>
      <c r="P2909" s="12" t="s">
        <v>8341</v>
      </c>
      <c r="Q2909" s="11">
        <f t="shared" si="187"/>
        <v>250</v>
      </c>
      <c r="R2909" s="19">
        <f t="shared" si="188"/>
        <v>41946.232175925928</v>
      </c>
      <c r="S2909" s="17">
        <f t="shared" si="189"/>
        <v>41976.232175925921</v>
      </c>
      <c r="T2909">
        <f t="shared" si="186"/>
        <v>2014</v>
      </c>
    </row>
    <row r="2910" spans="1:20" ht="48" x14ac:dyDescent="0.2">
      <c r="A2910">
        <v>191</v>
      </c>
      <c r="B2910" s="9" t="s">
        <v>193</v>
      </c>
      <c r="C2910" s="3" t="s">
        <v>4301</v>
      </c>
      <c r="D2910" s="5">
        <v>5000</v>
      </c>
      <c r="E2910" s="7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4" t="s">
        <v>8320</v>
      </c>
      <c r="P2910" s="12" t="s">
        <v>8324</v>
      </c>
      <c r="Q2910" s="11">
        <f t="shared" si="187"/>
        <v>83.33</v>
      </c>
      <c r="R2910" s="19">
        <f t="shared" si="188"/>
        <v>42239.441412037035</v>
      </c>
      <c r="S2910" s="17">
        <f t="shared" si="189"/>
        <v>42279.441412037035</v>
      </c>
      <c r="T2910">
        <f t="shared" si="186"/>
        <v>2015</v>
      </c>
    </row>
    <row r="2911" spans="1:20" ht="48" x14ac:dyDescent="0.2">
      <c r="A2911">
        <v>4025</v>
      </c>
      <c r="B2911" s="9" t="s">
        <v>4021</v>
      </c>
      <c r="C2911" s="3" t="s">
        <v>8130</v>
      </c>
      <c r="D2911" s="5">
        <v>5000</v>
      </c>
      <c r="E2911" s="7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4" t="s">
        <v>8322</v>
      </c>
      <c r="P2911" s="12" t="s">
        <v>8325</v>
      </c>
      <c r="Q2911" s="11">
        <f t="shared" si="187"/>
        <v>62.5</v>
      </c>
      <c r="R2911" s="19">
        <f t="shared" si="188"/>
        <v>42151.237685185188</v>
      </c>
      <c r="S2911" s="17">
        <f t="shared" si="189"/>
        <v>42211.237685185188</v>
      </c>
      <c r="T2911">
        <f t="shared" si="186"/>
        <v>2015</v>
      </c>
    </row>
    <row r="2912" spans="1:20" ht="48" x14ac:dyDescent="0.2">
      <c r="A2912">
        <v>239</v>
      </c>
      <c r="B2912" s="9" t="s">
        <v>241</v>
      </c>
      <c r="C2912" s="3" t="s">
        <v>4349</v>
      </c>
      <c r="D2912" s="5">
        <v>1000</v>
      </c>
      <c r="E2912" s="7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4" t="s">
        <v>8320</v>
      </c>
      <c r="P2912" s="12" t="s">
        <v>8324</v>
      </c>
      <c r="Q2912" s="11">
        <f t="shared" si="187"/>
        <v>50</v>
      </c>
      <c r="R2912" s="19">
        <f t="shared" si="188"/>
        <v>42297.110300925924</v>
      </c>
      <c r="S2912" s="17">
        <f t="shared" si="189"/>
        <v>42316.5</v>
      </c>
      <c r="T2912">
        <f t="shared" si="186"/>
        <v>2015</v>
      </c>
    </row>
    <row r="2913" spans="1:20" ht="32" x14ac:dyDescent="0.2">
      <c r="A2913">
        <v>3203</v>
      </c>
      <c r="B2913" s="9" t="s">
        <v>3203</v>
      </c>
      <c r="C2913" s="3" t="s">
        <v>7313</v>
      </c>
      <c r="D2913" s="5">
        <v>1000</v>
      </c>
      <c r="E2913" s="7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4" t="s">
        <v>8322</v>
      </c>
      <c r="P2913" s="12" t="s">
        <v>8334</v>
      </c>
      <c r="Q2913" s="11">
        <f t="shared" si="187"/>
        <v>41.67</v>
      </c>
      <c r="R2913" s="19">
        <f t="shared" si="188"/>
        <v>42242.988680555558</v>
      </c>
      <c r="S2913" s="17">
        <f t="shared" si="189"/>
        <v>42272.988680555558</v>
      </c>
      <c r="T2913">
        <f t="shared" si="186"/>
        <v>2015</v>
      </c>
    </row>
    <row r="2914" spans="1:20" ht="48" x14ac:dyDescent="0.2">
      <c r="A2914">
        <v>3336</v>
      </c>
      <c r="B2914" s="9" t="s">
        <v>3336</v>
      </c>
      <c r="C2914" s="3" t="s">
        <v>7446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4" t="s">
        <v>8322</v>
      </c>
      <c r="P2914" s="12" t="s">
        <v>8325</v>
      </c>
      <c r="Q2914" s="11">
        <f t="shared" si="187"/>
        <v>27.78</v>
      </c>
      <c r="R2914" s="19">
        <f t="shared" si="188"/>
        <v>42437.398680555561</v>
      </c>
      <c r="S2914" s="17">
        <f t="shared" si="189"/>
        <v>42465.35701388889</v>
      </c>
      <c r="T2914">
        <f t="shared" si="186"/>
        <v>2016</v>
      </c>
    </row>
    <row r="2915" spans="1:20" ht="48" x14ac:dyDescent="0.2">
      <c r="A2915">
        <v>3442</v>
      </c>
      <c r="B2915" s="9" t="s">
        <v>3441</v>
      </c>
      <c r="C2915" s="3" t="s">
        <v>7552</v>
      </c>
      <c r="D2915" s="5">
        <v>250</v>
      </c>
      <c r="E2915" s="7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4" t="s">
        <v>8322</v>
      </c>
      <c r="P2915" s="12" t="s">
        <v>8325</v>
      </c>
      <c r="Q2915" s="11">
        <f t="shared" si="187"/>
        <v>31.25</v>
      </c>
      <c r="R2915" s="19">
        <f t="shared" si="188"/>
        <v>42124.841111111105</v>
      </c>
      <c r="S2915" s="17">
        <f t="shared" si="189"/>
        <v>42154.841111111105</v>
      </c>
      <c r="T2915">
        <f t="shared" si="186"/>
        <v>2015</v>
      </c>
    </row>
    <row r="2916" spans="1:20" ht="48" x14ac:dyDescent="0.2">
      <c r="A2916">
        <v>3660</v>
      </c>
      <c r="B2916" s="9" t="s">
        <v>3657</v>
      </c>
      <c r="C2916" s="3" t="s">
        <v>7770</v>
      </c>
      <c r="D2916" s="5">
        <v>250</v>
      </c>
      <c r="E2916" s="7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4" t="s">
        <v>8322</v>
      </c>
      <c r="P2916" s="12" t="s">
        <v>8325</v>
      </c>
      <c r="Q2916" s="11">
        <f t="shared" si="187"/>
        <v>11.36</v>
      </c>
      <c r="R2916" s="19">
        <f t="shared" si="188"/>
        <v>41971.881076388891</v>
      </c>
      <c r="S2916" s="17">
        <f t="shared" si="189"/>
        <v>41996.881076388891</v>
      </c>
      <c r="T2916">
        <f t="shared" si="186"/>
        <v>2014</v>
      </c>
    </row>
    <row r="2917" spans="1:20" ht="64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4" t="s">
        <v>8307</v>
      </c>
      <c r="P2917" s="12" t="s">
        <v>8341</v>
      </c>
      <c r="Q2917" s="11">
        <f t="shared" si="187"/>
        <v>49</v>
      </c>
      <c r="R2917" s="19">
        <f t="shared" si="188"/>
        <v>42348.9215625</v>
      </c>
      <c r="S2917" s="17">
        <f t="shared" si="189"/>
        <v>42385.458333333328</v>
      </c>
      <c r="T2917">
        <f t="shared" si="186"/>
        <v>2015</v>
      </c>
    </row>
    <row r="2918" spans="1:20" ht="48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4" t="s">
        <v>8315</v>
      </c>
      <c r="P2918" s="12" t="s">
        <v>8333</v>
      </c>
      <c r="Q2918" s="11">
        <f t="shared" si="187"/>
        <v>16.2</v>
      </c>
      <c r="R2918" s="19">
        <f t="shared" si="188"/>
        <v>42479.22210648148</v>
      </c>
      <c r="S2918" s="17">
        <f t="shared" si="189"/>
        <v>42539.22210648148</v>
      </c>
      <c r="T2918">
        <f t="shared" si="186"/>
        <v>2016</v>
      </c>
    </row>
    <row r="2919" spans="1:20" ht="48" x14ac:dyDescent="0.2">
      <c r="A2919">
        <v>1404</v>
      </c>
      <c r="B2919" s="9" t="s">
        <v>1405</v>
      </c>
      <c r="C2919" s="3" t="s">
        <v>5514</v>
      </c>
      <c r="D2919" s="5">
        <v>14500</v>
      </c>
      <c r="E2919" s="7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4" t="s">
        <v>8310</v>
      </c>
      <c r="P2919" s="12" t="s">
        <v>8347</v>
      </c>
      <c r="Q2919" s="11">
        <f t="shared" si="187"/>
        <v>48.2</v>
      </c>
      <c r="R2919" s="19">
        <f t="shared" si="188"/>
        <v>42032.510243055556</v>
      </c>
      <c r="S2919" s="17">
        <f t="shared" si="189"/>
        <v>42057.510243055556</v>
      </c>
      <c r="T2919">
        <f t="shared" si="186"/>
        <v>2015</v>
      </c>
    </row>
    <row r="2920" spans="1:20" ht="32" x14ac:dyDescent="0.2">
      <c r="A2920">
        <v>1240</v>
      </c>
      <c r="B2920" s="9" t="s">
        <v>1241</v>
      </c>
      <c r="C2920" s="3" t="s">
        <v>5350</v>
      </c>
      <c r="D2920" s="5">
        <v>8000</v>
      </c>
      <c r="E2920" s="7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4" t="s">
        <v>8326</v>
      </c>
      <c r="P2920" s="12" t="s">
        <v>8353</v>
      </c>
      <c r="Q2920" s="11">
        <f t="shared" si="187"/>
        <v>30.13</v>
      </c>
      <c r="R2920" s="19">
        <f t="shared" si="188"/>
        <v>41409.040011574078</v>
      </c>
      <c r="S2920" s="17">
        <f t="shared" si="189"/>
        <v>41467.910416666666</v>
      </c>
      <c r="T2920">
        <f t="shared" si="186"/>
        <v>2013</v>
      </c>
    </row>
    <row r="2921" spans="1:20" ht="48" x14ac:dyDescent="0.2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4" t="s">
        <v>8322</v>
      </c>
      <c r="P2921" s="12" t="s">
        <v>8325</v>
      </c>
      <c r="Q2921" s="11">
        <f t="shared" si="187"/>
        <v>20.079999999999998</v>
      </c>
      <c r="R2921" s="19">
        <f t="shared" si="188"/>
        <v>42142.514016203699</v>
      </c>
      <c r="S2921" s="17">
        <f t="shared" si="189"/>
        <v>42155.958333333328</v>
      </c>
      <c r="T2921">
        <f t="shared" si="186"/>
        <v>2015</v>
      </c>
    </row>
    <row r="2922" spans="1:20" ht="32" x14ac:dyDescent="0.2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4" t="s">
        <v>8307</v>
      </c>
      <c r="P2922" s="12" t="s">
        <v>8309</v>
      </c>
      <c r="Q2922" s="11">
        <f t="shared" si="187"/>
        <v>40</v>
      </c>
      <c r="R2922" s="19">
        <f t="shared" si="188"/>
        <v>42303.878414351857</v>
      </c>
      <c r="S2922" s="17">
        <f t="shared" si="189"/>
        <v>42333.920081018514</v>
      </c>
      <c r="T2922">
        <f t="shared" si="186"/>
        <v>2015</v>
      </c>
    </row>
    <row r="2923" spans="1:20" ht="48" x14ac:dyDescent="0.2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4" t="s">
        <v>8322</v>
      </c>
      <c r="P2923" s="12" t="s">
        <v>8325</v>
      </c>
      <c r="Q2923" s="11">
        <f t="shared" si="187"/>
        <v>30</v>
      </c>
      <c r="R2923" s="19">
        <f t="shared" si="188"/>
        <v>42122.732499999998</v>
      </c>
      <c r="S2923" s="17">
        <f t="shared" si="189"/>
        <v>42155.732638888891</v>
      </c>
      <c r="T2923">
        <f t="shared" si="186"/>
        <v>2015</v>
      </c>
    </row>
    <row r="2924" spans="1:20" ht="48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4" t="s">
        <v>8307</v>
      </c>
      <c r="P2924" s="12" t="s">
        <v>8317</v>
      </c>
      <c r="Q2924" s="11">
        <f t="shared" si="187"/>
        <v>29.63</v>
      </c>
      <c r="R2924" s="19">
        <f t="shared" si="188"/>
        <v>42113.875567129624</v>
      </c>
      <c r="S2924" s="17">
        <f t="shared" si="189"/>
        <v>42143.875567129624</v>
      </c>
      <c r="T2924">
        <f t="shared" si="186"/>
        <v>2015</v>
      </c>
    </row>
    <row r="2925" spans="1:20" ht="48" x14ac:dyDescent="0.2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4" t="s">
        <v>8312</v>
      </c>
      <c r="P2925" s="12" t="s">
        <v>8352</v>
      </c>
      <c r="Q2925" s="11">
        <f t="shared" si="187"/>
        <v>33.71</v>
      </c>
      <c r="R2925" s="19">
        <f t="shared" si="188"/>
        <v>41926.482731481483</v>
      </c>
      <c r="S2925" s="17">
        <f t="shared" si="189"/>
        <v>41956.524398148147</v>
      </c>
      <c r="T2925">
        <f t="shared" si="186"/>
        <v>2014</v>
      </c>
    </row>
    <row r="2926" spans="1:20" ht="48" x14ac:dyDescent="0.2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4" t="s">
        <v>8315</v>
      </c>
      <c r="P2926" s="12" t="s">
        <v>8333</v>
      </c>
      <c r="Q2926" s="11">
        <f t="shared" si="187"/>
        <v>19.670000000000002</v>
      </c>
      <c r="R2926" s="19">
        <f t="shared" si="188"/>
        <v>42409.024305555555</v>
      </c>
      <c r="S2926" s="17">
        <f t="shared" si="189"/>
        <v>42439.024305555555</v>
      </c>
      <c r="T2926">
        <f t="shared" si="186"/>
        <v>2016</v>
      </c>
    </row>
    <row r="2927" spans="1:20" ht="48" x14ac:dyDescent="0.2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4" t="s">
        <v>8310</v>
      </c>
      <c r="P2927" s="12" t="s">
        <v>8351</v>
      </c>
      <c r="Q2927" s="11">
        <f t="shared" si="187"/>
        <v>39.17</v>
      </c>
      <c r="R2927" s="19">
        <f t="shared" si="188"/>
        <v>41642.751458333332</v>
      </c>
      <c r="S2927" s="17">
        <f t="shared" si="189"/>
        <v>41672.751458333332</v>
      </c>
      <c r="T2927">
        <f t="shared" si="186"/>
        <v>2014</v>
      </c>
    </row>
    <row r="2928" spans="1:20" ht="48" x14ac:dyDescent="0.2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4" t="s">
        <v>8307</v>
      </c>
      <c r="P2928" s="12" t="s">
        <v>8309</v>
      </c>
      <c r="Q2928" s="11">
        <f t="shared" si="187"/>
        <v>29.25</v>
      </c>
      <c r="R2928" s="19">
        <f t="shared" si="188"/>
        <v>41977.040185185186</v>
      </c>
      <c r="S2928" s="17">
        <f t="shared" si="189"/>
        <v>41985.299305555556</v>
      </c>
      <c r="T2928">
        <f t="shared" si="186"/>
        <v>2014</v>
      </c>
    </row>
    <row r="2929" spans="1:20" ht="48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4" t="s">
        <v>8310</v>
      </c>
      <c r="P2929" s="12" t="s">
        <v>8355</v>
      </c>
      <c r="Q2929" s="11">
        <f t="shared" si="187"/>
        <v>39</v>
      </c>
      <c r="R2929" s="19">
        <f t="shared" si="188"/>
        <v>42639.441932870366</v>
      </c>
      <c r="S2929" s="17">
        <f t="shared" si="189"/>
        <v>42653.441932870366</v>
      </c>
      <c r="T2929">
        <f t="shared" si="186"/>
        <v>2016</v>
      </c>
    </row>
    <row r="2930" spans="1:20" ht="48" x14ac:dyDescent="0.2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4" t="s">
        <v>8322</v>
      </c>
      <c r="P2930" s="12" t="s">
        <v>8325</v>
      </c>
      <c r="Q2930" s="11">
        <f t="shared" si="187"/>
        <v>26</v>
      </c>
      <c r="R2930" s="19">
        <f t="shared" si="188"/>
        <v>42665.451736111107</v>
      </c>
      <c r="S2930" s="17">
        <f t="shared" si="189"/>
        <v>42725.493402777778</v>
      </c>
      <c r="T2930">
        <f t="shared" si="186"/>
        <v>2016</v>
      </c>
    </row>
    <row r="2931" spans="1:20" ht="32" x14ac:dyDescent="0.2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4" t="s">
        <v>8307</v>
      </c>
      <c r="P2931" s="12" t="s">
        <v>8309</v>
      </c>
      <c r="Q2931" s="11">
        <f t="shared" si="187"/>
        <v>33.29</v>
      </c>
      <c r="R2931" s="19">
        <f t="shared" si="188"/>
        <v>42660.552465277782</v>
      </c>
      <c r="S2931" s="17">
        <f t="shared" si="189"/>
        <v>42691.594131944439</v>
      </c>
      <c r="T2931">
        <f t="shared" si="186"/>
        <v>2016</v>
      </c>
    </row>
    <row r="2932" spans="1:20" ht="48" x14ac:dyDescent="0.2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4" t="s">
        <v>8318</v>
      </c>
      <c r="P2932" s="12" t="s">
        <v>8344</v>
      </c>
      <c r="Q2932" s="11">
        <f t="shared" si="187"/>
        <v>29.13</v>
      </c>
      <c r="R2932" s="19">
        <f t="shared" si="188"/>
        <v>42042.676226851851</v>
      </c>
      <c r="S2932" s="17">
        <f t="shared" si="189"/>
        <v>42094.551388888889</v>
      </c>
      <c r="T2932">
        <f t="shared" si="186"/>
        <v>2015</v>
      </c>
    </row>
    <row r="2933" spans="1:20" ht="48" x14ac:dyDescent="0.2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4" t="s">
        <v>8320</v>
      </c>
      <c r="P2933" s="12" t="s">
        <v>8338</v>
      </c>
      <c r="Q2933" s="11">
        <f t="shared" si="187"/>
        <v>57.5</v>
      </c>
      <c r="R2933" s="19">
        <f t="shared" si="188"/>
        <v>40956.553530092591</v>
      </c>
      <c r="S2933" s="17">
        <f t="shared" si="189"/>
        <v>40986.511863425927</v>
      </c>
      <c r="T2933">
        <f t="shared" si="186"/>
        <v>2012</v>
      </c>
    </row>
    <row r="2934" spans="1:20" ht="48" x14ac:dyDescent="0.2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4" t="s">
        <v>8322</v>
      </c>
      <c r="P2934" s="12" t="s">
        <v>8325</v>
      </c>
      <c r="Q2934" s="11">
        <f t="shared" si="187"/>
        <v>13.53</v>
      </c>
      <c r="R2934" s="19">
        <f t="shared" si="188"/>
        <v>42328.727141203708</v>
      </c>
      <c r="S2934" s="17">
        <f t="shared" si="189"/>
        <v>42358.499305555553</v>
      </c>
      <c r="T2934">
        <f t="shared" si="186"/>
        <v>2015</v>
      </c>
    </row>
    <row r="2935" spans="1:20" ht="48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4" t="s">
        <v>8307</v>
      </c>
      <c r="P2935" s="12" t="s">
        <v>8309</v>
      </c>
      <c r="Q2935" s="11">
        <f t="shared" si="187"/>
        <v>45.2</v>
      </c>
      <c r="R2935" s="19">
        <f t="shared" si="188"/>
        <v>42111.709027777775</v>
      </c>
      <c r="S2935" s="17">
        <f t="shared" si="189"/>
        <v>42156.709027777775</v>
      </c>
      <c r="T2935">
        <f t="shared" si="186"/>
        <v>2015</v>
      </c>
    </row>
    <row r="2936" spans="1:20" ht="48" x14ac:dyDescent="0.2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4" t="s">
        <v>8326</v>
      </c>
      <c r="P2936" s="12" t="s">
        <v>8329</v>
      </c>
      <c r="Q2936" s="11">
        <f t="shared" si="187"/>
        <v>28.13</v>
      </c>
      <c r="R2936" s="19">
        <f t="shared" si="188"/>
        <v>41922.783229166671</v>
      </c>
      <c r="S2936" s="17">
        <f t="shared" si="189"/>
        <v>41952.824895833335</v>
      </c>
      <c r="T2936">
        <f t="shared" si="186"/>
        <v>2014</v>
      </c>
    </row>
    <row r="2937" spans="1:20" ht="48" x14ac:dyDescent="0.2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4" t="s">
        <v>8315</v>
      </c>
      <c r="P2937" s="12" t="s">
        <v>8333</v>
      </c>
      <c r="Q2937" s="11">
        <f t="shared" si="187"/>
        <v>45</v>
      </c>
      <c r="R2937" s="19">
        <f t="shared" si="188"/>
        <v>40332.886712962965</v>
      </c>
      <c r="S2937" s="17">
        <f t="shared" si="189"/>
        <v>40380.791666666664</v>
      </c>
      <c r="T2937">
        <f t="shared" si="186"/>
        <v>2010</v>
      </c>
    </row>
    <row r="2938" spans="1:20" ht="48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4" t="s">
        <v>8322</v>
      </c>
      <c r="P2938" s="12" t="s">
        <v>8325</v>
      </c>
      <c r="Q2938" s="11">
        <f t="shared" si="187"/>
        <v>18.75</v>
      </c>
      <c r="R2938" s="19">
        <f t="shared" si="188"/>
        <v>42800.720127314817</v>
      </c>
      <c r="S2938" s="17">
        <f t="shared" si="189"/>
        <v>42821.678460648152</v>
      </c>
      <c r="T2938">
        <f t="shared" si="186"/>
        <v>2017</v>
      </c>
    </row>
    <row r="2939" spans="1:20" ht="48" x14ac:dyDescent="0.2">
      <c r="A2939">
        <v>4044</v>
      </c>
      <c r="B2939" s="9" t="s">
        <v>4040</v>
      </c>
      <c r="C2939" s="3" t="s">
        <v>8148</v>
      </c>
      <c r="D2939" s="5">
        <v>600</v>
      </c>
      <c r="E2939" s="7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4" t="s">
        <v>8322</v>
      </c>
      <c r="P2939" s="12" t="s">
        <v>8325</v>
      </c>
      <c r="Q2939" s="11">
        <f t="shared" si="187"/>
        <v>56.25</v>
      </c>
      <c r="R2939" s="19">
        <f t="shared" si="188"/>
        <v>42074.219699074078</v>
      </c>
      <c r="S2939" s="17">
        <f t="shared" si="189"/>
        <v>42104.208333333328</v>
      </c>
      <c r="T2939">
        <f t="shared" si="186"/>
        <v>2015</v>
      </c>
    </row>
    <row r="2940" spans="1:20" ht="48" x14ac:dyDescent="0.2">
      <c r="A2940">
        <v>3830</v>
      </c>
      <c r="B2940" s="9" t="s">
        <v>3827</v>
      </c>
      <c r="C2940" s="3" t="s">
        <v>7939</v>
      </c>
      <c r="D2940" s="5">
        <v>100</v>
      </c>
      <c r="E2940" s="7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4" t="s">
        <v>8322</v>
      </c>
      <c r="P2940" s="12" t="s">
        <v>8325</v>
      </c>
      <c r="Q2940" s="11">
        <f t="shared" si="187"/>
        <v>75</v>
      </c>
      <c r="R2940" s="19">
        <f t="shared" si="188"/>
        <v>42503.740868055553</v>
      </c>
      <c r="S2940" s="17">
        <f t="shared" si="189"/>
        <v>42517.740868055553</v>
      </c>
      <c r="T2940">
        <f t="shared" si="186"/>
        <v>2016</v>
      </c>
    </row>
    <row r="2941" spans="1:20" ht="48" x14ac:dyDescent="0.2">
      <c r="A2941">
        <v>1573</v>
      </c>
      <c r="B2941" s="9" t="s">
        <v>1574</v>
      </c>
      <c r="C2941" s="3" t="s">
        <v>5683</v>
      </c>
      <c r="D2941" s="5">
        <v>9000</v>
      </c>
      <c r="E2941" s="7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4" t="s">
        <v>8310</v>
      </c>
      <c r="P2941" s="12" t="s">
        <v>8348</v>
      </c>
      <c r="Q2941" s="11">
        <f t="shared" si="187"/>
        <v>74.33</v>
      </c>
      <c r="R2941" s="19">
        <f t="shared" si="188"/>
        <v>42786.000023148154</v>
      </c>
      <c r="S2941" s="17">
        <f t="shared" si="189"/>
        <v>42826.165972222225</v>
      </c>
      <c r="T2941">
        <f t="shared" si="186"/>
        <v>2017</v>
      </c>
    </row>
    <row r="2942" spans="1:20" ht="48" x14ac:dyDescent="0.2">
      <c r="A2942">
        <v>590</v>
      </c>
      <c r="B2942" s="9" t="s">
        <v>591</v>
      </c>
      <c r="C2942" s="3" t="s">
        <v>4700</v>
      </c>
      <c r="D2942" s="5">
        <v>5000</v>
      </c>
      <c r="E2942" s="7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4" t="s">
        <v>8307</v>
      </c>
      <c r="P2942" s="12" t="s">
        <v>8341</v>
      </c>
      <c r="Q2942" s="11">
        <f t="shared" si="187"/>
        <v>24.78</v>
      </c>
      <c r="R2942" s="19">
        <f t="shared" si="188"/>
        <v>42377.554756944446</v>
      </c>
      <c r="S2942" s="17">
        <f t="shared" si="189"/>
        <v>42408.542361111111</v>
      </c>
      <c r="T2942">
        <f t="shared" ref="T2942:T3005" si="190">YEAR(R2942)</f>
        <v>2016</v>
      </c>
    </row>
    <row r="2943" spans="1:20" ht="48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4" t="s">
        <v>8307</v>
      </c>
      <c r="P2943" s="12" t="s">
        <v>8309</v>
      </c>
      <c r="Q2943" s="11">
        <f t="shared" si="187"/>
        <v>55</v>
      </c>
      <c r="R2943" s="19">
        <f t="shared" si="188"/>
        <v>42561.829421296294</v>
      </c>
      <c r="S2943" s="17">
        <f t="shared" si="189"/>
        <v>42618.124305555553</v>
      </c>
      <c r="T2943">
        <f t="shared" si="190"/>
        <v>2016</v>
      </c>
    </row>
    <row r="2944" spans="1:20" ht="48" x14ac:dyDescent="0.2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4" t="s">
        <v>8326</v>
      </c>
      <c r="P2944" s="12" t="s">
        <v>8329</v>
      </c>
      <c r="Q2944" s="11">
        <f t="shared" si="187"/>
        <v>54</v>
      </c>
      <c r="R2944" s="19">
        <f t="shared" si="188"/>
        <v>42806.863946759258</v>
      </c>
      <c r="S2944" s="17">
        <f t="shared" si="189"/>
        <v>42836.863946759258</v>
      </c>
      <c r="T2944">
        <f t="shared" si="190"/>
        <v>2017</v>
      </c>
    </row>
    <row r="2945" spans="1:20" ht="32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4" t="s">
        <v>8322</v>
      </c>
      <c r="P2945" s="12" t="s">
        <v>8334</v>
      </c>
      <c r="Q2945" s="11">
        <f t="shared" si="187"/>
        <v>108</v>
      </c>
      <c r="R2945" s="19">
        <f t="shared" si="188"/>
        <v>42053.672824074078</v>
      </c>
      <c r="S2945" s="17">
        <f t="shared" si="189"/>
        <v>42113.631157407406</v>
      </c>
      <c r="T2945">
        <f t="shared" si="190"/>
        <v>2015</v>
      </c>
    </row>
    <row r="2946" spans="1:20" ht="48" x14ac:dyDescent="0.2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4" t="s">
        <v>8322</v>
      </c>
      <c r="P2946" s="12" t="s">
        <v>8325</v>
      </c>
      <c r="Q2946" s="11">
        <f t="shared" si="187"/>
        <v>72</v>
      </c>
      <c r="R2946" s="19">
        <f t="shared" si="188"/>
        <v>41990.612546296295</v>
      </c>
      <c r="S2946" s="17">
        <f t="shared" si="189"/>
        <v>42020.434722222228</v>
      </c>
      <c r="T2946">
        <f t="shared" si="190"/>
        <v>2014</v>
      </c>
    </row>
    <row r="2947" spans="1:20" ht="48" x14ac:dyDescent="0.2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4" t="s">
        <v>8320</v>
      </c>
      <c r="P2947" s="12" t="s">
        <v>8338</v>
      </c>
      <c r="Q2947" s="11">
        <f t="shared" ref="Q2947:Q3010" si="191">IFERROR(ROUND(E2947/L2947,2),0)</f>
        <v>71.67</v>
      </c>
      <c r="R2947" s="19">
        <f t="shared" ref="R2947:R3010" si="192">(((J2947/60)/60)/24)+DATE(1970,1,1)</f>
        <v>40882.481666666667</v>
      </c>
      <c r="S2947" s="17">
        <f t="shared" ref="S2947:S3010" si="193">(((I2947/60)/60)/24)+DATE(1970,1,1)</f>
        <v>40913.481249999997</v>
      </c>
      <c r="T2947">
        <f t="shared" si="190"/>
        <v>2011</v>
      </c>
    </row>
    <row r="2948" spans="1:20" ht="64" x14ac:dyDescent="0.2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4" t="s">
        <v>8320</v>
      </c>
      <c r="P2948" s="12" t="s">
        <v>8338</v>
      </c>
      <c r="Q2948" s="11">
        <f t="shared" si="191"/>
        <v>53.75</v>
      </c>
      <c r="R2948" s="19">
        <f t="shared" si="192"/>
        <v>40247.886006944449</v>
      </c>
      <c r="S2948" s="17">
        <f t="shared" si="193"/>
        <v>40306.927777777775</v>
      </c>
      <c r="T2948">
        <f t="shared" si="190"/>
        <v>2010</v>
      </c>
    </row>
    <row r="2949" spans="1:20" ht="48" x14ac:dyDescent="0.2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4" t="s">
        <v>8322</v>
      </c>
      <c r="P2949" s="12" t="s">
        <v>8325</v>
      </c>
      <c r="Q2949" s="11">
        <f t="shared" si="191"/>
        <v>30.71</v>
      </c>
      <c r="R2949" s="19">
        <f t="shared" si="192"/>
        <v>42768.97084490741</v>
      </c>
      <c r="S2949" s="17">
        <f t="shared" si="193"/>
        <v>42789.041666666672</v>
      </c>
      <c r="T2949">
        <f t="shared" si="190"/>
        <v>2017</v>
      </c>
    </row>
    <row r="2950" spans="1:20" ht="48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4" t="s">
        <v>8322</v>
      </c>
      <c r="P2950" s="12" t="s">
        <v>8325</v>
      </c>
      <c r="Q2950" s="11">
        <f t="shared" si="191"/>
        <v>26.75</v>
      </c>
      <c r="R2950" s="19">
        <f t="shared" si="192"/>
        <v>41975.642974537041</v>
      </c>
      <c r="S2950" s="17">
        <f t="shared" si="193"/>
        <v>42035.642974537041</v>
      </c>
      <c r="T2950">
        <f t="shared" si="190"/>
        <v>2014</v>
      </c>
    </row>
    <row r="2951" spans="1:20" ht="48" x14ac:dyDescent="0.2">
      <c r="A2951">
        <v>1872</v>
      </c>
      <c r="B2951" s="9" t="s">
        <v>1873</v>
      </c>
      <c r="C2951" s="3" t="s">
        <v>5982</v>
      </c>
      <c r="D2951" s="5">
        <v>20000</v>
      </c>
      <c r="E2951" s="7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4" t="s">
        <v>8315</v>
      </c>
      <c r="P2951" s="12" t="s">
        <v>8343</v>
      </c>
      <c r="Q2951" s="11">
        <f t="shared" si="191"/>
        <v>16.309999999999999</v>
      </c>
      <c r="R2951" s="19">
        <f t="shared" si="192"/>
        <v>42155.129652777774</v>
      </c>
      <c r="S2951" s="17">
        <f t="shared" si="193"/>
        <v>42185.129652777774</v>
      </c>
      <c r="T2951">
        <f t="shared" si="190"/>
        <v>2015</v>
      </c>
    </row>
    <row r="2952" spans="1:20" ht="48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4" t="s">
        <v>8345</v>
      </c>
      <c r="P2952" s="12" t="s">
        <v>8346</v>
      </c>
      <c r="Q2952" s="11">
        <f t="shared" si="191"/>
        <v>53</v>
      </c>
      <c r="R2952" s="19">
        <f t="shared" si="192"/>
        <v>42598.053113425922</v>
      </c>
      <c r="S2952" s="17">
        <f t="shared" si="193"/>
        <v>42638.053113425922</v>
      </c>
      <c r="T2952">
        <f t="shared" si="190"/>
        <v>2016</v>
      </c>
    </row>
    <row r="2953" spans="1:20" ht="80" x14ac:dyDescent="0.2">
      <c r="A2953">
        <v>991</v>
      </c>
      <c r="B2953" s="9" t="s">
        <v>992</v>
      </c>
      <c r="C2953" s="3" t="s">
        <v>5101</v>
      </c>
      <c r="D2953" s="5">
        <v>5000</v>
      </c>
      <c r="E2953" s="7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4" t="s">
        <v>8307</v>
      </c>
      <c r="P2953" s="12" t="s">
        <v>8309</v>
      </c>
      <c r="Q2953" s="11">
        <f t="shared" si="191"/>
        <v>30.29</v>
      </c>
      <c r="R2953" s="19">
        <f t="shared" si="192"/>
        <v>42538.75680555556</v>
      </c>
      <c r="S2953" s="17">
        <f t="shared" si="193"/>
        <v>42563.785416666666</v>
      </c>
      <c r="T2953">
        <f t="shared" si="190"/>
        <v>2016</v>
      </c>
    </row>
    <row r="2954" spans="1:20" ht="48" x14ac:dyDescent="0.2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4" t="s">
        <v>8322</v>
      </c>
      <c r="P2954" s="12" t="s">
        <v>8325</v>
      </c>
      <c r="Q2954" s="11">
        <f t="shared" si="191"/>
        <v>35.17</v>
      </c>
      <c r="R2954" s="19">
        <f t="shared" si="192"/>
        <v>42601.854699074072</v>
      </c>
      <c r="S2954" s="17">
        <f t="shared" si="193"/>
        <v>42611.163194444445</v>
      </c>
      <c r="T2954">
        <f t="shared" si="190"/>
        <v>2016</v>
      </c>
    </row>
    <row r="2955" spans="1:20" ht="32" x14ac:dyDescent="0.2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4" t="s">
        <v>8322</v>
      </c>
      <c r="P2955" s="12" t="s">
        <v>8325</v>
      </c>
      <c r="Q2955" s="11">
        <f t="shared" si="191"/>
        <v>26.38</v>
      </c>
      <c r="R2955" s="19">
        <f t="shared" si="192"/>
        <v>41981.067523148144</v>
      </c>
      <c r="S2955" s="17">
        <f t="shared" si="193"/>
        <v>42041.067523148144</v>
      </c>
      <c r="T2955">
        <f t="shared" si="190"/>
        <v>2014</v>
      </c>
    </row>
    <row r="2956" spans="1:20" ht="48" x14ac:dyDescent="0.2">
      <c r="A2956">
        <v>2514</v>
      </c>
      <c r="B2956" s="9" t="s">
        <v>2514</v>
      </c>
      <c r="C2956" s="3" t="s">
        <v>6624</v>
      </c>
      <c r="D2956" s="5">
        <v>12000</v>
      </c>
      <c r="E2956" s="7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4" t="s">
        <v>8318</v>
      </c>
      <c r="P2956" s="12" t="s">
        <v>8356</v>
      </c>
      <c r="Q2956" s="11">
        <f t="shared" si="191"/>
        <v>52.5</v>
      </c>
      <c r="R2956" s="19">
        <f t="shared" si="192"/>
        <v>41854.389780092592</v>
      </c>
      <c r="S2956" s="17">
        <f t="shared" si="193"/>
        <v>41871.389780092592</v>
      </c>
      <c r="T2956">
        <f t="shared" si="190"/>
        <v>2014</v>
      </c>
    </row>
    <row r="2957" spans="1:20" ht="48" x14ac:dyDescent="0.2">
      <c r="A2957">
        <v>1235</v>
      </c>
      <c r="B2957" s="9" t="s">
        <v>1236</v>
      </c>
      <c r="C2957" s="3" t="s">
        <v>5345</v>
      </c>
      <c r="D2957" s="5">
        <v>7534</v>
      </c>
      <c r="E2957" s="7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4" t="s">
        <v>8326</v>
      </c>
      <c r="P2957" s="12" t="s">
        <v>8353</v>
      </c>
      <c r="Q2957" s="11">
        <f t="shared" si="191"/>
        <v>35</v>
      </c>
      <c r="R2957" s="19">
        <f t="shared" si="192"/>
        <v>41583.135405092595</v>
      </c>
      <c r="S2957" s="17">
        <f t="shared" si="193"/>
        <v>41623.135405092595</v>
      </c>
      <c r="T2957">
        <f t="shared" si="190"/>
        <v>2013</v>
      </c>
    </row>
    <row r="2958" spans="1:20" ht="48" x14ac:dyDescent="0.2">
      <c r="A2958">
        <v>673</v>
      </c>
      <c r="B2958" s="9" t="s">
        <v>674</v>
      </c>
      <c r="C2958" s="3" t="s">
        <v>4783</v>
      </c>
      <c r="D2958" s="5">
        <v>100000</v>
      </c>
      <c r="E2958" s="7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4" t="s">
        <v>8307</v>
      </c>
      <c r="P2958" s="12" t="s">
        <v>8309</v>
      </c>
      <c r="Q2958" s="11">
        <f t="shared" si="191"/>
        <v>68.33</v>
      </c>
      <c r="R2958" s="19">
        <f t="shared" si="192"/>
        <v>41838.840474537035</v>
      </c>
      <c r="S2958" s="17">
        <f t="shared" si="193"/>
        <v>41883.840474537035</v>
      </c>
      <c r="T2958">
        <f t="shared" si="190"/>
        <v>2014</v>
      </c>
    </row>
    <row r="2959" spans="1:20" ht="48" x14ac:dyDescent="0.2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4" t="s">
        <v>8320</v>
      </c>
      <c r="P2959" s="12" t="s">
        <v>8338</v>
      </c>
      <c r="Q2959" s="11">
        <f t="shared" si="191"/>
        <v>68.33</v>
      </c>
      <c r="R2959" s="19">
        <f t="shared" si="192"/>
        <v>42738.615289351852</v>
      </c>
      <c r="S2959" s="17">
        <f t="shared" si="193"/>
        <v>42768.615289351852</v>
      </c>
      <c r="T2959">
        <f t="shared" si="190"/>
        <v>2017</v>
      </c>
    </row>
    <row r="2960" spans="1:20" ht="64" x14ac:dyDescent="0.2">
      <c r="A2960">
        <v>1578</v>
      </c>
      <c r="B2960" s="9" t="s">
        <v>1579</v>
      </c>
      <c r="C2960" s="3" t="s">
        <v>5688</v>
      </c>
      <c r="D2960" s="5">
        <v>1897</v>
      </c>
      <c r="E2960" s="7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4" t="s">
        <v>8310</v>
      </c>
      <c r="P2960" s="12" t="s">
        <v>8348</v>
      </c>
      <c r="Q2960" s="11">
        <f t="shared" si="191"/>
        <v>51.25</v>
      </c>
      <c r="R2960" s="19">
        <f t="shared" si="192"/>
        <v>40399.065868055557</v>
      </c>
      <c r="S2960" s="17">
        <f t="shared" si="193"/>
        <v>40423.083333333336</v>
      </c>
      <c r="T2960">
        <f t="shared" si="190"/>
        <v>2010</v>
      </c>
    </row>
    <row r="2961" spans="1:20" ht="32" x14ac:dyDescent="0.2">
      <c r="A2961">
        <v>1594</v>
      </c>
      <c r="B2961" s="9" t="s">
        <v>1595</v>
      </c>
      <c r="C2961" s="3" t="s">
        <v>5704</v>
      </c>
      <c r="D2961" s="5">
        <v>1000</v>
      </c>
      <c r="E2961" s="7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4" t="s">
        <v>8312</v>
      </c>
      <c r="P2961" s="12" t="s">
        <v>8350</v>
      </c>
      <c r="Q2961" s="11">
        <f t="shared" si="191"/>
        <v>20.5</v>
      </c>
      <c r="R2961" s="19">
        <f t="shared" si="192"/>
        <v>42445.712754629625</v>
      </c>
      <c r="S2961" s="17">
        <f t="shared" si="193"/>
        <v>42505.681249999994</v>
      </c>
      <c r="T2961">
        <f t="shared" si="190"/>
        <v>2016</v>
      </c>
    </row>
    <row r="2962" spans="1:20" ht="48" x14ac:dyDescent="0.2">
      <c r="A2962">
        <v>886</v>
      </c>
      <c r="B2962" s="9" t="s">
        <v>887</v>
      </c>
      <c r="C2962" s="3" t="s">
        <v>4996</v>
      </c>
      <c r="D2962" s="5">
        <v>500</v>
      </c>
      <c r="E2962" s="7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4" t="s">
        <v>8326</v>
      </c>
      <c r="P2962" s="12" t="s">
        <v>8327</v>
      </c>
      <c r="Q2962" s="11">
        <f t="shared" si="191"/>
        <v>29.29</v>
      </c>
      <c r="R2962" s="19">
        <f t="shared" si="192"/>
        <v>42603.870520833334</v>
      </c>
      <c r="S2962" s="17">
        <f t="shared" si="193"/>
        <v>42628.870520833334</v>
      </c>
      <c r="T2962">
        <f t="shared" si="190"/>
        <v>2016</v>
      </c>
    </row>
    <row r="2963" spans="1:20" ht="48" x14ac:dyDescent="0.2">
      <c r="A2963">
        <v>83</v>
      </c>
      <c r="B2963" s="9" t="s">
        <v>85</v>
      </c>
      <c r="C2963" s="3" t="s">
        <v>4194</v>
      </c>
      <c r="D2963" s="5">
        <v>200</v>
      </c>
      <c r="E2963" s="7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4" t="s">
        <v>8320</v>
      </c>
      <c r="P2963" s="12" t="s">
        <v>8342</v>
      </c>
      <c r="Q2963" s="11">
        <f t="shared" si="191"/>
        <v>15.77</v>
      </c>
      <c r="R2963" s="19">
        <f t="shared" si="192"/>
        <v>42042.615613425922</v>
      </c>
      <c r="S2963" s="17">
        <f t="shared" si="193"/>
        <v>42057.479166666672</v>
      </c>
      <c r="T2963">
        <f t="shared" si="190"/>
        <v>2015</v>
      </c>
    </row>
    <row r="2964" spans="1:20" ht="48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4" t="s">
        <v>8322</v>
      </c>
      <c r="P2964" s="12" t="s">
        <v>8325</v>
      </c>
      <c r="Q2964" s="11">
        <f t="shared" si="191"/>
        <v>25.5</v>
      </c>
      <c r="R2964" s="19">
        <f t="shared" si="192"/>
        <v>41990.506377314814</v>
      </c>
      <c r="S2964" s="17">
        <f t="shared" si="193"/>
        <v>42020.506377314814</v>
      </c>
      <c r="T2964">
        <f t="shared" si="190"/>
        <v>2014</v>
      </c>
    </row>
    <row r="2965" spans="1:20" ht="48" x14ac:dyDescent="0.2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4" t="s">
        <v>8320</v>
      </c>
      <c r="P2965" s="12" t="s">
        <v>8338</v>
      </c>
      <c r="Q2965" s="11">
        <f t="shared" si="191"/>
        <v>40.78</v>
      </c>
      <c r="R2965" s="19">
        <f t="shared" si="192"/>
        <v>40934.376145833332</v>
      </c>
      <c r="S2965" s="17">
        <f t="shared" si="193"/>
        <v>40994.334479166668</v>
      </c>
      <c r="T2965">
        <f t="shared" si="190"/>
        <v>2012</v>
      </c>
    </row>
    <row r="2966" spans="1:20" ht="16" x14ac:dyDescent="0.2">
      <c r="A2966">
        <v>3746</v>
      </c>
      <c r="B2966" s="9" t="s">
        <v>3743</v>
      </c>
      <c r="C2966" s="3" t="s">
        <v>7856</v>
      </c>
      <c r="D2966" s="5">
        <v>8500</v>
      </c>
      <c r="E2966" s="7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4" t="s">
        <v>8322</v>
      </c>
      <c r="P2966" s="12" t="s">
        <v>8325</v>
      </c>
      <c r="Q2966" s="11">
        <f t="shared" si="191"/>
        <v>202</v>
      </c>
      <c r="R2966" s="19">
        <f t="shared" si="192"/>
        <v>42621.389340277776</v>
      </c>
      <c r="S2966" s="17">
        <f t="shared" si="193"/>
        <v>42651.389340277776</v>
      </c>
      <c r="T2966">
        <f t="shared" si="190"/>
        <v>2016</v>
      </c>
    </row>
    <row r="2967" spans="1:20" ht="48" x14ac:dyDescent="0.2">
      <c r="A2967">
        <v>2403</v>
      </c>
      <c r="B2967" s="9" t="s">
        <v>2404</v>
      </c>
      <c r="C2967" s="3" t="s">
        <v>6513</v>
      </c>
      <c r="D2967" s="5">
        <v>1200</v>
      </c>
      <c r="E2967" s="7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4" t="s">
        <v>8318</v>
      </c>
      <c r="P2967" s="12" t="s">
        <v>8344</v>
      </c>
      <c r="Q2967" s="11">
        <f t="shared" si="191"/>
        <v>16.829999999999998</v>
      </c>
      <c r="R2967" s="19">
        <f t="shared" si="192"/>
        <v>42399.882615740738</v>
      </c>
      <c r="S2967" s="17">
        <f t="shared" si="193"/>
        <v>42459.840949074074</v>
      </c>
      <c r="T2967">
        <f t="shared" si="190"/>
        <v>2016</v>
      </c>
    </row>
    <row r="2968" spans="1:20" ht="48" x14ac:dyDescent="0.2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4" t="s">
        <v>8318</v>
      </c>
      <c r="P2968" s="12" t="s">
        <v>8344</v>
      </c>
      <c r="Q2968" s="11">
        <f t="shared" si="191"/>
        <v>22.33</v>
      </c>
      <c r="R2968" s="19">
        <f t="shared" si="192"/>
        <v>42374.822870370372</v>
      </c>
      <c r="S2968" s="17">
        <f t="shared" si="193"/>
        <v>42434.822870370372</v>
      </c>
      <c r="T2968">
        <f t="shared" si="190"/>
        <v>2016</v>
      </c>
    </row>
    <row r="2969" spans="1:20" ht="48" x14ac:dyDescent="0.2">
      <c r="A2969">
        <v>4003</v>
      </c>
      <c r="B2969" s="9" t="s">
        <v>3999</v>
      </c>
      <c r="C2969" s="3" t="s">
        <v>8071</v>
      </c>
      <c r="D2969" s="5">
        <v>2000</v>
      </c>
      <c r="E2969" s="7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4" t="s">
        <v>8322</v>
      </c>
      <c r="P2969" s="12" t="s">
        <v>8325</v>
      </c>
      <c r="Q2969" s="11">
        <f t="shared" si="191"/>
        <v>100.5</v>
      </c>
      <c r="R2969" s="19">
        <f t="shared" si="192"/>
        <v>42020.587349537032</v>
      </c>
      <c r="S2969" s="17">
        <f t="shared" si="193"/>
        <v>42050.587349537032</v>
      </c>
      <c r="T2969">
        <f t="shared" si="190"/>
        <v>2015</v>
      </c>
    </row>
    <row r="2970" spans="1:20" ht="48" x14ac:dyDescent="0.2">
      <c r="A2970">
        <v>3588</v>
      </c>
      <c r="B2970" s="9" t="s">
        <v>3587</v>
      </c>
      <c r="C2970" s="3" t="s">
        <v>7698</v>
      </c>
      <c r="D2970" s="5">
        <v>200</v>
      </c>
      <c r="E2970" s="7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4" t="s">
        <v>8322</v>
      </c>
      <c r="P2970" s="12" t="s">
        <v>8325</v>
      </c>
      <c r="Q2970" s="11">
        <f t="shared" si="191"/>
        <v>18.27</v>
      </c>
      <c r="R2970" s="19">
        <f t="shared" si="192"/>
        <v>42101.828819444447</v>
      </c>
      <c r="S2970" s="17">
        <f t="shared" si="193"/>
        <v>42123.958333333328</v>
      </c>
      <c r="T2970">
        <f t="shared" si="190"/>
        <v>2015</v>
      </c>
    </row>
    <row r="2971" spans="1:20" ht="48" x14ac:dyDescent="0.2">
      <c r="A2971">
        <v>1421</v>
      </c>
      <c r="B2971" s="9" t="s">
        <v>1422</v>
      </c>
      <c r="C2971" s="3" t="s">
        <v>5531</v>
      </c>
      <c r="D2971" s="5">
        <v>200000</v>
      </c>
      <c r="E2971" s="7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4" t="s">
        <v>8310</v>
      </c>
      <c r="P2971" s="12" t="s">
        <v>8347</v>
      </c>
      <c r="Q2971" s="11">
        <f t="shared" si="191"/>
        <v>100</v>
      </c>
      <c r="R2971" s="19">
        <f t="shared" si="192"/>
        <v>42013.915613425925</v>
      </c>
      <c r="S2971" s="17">
        <f t="shared" si="193"/>
        <v>42043.915613425925</v>
      </c>
      <c r="T2971">
        <f t="shared" si="190"/>
        <v>2015</v>
      </c>
    </row>
    <row r="2972" spans="1:20" ht="48" x14ac:dyDescent="0.2">
      <c r="A2972">
        <v>4034</v>
      </c>
      <c r="B2972" s="9" t="s">
        <v>4030</v>
      </c>
      <c r="C2972" s="3" t="s">
        <v>8139</v>
      </c>
      <c r="D2972" s="5">
        <v>13500</v>
      </c>
      <c r="E2972" s="7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4" t="s">
        <v>8322</v>
      </c>
      <c r="P2972" s="12" t="s">
        <v>8325</v>
      </c>
      <c r="Q2972" s="11">
        <f t="shared" si="191"/>
        <v>100</v>
      </c>
      <c r="R2972" s="19">
        <f t="shared" si="192"/>
        <v>42067.947337962964</v>
      </c>
      <c r="S2972" s="17">
        <f t="shared" si="193"/>
        <v>42097.905671296292</v>
      </c>
      <c r="T2972">
        <f t="shared" si="190"/>
        <v>2015</v>
      </c>
    </row>
    <row r="2973" spans="1:20" ht="32" x14ac:dyDescent="0.2">
      <c r="A2973">
        <v>556</v>
      </c>
      <c r="B2973" s="9" t="s">
        <v>557</v>
      </c>
      <c r="C2973" s="3" t="s">
        <v>4666</v>
      </c>
      <c r="D2973" s="5">
        <v>8000</v>
      </c>
      <c r="E2973" s="7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4" t="s">
        <v>8307</v>
      </c>
      <c r="P2973" s="12" t="s">
        <v>8341</v>
      </c>
      <c r="Q2973" s="11">
        <f t="shared" si="191"/>
        <v>200</v>
      </c>
      <c r="R2973" s="19">
        <f t="shared" si="192"/>
        <v>42345.860150462962</v>
      </c>
      <c r="S2973" s="17">
        <f t="shared" si="193"/>
        <v>42375.860150462962</v>
      </c>
      <c r="T2973">
        <f t="shared" si="190"/>
        <v>2015</v>
      </c>
    </row>
    <row r="2974" spans="1:20" ht="48" x14ac:dyDescent="0.2">
      <c r="A2974">
        <v>3067</v>
      </c>
      <c r="B2974" s="9" t="s">
        <v>3067</v>
      </c>
      <c r="C2974" s="3" t="s">
        <v>7177</v>
      </c>
      <c r="D2974" s="5">
        <v>8000</v>
      </c>
      <c r="E2974" s="7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4" t="s">
        <v>8322</v>
      </c>
      <c r="P2974" s="12" t="s">
        <v>8323</v>
      </c>
      <c r="Q2974" s="11">
        <f t="shared" si="191"/>
        <v>200</v>
      </c>
      <c r="R2974" s="19">
        <f t="shared" si="192"/>
        <v>42226.938414351855</v>
      </c>
      <c r="S2974" s="17">
        <f t="shared" si="193"/>
        <v>42256.938414351855</v>
      </c>
      <c r="T2974">
        <f t="shared" si="190"/>
        <v>2015</v>
      </c>
    </row>
    <row r="2975" spans="1:20" ht="48" x14ac:dyDescent="0.2">
      <c r="A2975">
        <v>893</v>
      </c>
      <c r="B2975" s="9" t="s">
        <v>894</v>
      </c>
      <c r="C2975" s="3" t="s">
        <v>5003</v>
      </c>
      <c r="D2975" s="5">
        <v>2000</v>
      </c>
      <c r="E2975" s="7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4" t="s">
        <v>8326</v>
      </c>
      <c r="P2975" s="12" t="s">
        <v>8327</v>
      </c>
      <c r="Q2975" s="11">
        <f t="shared" si="191"/>
        <v>40</v>
      </c>
      <c r="R2975" s="19">
        <f t="shared" si="192"/>
        <v>42065.897719907407</v>
      </c>
      <c r="S2975" s="17">
        <f t="shared" si="193"/>
        <v>42095.856053240743</v>
      </c>
      <c r="T2975">
        <f t="shared" si="190"/>
        <v>2015</v>
      </c>
    </row>
    <row r="2976" spans="1:20" ht="32" x14ac:dyDescent="0.2">
      <c r="A2976">
        <v>179</v>
      </c>
      <c r="B2976" s="9" t="s">
        <v>181</v>
      </c>
      <c r="C2976" s="3" t="s">
        <v>4289</v>
      </c>
      <c r="D2976" s="5">
        <v>1000</v>
      </c>
      <c r="E2976" s="7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4" t="s">
        <v>8320</v>
      </c>
      <c r="P2976" s="12" t="s">
        <v>8324</v>
      </c>
      <c r="Q2976" s="11">
        <f t="shared" si="191"/>
        <v>100</v>
      </c>
      <c r="R2976" s="19">
        <f t="shared" si="192"/>
        <v>42403.080497685187</v>
      </c>
      <c r="S2976" s="17">
        <f t="shared" si="193"/>
        <v>42433.080497685187</v>
      </c>
      <c r="T2976">
        <f t="shared" si="190"/>
        <v>2016</v>
      </c>
    </row>
    <row r="2977" spans="1:20" ht="48" x14ac:dyDescent="0.2">
      <c r="A2977">
        <v>1363</v>
      </c>
      <c r="B2977" s="9" t="s">
        <v>1364</v>
      </c>
      <c r="C2977" s="3" t="s">
        <v>5473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4" t="s">
        <v>8310</v>
      </c>
      <c r="P2977" s="12" t="s">
        <v>8332</v>
      </c>
      <c r="Q2977" s="11">
        <f t="shared" si="191"/>
        <v>40</v>
      </c>
      <c r="R2977" s="19">
        <f t="shared" si="192"/>
        <v>42396.8440625</v>
      </c>
      <c r="S2977" s="17">
        <f t="shared" si="193"/>
        <v>42415.332638888889</v>
      </c>
      <c r="T2977">
        <f t="shared" si="190"/>
        <v>2016</v>
      </c>
    </row>
    <row r="2978" spans="1:20" ht="32" x14ac:dyDescent="0.2">
      <c r="A2978">
        <v>3415</v>
      </c>
      <c r="B2978" s="9" t="s">
        <v>3414</v>
      </c>
      <c r="C2978" s="3" t="s">
        <v>7525</v>
      </c>
      <c r="D2978" s="5">
        <v>200</v>
      </c>
      <c r="E2978" s="7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4" t="s">
        <v>8322</v>
      </c>
      <c r="P2978" s="12" t="s">
        <v>8325</v>
      </c>
      <c r="Q2978" s="11">
        <f t="shared" si="191"/>
        <v>22.22</v>
      </c>
      <c r="R2978" s="19">
        <f t="shared" si="192"/>
        <v>42467.144166666665</v>
      </c>
      <c r="S2978" s="17">
        <f t="shared" si="193"/>
        <v>42477.979166666672</v>
      </c>
      <c r="T2978">
        <f t="shared" si="190"/>
        <v>2016</v>
      </c>
    </row>
    <row r="2979" spans="1:20" ht="48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4" t="s">
        <v>8307</v>
      </c>
      <c r="P2979" s="12" t="s">
        <v>8309</v>
      </c>
      <c r="Q2979" s="11">
        <f t="shared" si="191"/>
        <v>199</v>
      </c>
      <c r="R2979" s="19">
        <f t="shared" si="192"/>
        <v>42496.529305555552</v>
      </c>
      <c r="S2979" s="17">
        <f t="shared" si="193"/>
        <v>42526.529305555552</v>
      </c>
      <c r="T2979">
        <f t="shared" si="190"/>
        <v>2016</v>
      </c>
    </row>
    <row r="2980" spans="1:20" ht="48" x14ac:dyDescent="0.2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4" t="s">
        <v>8326</v>
      </c>
      <c r="P2980" s="12" t="s">
        <v>8349</v>
      </c>
      <c r="Q2980" s="11">
        <f t="shared" si="191"/>
        <v>32.67</v>
      </c>
      <c r="R2980" s="19">
        <f t="shared" si="192"/>
        <v>40507.239884259259</v>
      </c>
      <c r="S2980" s="17">
        <f t="shared" si="193"/>
        <v>40567.239884259259</v>
      </c>
      <c r="T2980">
        <f t="shared" si="190"/>
        <v>2010</v>
      </c>
    </row>
    <row r="2981" spans="1:20" ht="48" x14ac:dyDescent="0.2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4" t="s">
        <v>8326</v>
      </c>
      <c r="P2981" s="12" t="s">
        <v>8349</v>
      </c>
      <c r="Q2981" s="11">
        <f t="shared" si="191"/>
        <v>19.600000000000001</v>
      </c>
      <c r="R2981" s="19">
        <f t="shared" si="192"/>
        <v>41944.916215277779</v>
      </c>
      <c r="S2981" s="17">
        <f t="shared" si="193"/>
        <v>41974.957881944443</v>
      </c>
      <c r="T2981">
        <f t="shared" si="190"/>
        <v>2014</v>
      </c>
    </row>
    <row r="2982" spans="1:20" ht="48" x14ac:dyDescent="0.2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4" t="s">
        <v>8326</v>
      </c>
      <c r="P2982" s="12" t="s">
        <v>8327</v>
      </c>
      <c r="Q2982" s="11">
        <f t="shared" si="191"/>
        <v>27.86</v>
      </c>
      <c r="R2982" s="19">
        <f t="shared" si="192"/>
        <v>40431.127650462964</v>
      </c>
      <c r="S2982" s="17">
        <f t="shared" si="193"/>
        <v>40476.127650462964</v>
      </c>
      <c r="T2982">
        <f t="shared" si="190"/>
        <v>2010</v>
      </c>
    </row>
    <row r="2983" spans="1:20" ht="32" x14ac:dyDescent="0.2">
      <c r="A2983">
        <v>3946</v>
      </c>
      <c r="B2983" s="9" t="s">
        <v>3943</v>
      </c>
      <c r="C2983" s="3" t="s">
        <v>8054</v>
      </c>
      <c r="D2983" s="5">
        <v>6000</v>
      </c>
      <c r="E2983" s="7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4" t="s">
        <v>8322</v>
      </c>
      <c r="P2983" s="12" t="s">
        <v>8325</v>
      </c>
      <c r="Q2983" s="11">
        <f t="shared" si="191"/>
        <v>39</v>
      </c>
      <c r="R2983" s="19">
        <f t="shared" si="192"/>
        <v>42031.833587962959</v>
      </c>
      <c r="S2983" s="17">
        <f t="shared" si="193"/>
        <v>42063.333333333328</v>
      </c>
      <c r="T2983">
        <f t="shared" si="190"/>
        <v>2015</v>
      </c>
    </row>
    <row r="2984" spans="1:20" ht="48" x14ac:dyDescent="0.2">
      <c r="A2984">
        <v>3429</v>
      </c>
      <c r="B2984" s="9" t="s">
        <v>3428</v>
      </c>
      <c r="C2984" s="3" t="s">
        <v>7539</v>
      </c>
      <c r="D2984" s="5">
        <v>150</v>
      </c>
      <c r="E2984" s="7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4" t="s">
        <v>8322</v>
      </c>
      <c r="P2984" s="12" t="s">
        <v>8325</v>
      </c>
      <c r="Q2984" s="11">
        <f t="shared" si="191"/>
        <v>16.25</v>
      </c>
      <c r="R2984" s="19">
        <f t="shared" si="192"/>
        <v>42662.021539351852</v>
      </c>
      <c r="S2984" s="17">
        <f t="shared" si="193"/>
        <v>42676.021539351852</v>
      </c>
      <c r="T2984">
        <f t="shared" si="190"/>
        <v>2016</v>
      </c>
    </row>
    <row r="2985" spans="1:20" ht="48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4" t="s">
        <v>8307</v>
      </c>
      <c r="P2985" s="12" t="s">
        <v>8309</v>
      </c>
      <c r="Q2985" s="11">
        <f t="shared" si="191"/>
        <v>19.399999999999999</v>
      </c>
      <c r="R2985" s="19">
        <f t="shared" si="192"/>
        <v>42409.040231481486</v>
      </c>
      <c r="S2985" s="17">
        <f t="shared" si="193"/>
        <v>42423.040231481486</v>
      </c>
      <c r="T2985">
        <f t="shared" si="190"/>
        <v>2016</v>
      </c>
    </row>
    <row r="2986" spans="1:20" ht="48" x14ac:dyDescent="0.2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4" t="s">
        <v>8320</v>
      </c>
      <c r="P2986" s="12" t="s">
        <v>8336</v>
      </c>
      <c r="Q2986" s="11">
        <f t="shared" si="191"/>
        <v>47.5</v>
      </c>
      <c r="R2986" s="19">
        <f t="shared" si="192"/>
        <v>42067.62431712963</v>
      </c>
      <c r="S2986" s="17">
        <f t="shared" si="193"/>
        <v>42097.582650462966</v>
      </c>
      <c r="T2986">
        <f t="shared" si="190"/>
        <v>2015</v>
      </c>
    </row>
    <row r="2987" spans="1:20" ht="16" x14ac:dyDescent="0.2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4" t="s">
        <v>8345</v>
      </c>
      <c r="P2987" s="12" t="s">
        <v>8346</v>
      </c>
      <c r="Q2987" s="11">
        <f t="shared" si="191"/>
        <v>47.5</v>
      </c>
      <c r="R2987" s="19">
        <f t="shared" si="192"/>
        <v>42556.807187500002</v>
      </c>
      <c r="S2987" s="17">
        <f t="shared" si="193"/>
        <v>42563.807187500002</v>
      </c>
      <c r="T2987">
        <f t="shared" si="190"/>
        <v>2016</v>
      </c>
    </row>
    <row r="2988" spans="1:20" ht="48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4" t="s">
        <v>8322</v>
      </c>
      <c r="P2988" s="12" t="s">
        <v>8325</v>
      </c>
      <c r="Q2988" s="11">
        <f t="shared" si="191"/>
        <v>23.63</v>
      </c>
      <c r="R2988" s="19">
        <f t="shared" si="192"/>
        <v>41885.221550925926</v>
      </c>
      <c r="S2988" s="17">
        <f t="shared" si="193"/>
        <v>41916.290972222225</v>
      </c>
      <c r="T2988">
        <f t="shared" si="190"/>
        <v>2014</v>
      </c>
    </row>
    <row r="2989" spans="1:20" ht="48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4" t="s">
        <v>8318</v>
      </c>
      <c r="P2989" s="12" t="s">
        <v>8344</v>
      </c>
      <c r="Q2989" s="11">
        <f t="shared" si="191"/>
        <v>23.5</v>
      </c>
      <c r="R2989" s="19">
        <f t="shared" si="192"/>
        <v>41835.763981481483</v>
      </c>
      <c r="S2989" s="17">
        <f t="shared" si="193"/>
        <v>41865.763981481483</v>
      </c>
      <c r="T2989">
        <f t="shared" si="190"/>
        <v>2014</v>
      </c>
    </row>
    <row r="2990" spans="1:20" ht="48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4" t="s">
        <v>8312</v>
      </c>
      <c r="P2990" s="12" t="s">
        <v>8313</v>
      </c>
      <c r="Q2990" s="11">
        <f t="shared" si="191"/>
        <v>12.47</v>
      </c>
      <c r="R2990" s="19">
        <f t="shared" si="192"/>
        <v>41849.560694444444</v>
      </c>
      <c r="S2990" s="17">
        <f t="shared" si="193"/>
        <v>41909.560694444444</v>
      </c>
      <c r="T2990">
        <f t="shared" si="190"/>
        <v>2014</v>
      </c>
    </row>
    <row r="2991" spans="1:20" ht="48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4" t="s">
        <v>8315</v>
      </c>
      <c r="P2991" s="12" t="s">
        <v>8343</v>
      </c>
      <c r="Q2991" s="11">
        <f t="shared" si="191"/>
        <v>23.25</v>
      </c>
      <c r="R2991" s="19">
        <f t="shared" si="192"/>
        <v>42325.19358796296</v>
      </c>
      <c r="S2991" s="17">
        <f t="shared" si="193"/>
        <v>42355.19358796296</v>
      </c>
      <c r="T2991">
        <f t="shared" si="190"/>
        <v>2015</v>
      </c>
    </row>
    <row r="2992" spans="1:20" ht="32" x14ac:dyDescent="0.2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4" t="s">
        <v>8322</v>
      </c>
      <c r="P2992" s="12" t="s">
        <v>8325</v>
      </c>
      <c r="Q2992" s="11">
        <f t="shared" si="191"/>
        <v>46.25</v>
      </c>
      <c r="R2992" s="19">
        <f t="shared" si="192"/>
        <v>41948.727256944447</v>
      </c>
      <c r="S2992" s="17">
        <f t="shared" si="193"/>
        <v>41978.727256944447</v>
      </c>
      <c r="T2992">
        <f t="shared" si="190"/>
        <v>2014</v>
      </c>
    </row>
    <row r="2993" spans="1:20" ht="48" x14ac:dyDescent="0.2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4" t="s">
        <v>8322</v>
      </c>
      <c r="P2993" s="12" t="s">
        <v>8325</v>
      </c>
      <c r="Q2993" s="11">
        <f t="shared" si="191"/>
        <v>61.67</v>
      </c>
      <c r="R2993" s="19">
        <f t="shared" si="192"/>
        <v>42224.756909722222</v>
      </c>
      <c r="S2993" s="17">
        <f t="shared" si="193"/>
        <v>42254.756909722222</v>
      </c>
      <c r="T2993">
        <f t="shared" si="190"/>
        <v>2015</v>
      </c>
    </row>
    <row r="2994" spans="1:20" ht="48" x14ac:dyDescent="0.2">
      <c r="A2994">
        <v>2372</v>
      </c>
      <c r="B2994" s="9" t="s">
        <v>2373</v>
      </c>
      <c r="C2994" s="3" t="s">
        <v>6482</v>
      </c>
      <c r="D2994" s="5">
        <v>5500</v>
      </c>
      <c r="E2994" s="7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4" t="s">
        <v>8307</v>
      </c>
      <c r="P2994" s="12" t="s">
        <v>8341</v>
      </c>
      <c r="Q2994" s="11">
        <f t="shared" si="191"/>
        <v>30</v>
      </c>
      <c r="R2994" s="19">
        <f t="shared" si="192"/>
        <v>42088.069108796291</v>
      </c>
      <c r="S2994" s="17">
        <f t="shared" si="193"/>
        <v>42118.069108796291</v>
      </c>
      <c r="T2994">
        <f t="shared" si="190"/>
        <v>2015</v>
      </c>
    </row>
    <row r="2995" spans="1:20" ht="48" x14ac:dyDescent="0.2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4" t="s">
        <v>8310</v>
      </c>
      <c r="P2995" s="12" t="s">
        <v>8347</v>
      </c>
      <c r="Q2995" s="11">
        <f t="shared" si="191"/>
        <v>30</v>
      </c>
      <c r="R2995" s="19">
        <f t="shared" si="192"/>
        <v>42040.829872685179</v>
      </c>
      <c r="S2995" s="17">
        <f t="shared" si="193"/>
        <v>42070.829872685179</v>
      </c>
      <c r="T2995">
        <f t="shared" si="190"/>
        <v>2015</v>
      </c>
    </row>
    <row r="2996" spans="1:20" ht="32" x14ac:dyDescent="0.2">
      <c r="A2996">
        <v>177</v>
      </c>
      <c r="B2996" s="9" t="s">
        <v>179</v>
      </c>
      <c r="C2996" s="3" t="s">
        <v>4287</v>
      </c>
      <c r="D2996" s="5">
        <v>450</v>
      </c>
      <c r="E2996" s="7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4" t="s">
        <v>8320</v>
      </c>
      <c r="P2996" s="12" t="s">
        <v>8324</v>
      </c>
      <c r="Q2996" s="11">
        <f t="shared" si="191"/>
        <v>25.71</v>
      </c>
      <c r="R2996" s="19">
        <f t="shared" si="192"/>
        <v>42070.047754629632</v>
      </c>
      <c r="S2996" s="17">
        <f t="shared" si="193"/>
        <v>42087.00608796296</v>
      </c>
      <c r="T2996">
        <f t="shared" si="190"/>
        <v>2015</v>
      </c>
    </row>
    <row r="2997" spans="1:20" ht="32" x14ac:dyDescent="0.2">
      <c r="A2997">
        <v>2167</v>
      </c>
      <c r="B2997" s="9" t="s">
        <v>2168</v>
      </c>
      <c r="C2997" s="3" t="s">
        <v>6277</v>
      </c>
      <c r="D2997" s="5">
        <v>150</v>
      </c>
      <c r="E2997" s="7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4" t="s">
        <v>8326</v>
      </c>
      <c r="P2997" s="12" t="s">
        <v>8330</v>
      </c>
      <c r="Q2997" s="11">
        <f t="shared" si="191"/>
        <v>22.5</v>
      </c>
      <c r="R2997" s="19">
        <f t="shared" si="192"/>
        <v>41153.066400462965</v>
      </c>
      <c r="S2997" s="17">
        <f t="shared" si="193"/>
        <v>41167.066400462965</v>
      </c>
      <c r="T2997">
        <f t="shared" si="190"/>
        <v>2012</v>
      </c>
    </row>
    <row r="2998" spans="1:20" ht="48" x14ac:dyDescent="0.2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4" t="s">
        <v>8322</v>
      </c>
      <c r="P2998" s="12" t="s">
        <v>8325</v>
      </c>
      <c r="Q2998" s="11">
        <f t="shared" si="191"/>
        <v>12</v>
      </c>
      <c r="R2998" s="19">
        <f t="shared" si="192"/>
        <v>42477.729780092588</v>
      </c>
      <c r="S2998" s="17">
        <f t="shared" si="193"/>
        <v>42500.875</v>
      </c>
      <c r="T2998">
        <f t="shared" si="190"/>
        <v>2016</v>
      </c>
    </row>
    <row r="2999" spans="1:20" ht="32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4" t="s">
        <v>8315</v>
      </c>
      <c r="P2999" s="12" t="s">
        <v>8333</v>
      </c>
      <c r="Q2999" s="11">
        <f t="shared" si="191"/>
        <v>17.850000000000001</v>
      </c>
      <c r="R2999" s="19">
        <f t="shared" si="192"/>
        <v>41009.847314814811</v>
      </c>
      <c r="S2999" s="17">
        <f t="shared" si="193"/>
        <v>41069.847314814811</v>
      </c>
      <c r="T2999">
        <f t="shared" si="190"/>
        <v>2012</v>
      </c>
    </row>
    <row r="3000" spans="1:20" ht="48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4" t="s">
        <v>8326</v>
      </c>
      <c r="P3000" s="12" t="s">
        <v>8353</v>
      </c>
      <c r="Q3000" s="11">
        <f t="shared" si="191"/>
        <v>59.33</v>
      </c>
      <c r="R3000" s="19">
        <f t="shared" si="192"/>
        <v>40731.61037037037</v>
      </c>
      <c r="S3000" s="17">
        <f t="shared" si="193"/>
        <v>40761.61037037037</v>
      </c>
      <c r="T3000">
        <f t="shared" si="190"/>
        <v>2011</v>
      </c>
    </row>
    <row r="3001" spans="1:20" ht="48" x14ac:dyDescent="0.2">
      <c r="A3001">
        <v>2869</v>
      </c>
      <c r="B3001" s="9" t="s">
        <v>2869</v>
      </c>
      <c r="C3001" s="3" t="s">
        <v>6979</v>
      </c>
      <c r="D3001" s="5">
        <v>20000</v>
      </c>
      <c r="E3001" s="7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4" t="s">
        <v>8322</v>
      </c>
      <c r="P3001" s="12" t="s">
        <v>8325</v>
      </c>
      <c r="Q3001" s="11">
        <f t="shared" si="191"/>
        <v>35.4</v>
      </c>
      <c r="R3001" s="19">
        <f t="shared" si="192"/>
        <v>42540.593530092592</v>
      </c>
      <c r="S3001" s="17">
        <f t="shared" si="193"/>
        <v>42570.593530092592</v>
      </c>
      <c r="T3001">
        <f t="shared" si="190"/>
        <v>2016</v>
      </c>
    </row>
    <row r="3002" spans="1:20" ht="64" x14ac:dyDescent="0.2">
      <c r="A3002">
        <v>767</v>
      </c>
      <c r="B3002" s="9" t="s">
        <v>768</v>
      </c>
      <c r="C3002" s="3" t="s">
        <v>4877</v>
      </c>
      <c r="D3002" s="5">
        <v>5000</v>
      </c>
      <c r="E3002" s="7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4" t="s">
        <v>8310</v>
      </c>
      <c r="P3002" s="12" t="s">
        <v>8351</v>
      </c>
      <c r="Q3002" s="11">
        <f t="shared" si="191"/>
        <v>59</v>
      </c>
      <c r="R3002" s="19">
        <f t="shared" si="192"/>
        <v>42115.143634259264</v>
      </c>
      <c r="S3002" s="17">
        <f t="shared" si="193"/>
        <v>42145.143634259264</v>
      </c>
      <c r="T3002">
        <f t="shared" si="190"/>
        <v>2015</v>
      </c>
    </row>
    <row r="3003" spans="1:20" ht="48" x14ac:dyDescent="0.2">
      <c r="A3003">
        <v>3068</v>
      </c>
      <c r="B3003" s="9" t="s">
        <v>3068</v>
      </c>
      <c r="C3003" s="3" t="s">
        <v>7178</v>
      </c>
      <c r="D3003" s="5">
        <v>250000</v>
      </c>
      <c r="E3003" s="7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4" t="s">
        <v>8322</v>
      </c>
      <c r="P3003" s="12" t="s">
        <v>8323</v>
      </c>
      <c r="Q3003" s="11">
        <f t="shared" si="191"/>
        <v>87.5</v>
      </c>
      <c r="R3003" s="19">
        <f t="shared" si="192"/>
        <v>42263.691574074073</v>
      </c>
      <c r="S3003" s="17">
        <f t="shared" si="193"/>
        <v>42293.691574074073</v>
      </c>
      <c r="T3003">
        <f t="shared" si="190"/>
        <v>2015</v>
      </c>
    </row>
    <row r="3004" spans="1:20" ht="32" x14ac:dyDescent="0.2">
      <c r="A3004">
        <v>579</v>
      </c>
      <c r="B3004" s="9" t="s">
        <v>580</v>
      </c>
      <c r="C3004" s="3" t="s">
        <v>4689</v>
      </c>
      <c r="D3004" s="5">
        <v>12000</v>
      </c>
      <c r="E3004" s="7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4" t="s">
        <v>8307</v>
      </c>
      <c r="P3004" s="12" t="s">
        <v>8341</v>
      </c>
      <c r="Q3004" s="11">
        <f t="shared" si="191"/>
        <v>35</v>
      </c>
      <c r="R3004" s="19">
        <f t="shared" si="192"/>
        <v>41968.852118055554</v>
      </c>
      <c r="S3004" s="17">
        <f t="shared" si="193"/>
        <v>41998.852118055554</v>
      </c>
      <c r="T3004">
        <f t="shared" si="190"/>
        <v>2014</v>
      </c>
    </row>
    <row r="3005" spans="1:20" ht="48" x14ac:dyDescent="0.2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4" t="s">
        <v>8322</v>
      </c>
      <c r="P3005" s="12" t="s">
        <v>8325</v>
      </c>
      <c r="Q3005" s="11">
        <f t="shared" si="191"/>
        <v>24.71</v>
      </c>
      <c r="R3005" s="19">
        <f t="shared" si="192"/>
        <v>42124.623877314814</v>
      </c>
      <c r="S3005" s="17">
        <f t="shared" si="193"/>
        <v>42166.958333333328</v>
      </c>
      <c r="T3005">
        <f t="shared" si="190"/>
        <v>2015</v>
      </c>
    </row>
    <row r="3006" spans="1:20" ht="48" x14ac:dyDescent="0.2">
      <c r="A3006">
        <v>862</v>
      </c>
      <c r="B3006" s="9" t="s">
        <v>863</v>
      </c>
      <c r="C3006" s="3" t="s">
        <v>4972</v>
      </c>
      <c r="D3006" s="5">
        <v>50000</v>
      </c>
      <c r="E3006" s="7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4" t="s">
        <v>8326</v>
      </c>
      <c r="P3006" s="12" t="s">
        <v>8349</v>
      </c>
      <c r="Q3006" s="11">
        <f t="shared" si="191"/>
        <v>42.5</v>
      </c>
      <c r="R3006" s="19">
        <f t="shared" si="192"/>
        <v>41559.5549537037</v>
      </c>
      <c r="S3006" s="17">
        <f t="shared" si="193"/>
        <v>41589.596620370372</v>
      </c>
      <c r="T3006">
        <f t="shared" ref="T3006:T3060" si="194">YEAR(R3006)</f>
        <v>2013</v>
      </c>
    </row>
    <row r="3007" spans="1:20" ht="48" x14ac:dyDescent="0.2">
      <c r="A3007">
        <v>775</v>
      </c>
      <c r="B3007" s="9" t="s">
        <v>776</v>
      </c>
      <c r="C3007" s="3" t="s">
        <v>4885</v>
      </c>
      <c r="D3007" s="5">
        <v>10000</v>
      </c>
      <c r="E3007" s="7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4" t="s">
        <v>8310</v>
      </c>
      <c r="P3007" s="12" t="s">
        <v>8351</v>
      </c>
      <c r="Q3007" s="11">
        <f t="shared" si="191"/>
        <v>34</v>
      </c>
      <c r="R3007" s="19">
        <f t="shared" si="192"/>
        <v>40863.060127314813</v>
      </c>
      <c r="S3007" s="17">
        <f t="shared" si="193"/>
        <v>40893.060127314813</v>
      </c>
      <c r="T3007">
        <f t="shared" si="194"/>
        <v>2011</v>
      </c>
    </row>
    <row r="3008" spans="1:20" ht="48" x14ac:dyDescent="0.2">
      <c r="A3008">
        <v>3896</v>
      </c>
      <c r="B3008" s="9" t="s">
        <v>3893</v>
      </c>
      <c r="C3008" s="3" t="s">
        <v>8004</v>
      </c>
      <c r="D3008" s="5">
        <v>1600</v>
      </c>
      <c r="E3008" s="7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4" t="s">
        <v>8322</v>
      </c>
      <c r="P3008" s="12" t="s">
        <v>8325</v>
      </c>
      <c r="Q3008" s="11">
        <f t="shared" si="191"/>
        <v>42.5</v>
      </c>
      <c r="R3008" s="19">
        <f t="shared" si="192"/>
        <v>41793.191875000004</v>
      </c>
      <c r="S3008" s="17">
        <f t="shared" si="193"/>
        <v>41807.191875000004</v>
      </c>
      <c r="T3008">
        <f t="shared" si="194"/>
        <v>2014</v>
      </c>
    </row>
    <row r="3009" spans="1:20" ht="64" x14ac:dyDescent="0.2">
      <c r="A3009">
        <v>3982</v>
      </c>
      <c r="B3009" s="9" t="s">
        <v>3978</v>
      </c>
      <c r="C3009" s="3" t="s">
        <v>8088</v>
      </c>
      <c r="D3009" s="5">
        <v>850</v>
      </c>
      <c r="E3009" s="7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4" t="s">
        <v>8322</v>
      </c>
      <c r="P3009" s="12" t="s">
        <v>8325</v>
      </c>
      <c r="Q3009" s="11">
        <f t="shared" si="191"/>
        <v>34</v>
      </c>
      <c r="R3009" s="19">
        <f t="shared" si="192"/>
        <v>42132.809953703705</v>
      </c>
      <c r="S3009" s="17">
        <f t="shared" si="193"/>
        <v>42192.809953703705</v>
      </c>
      <c r="T3009">
        <f t="shared" si="194"/>
        <v>2015</v>
      </c>
    </row>
    <row r="3010" spans="1:20" ht="48" x14ac:dyDescent="0.2">
      <c r="A3010">
        <v>1549</v>
      </c>
      <c r="B3010" s="9" t="s">
        <v>1550</v>
      </c>
      <c r="C3010" s="3" t="s">
        <v>5659</v>
      </c>
      <c r="D3010" s="5">
        <v>500</v>
      </c>
      <c r="E3010" s="7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4" t="s">
        <v>8312</v>
      </c>
      <c r="P3010" s="12" t="s">
        <v>8354</v>
      </c>
      <c r="Q3010" s="11">
        <f t="shared" si="191"/>
        <v>28.33</v>
      </c>
      <c r="R3010" s="19">
        <f t="shared" si="192"/>
        <v>42281.136099537034</v>
      </c>
      <c r="S3010" s="17">
        <f t="shared" si="193"/>
        <v>42311.177766203706</v>
      </c>
      <c r="T3010">
        <f t="shared" si="194"/>
        <v>2015</v>
      </c>
    </row>
    <row r="3011" spans="1:20" ht="32" x14ac:dyDescent="0.2">
      <c r="A3011">
        <v>4070</v>
      </c>
      <c r="B3011" s="9" t="s">
        <v>4066</v>
      </c>
      <c r="C3011" s="3" t="s">
        <v>8173</v>
      </c>
      <c r="D3011" s="5">
        <v>1000</v>
      </c>
      <c r="E3011" s="7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4" t="s">
        <v>8322</v>
      </c>
      <c r="P3011" s="12" t="s">
        <v>8325</v>
      </c>
      <c r="Q3011" s="11">
        <f t="shared" ref="Q3011:Q3074" si="195">IFERROR(ROUND(E3011/L3011,2),0)</f>
        <v>27.5</v>
      </c>
      <c r="R3011" s="19">
        <f t="shared" ref="R3011:R3074" si="196">(((J3011/60)/60)/24)+DATE(1970,1,1)</f>
        <v>42031.666898148149</v>
      </c>
      <c r="S3011" s="17">
        <f t="shared" ref="S3011:S3074" si="197">(((I3011/60)/60)/24)+DATE(1970,1,1)</f>
        <v>42064.125</v>
      </c>
      <c r="T3011">
        <f t="shared" si="194"/>
        <v>2015</v>
      </c>
    </row>
    <row r="3012" spans="1:20" ht="48" x14ac:dyDescent="0.2">
      <c r="A3012">
        <v>1106</v>
      </c>
      <c r="B3012" s="9" t="s">
        <v>1107</v>
      </c>
      <c r="C3012" s="3" t="s">
        <v>5216</v>
      </c>
      <c r="D3012" s="5">
        <v>400</v>
      </c>
      <c r="E3012" s="7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4" t="s">
        <v>8315</v>
      </c>
      <c r="P3012" s="12" t="s">
        <v>8333</v>
      </c>
      <c r="Q3012" s="11">
        <f t="shared" si="195"/>
        <v>23.57</v>
      </c>
      <c r="R3012" s="19">
        <f t="shared" si="196"/>
        <v>40973.740451388891</v>
      </c>
      <c r="S3012" s="17">
        <f t="shared" si="197"/>
        <v>41003.698784722219</v>
      </c>
      <c r="T3012">
        <f t="shared" si="194"/>
        <v>2012</v>
      </c>
    </row>
    <row r="3013" spans="1:20" ht="48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4" t="s">
        <v>8322</v>
      </c>
      <c r="P3013" s="12" t="s">
        <v>8325</v>
      </c>
      <c r="Q3013" s="11">
        <f t="shared" si="195"/>
        <v>23.14</v>
      </c>
      <c r="R3013" s="19">
        <f t="shared" si="196"/>
        <v>42807.151863425926</v>
      </c>
      <c r="S3013" s="17">
        <f t="shared" si="197"/>
        <v>42829.151863425926</v>
      </c>
      <c r="T3013">
        <f t="shared" si="194"/>
        <v>2017</v>
      </c>
    </row>
    <row r="3014" spans="1:20" ht="48" x14ac:dyDescent="0.2">
      <c r="A3014">
        <v>925</v>
      </c>
      <c r="B3014" s="9" t="s">
        <v>926</v>
      </c>
      <c r="C3014" s="3" t="s">
        <v>5035</v>
      </c>
      <c r="D3014" s="5">
        <v>6000</v>
      </c>
      <c r="E3014" s="7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4" t="s">
        <v>8326</v>
      </c>
      <c r="P3014" s="12" t="s">
        <v>8349</v>
      </c>
      <c r="Q3014" s="11">
        <f t="shared" si="195"/>
        <v>32</v>
      </c>
      <c r="R3014" s="19">
        <f t="shared" si="196"/>
        <v>41575.880914351852</v>
      </c>
      <c r="S3014" s="17">
        <f t="shared" si="197"/>
        <v>41605.922581018516</v>
      </c>
      <c r="T3014">
        <f t="shared" si="194"/>
        <v>2013</v>
      </c>
    </row>
    <row r="3015" spans="1:20" ht="48" x14ac:dyDescent="0.2">
      <c r="A3015">
        <v>903</v>
      </c>
      <c r="B3015" s="9" t="s">
        <v>904</v>
      </c>
      <c r="C3015" s="3" t="s">
        <v>5013</v>
      </c>
      <c r="D3015" s="5">
        <v>5000</v>
      </c>
      <c r="E3015" s="7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4" t="s">
        <v>8326</v>
      </c>
      <c r="P3015" s="12" t="s">
        <v>8349</v>
      </c>
      <c r="Q3015" s="11">
        <f t="shared" si="195"/>
        <v>40</v>
      </c>
      <c r="R3015" s="19">
        <f t="shared" si="196"/>
        <v>41149.796064814815</v>
      </c>
      <c r="S3015" s="17">
        <f t="shared" si="197"/>
        <v>41175.100694444445</v>
      </c>
      <c r="T3015">
        <f t="shared" si="194"/>
        <v>2012</v>
      </c>
    </row>
    <row r="3016" spans="1:20" ht="32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4" t="s">
        <v>8307</v>
      </c>
      <c r="P3016" s="12" t="s">
        <v>8309</v>
      </c>
      <c r="Q3016" s="11">
        <f t="shared" si="195"/>
        <v>39</v>
      </c>
      <c r="R3016" s="19">
        <f t="shared" si="196"/>
        <v>41990.438043981485</v>
      </c>
      <c r="S3016" s="17">
        <f t="shared" si="197"/>
        <v>42020.438043981485</v>
      </c>
      <c r="T3016">
        <f t="shared" si="194"/>
        <v>2014</v>
      </c>
    </row>
    <row r="3017" spans="1:20" ht="32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4" t="s">
        <v>8312</v>
      </c>
      <c r="P3017" s="12" t="s">
        <v>8313</v>
      </c>
      <c r="Q3017" s="11">
        <f t="shared" si="195"/>
        <v>51.67</v>
      </c>
      <c r="R3017" s="19">
        <f t="shared" si="196"/>
        <v>42209.567824074074</v>
      </c>
      <c r="S3017" s="17">
        <f t="shared" si="197"/>
        <v>42259.567824074074</v>
      </c>
      <c r="T3017">
        <f t="shared" si="194"/>
        <v>2015</v>
      </c>
    </row>
    <row r="3018" spans="1:20" ht="48" x14ac:dyDescent="0.2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4" t="s">
        <v>8320</v>
      </c>
      <c r="P3018" s="12" t="s">
        <v>8338</v>
      </c>
      <c r="Q3018" s="11">
        <f t="shared" si="195"/>
        <v>11.77</v>
      </c>
      <c r="R3018" s="19">
        <f t="shared" si="196"/>
        <v>41400.92627314815</v>
      </c>
      <c r="S3018" s="17">
        <f t="shared" si="197"/>
        <v>41430.92627314815</v>
      </c>
      <c r="T3018">
        <f t="shared" si="194"/>
        <v>2013</v>
      </c>
    </row>
    <row r="3019" spans="1:20" ht="32" x14ac:dyDescent="0.2">
      <c r="A3019">
        <v>3907</v>
      </c>
      <c r="B3019" s="9" t="s">
        <v>3904</v>
      </c>
      <c r="C3019" s="3" t="s">
        <v>8015</v>
      </c>
      <c r="D3019" s="5">
        <v>1000</v>
      </c>
      <c r="E3019" s="7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4" t="s">
        <v>8322</v>
      </c>
      <c r="P3019" s="12" t="s">
        <v>8325</v>
      </c>
      <c r="Q3019" s="11">
        <f t="shared" si="195"/>
        <v>38.25</v>
      </c>
      <c r="R3019" s="19">
        <f t="shared" si="196"/>
        <v>41906.819513888891</v>
      </c>
      <c r="S3019" s="17">
        <f t="shared" si="197"/>
        <v>41938.838888888888</v>
      </c>
      <c r="T3019">
        <f t="shared" si="194"/>
        <v>2014</v>
      </c>
    </row>
    <row r="3020" spans="1:20" ht="48" x14ac:dyDescent="0.2">
      <c r="A3020">
        <v>2169</v>
      </c>
      <c r="B3020" s="9" t="s">
        <v>2170</v>
      </c>
      <c r="C3020" s="3" t="s">
        <v>6279</v>
      </c>
      <c r="D3020" s="5">
        <v>153</v>
      </c>
      <c r="E3020" s="7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4" t="s">
        <v>8326</v>
      </c>
      <c r="P3020" s="12" t="s">
        <v>8330</v>
      </c>
      <c r="Q3020" s="11">
        <f t="shared" si="195"/>
        <v>21.86</v>
      </c>
      <c r="R3020" s="19">
        <f t="shared" si="196"/>
        <v>42793.700821759259</v>
      </c>
      <c r="S3020" s="17">
        <f t="shared" si="197"/>
        <v>42796.700821759259</v>
      </c>
      <c r="T3020">
        <f t="shared" si="194"/>
        <v>2017</v>
      </c>
    </row>
    <row r="3021" spans="1:20" ht="48" x14ac:dyDescent="0.2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4" t="s">
        <v>8320</v>
      </c>
      <c r="P3021" s="12" t="s">
        <v>8336</v>
      </c>
      <c r="Q3021" s="11">
        <f t="shared" si="195"/>
        <v>25.17</v>
      </c>
      <c r="R3021" s="19">
        <f t="shared" si="196"/>
        <v>41904.781990740739</v>
      </c>
      <c r="S3021" s="17">
        <f t="shared" si="197"/>
        <v>41940.916666666664</v>
      </c>
      <c r="T3021">
        <f t="shared" si="194"/>
        <v>2014</v>
      </c>
    </row>
    <row r="3022" spans="1:20" ht="48" x14ac:dyDescent="0.2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4" t="s">
        <v>8326</v>
      </c>
      <c r="P3022" s="12" t="s">
        <v>8349</v>
      </c>
      <c r="Q3022" s="11">
        <f t="shared" si="195"/>
        <v>50.33</v>
      </c>
      <c r="R3022" s="19">
        <f t="shared" si="196"/>
        <v>42342.080289351856</v>
      </c>
      <c r="S3022" s="17">
        <f t="shared" si="197"/>
        <v>42372.080289351856</v>
      </c>
      <c r="T3022">
        <f t="shared" si="194"/>
        <v>2015</v>
      </c>
    </row>
    <row r="3023" spans="1:20" ht="48" x14ac:dyDescent="0.2">
      <c r="A3023">
        <v>2411</v>
      </c>
      <c r="B3023" s="9" t="s">
        <v>2412</v>
      </c>
      <c r="C3023" s="3" t="s">
        <v>6521</v>
      </c>
      <c r="D3023" s="5">
        <v>25000</v>
      </c>
      <c r="E3023" s="7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4" t="s">
        <v>8318</v>
      </c>
      <c r="P3023" s="12" t="s">
        <v>8344</v>
      </c>
      <c r="Q3023" s="11">
        <f t="shared" si="195"/>
        <v>50.33</v>
      </c>
      <c r="R3023" s="19">
        <f t="shared" si="196"/>
        <v>42211.732430555552</v>
      </c>
      <c r="S3023" s="17">
        <f t="shared" si="197"/>
        <v>42241.732430555552</v>
      </c>
      <c r="T3023">
        <f t="shared" si="194"/>
        <v>2015</v>
      </c>
    </row>
    <row r="3024" spans="1:20" ht="48" x14ac:dyDescent="0.2">
      <c r="A3024">
        <v>1157</v>
      </c>
      <c r="B3024" s="9" t="s">
        <v>1158</v>
      </c>
      <c r="C3024" s="3" t="s">
        <v>5267</v>
      </c>
      <c r="D3024" s="5">
        <v>10000</v>
      </c>
      <c r="E3024" s="7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4" t="s">
        <v>8318</v>
      </c>
      <c r="P3024" s="12" t="s">
        <v>8344</v>
      </c>
      <c r="Q3024" s="11">
        <f t="shared" si="195"/>
        <v>50.33</v>
      </c>
      <c r="R3024" s="19">
        <f t="shared" si="196"/>
        <v>41918.628240740742</v>
      </c>
      <c r="S3024" s="17">
        <f t="shared" si="197"/>
        <v>41978.669907407413</v>
      </c>
      <c r="T3024">
        <f t="shared" si="194"/>
        <v>2014</v>
      </c>
    </row>
    <row r="3025" spans="1:20" ht="48" x14ac:dyDescent="0.2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4" t="s">
        <v>8322</v>
      </c>
      <c r="P3025" s="12" t="s">
        <v>8334</v>
      </c>
      <c r="Q3025" s="11">
        <f t="shared" si="195"/>
        <v>37.75</v>
      </c>
      <c r="R3025" s="19">
        <f t="shared" si="196"/>
        <v>42538.755428240736</v>
      </c>
      <c r="S3025" s="17">
        <f t="shared" si="197"/>
        <v>42598.755428240736</v>
      </c>
      <c r="T3025">
        <f t="shared" si="194"/>
        <v>2016</v>
      </c>
    </row>
    <row r="3026" spans="1:20" ht="48" x14ac:dyDescent="0.2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4" t="s">
        <v>8322</v>
      </c>
      <c r="P3026" s="12" t="s">
        <v>8325</v>
      </c>
      <c r="Q3026" s="11">
        <f t="shared" si="195"/>
        <v>11.62</v>
      </c>
      <c r="R3026" s="19">
        <f t="shared" si="196"/>
        <v>41765.92465277778</v>
      </c>
      <c r="S3026" s="17">
        <f t="shared" si="197"/>
        <v>41775.92465277778</v>
      </c>
      <c r="T3026">
        <f t="shared" si="194"/>
        <v>2014</v>
      </c>
    </row>
    <row r="3027" spans="1:20" ht="48" x14ac:dyDescent="0.2">
      <c r="A3027">
        <v>1485</v>
      </c>
      <c r="B3027" s="9" t="s">
        <v>1486</v>
      </c>
      <c r="C3027" s="3" t="s">
        <v>5595</v>
      </c>
      <c r="D3027" s="5">
        <v>6700</v>
      </c>
      <c r="E3027" s="7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4" t="s">
        <v>8310</v>
      </c>
      <c r="P3027" s="12" t="s">
        <v>8351</v>
      </c>
      <c r="Q3027" s="11">
        <f t="shared" si="195"/>
        <v>50</v>
      </c>
      <c r="R3027" s="19">
        <f t="shared" si="196"/>
        <v>42130.795983796299</v>
      </c>
      <c r="S3027" s="17">
        <f t="shared" si="197"/>
        <v>42175.795983796299</v>
      </c>
      <c r="T3027">
        <f t="shared" si="194"/>
        <v>2015</v>
      </c>
    </row>
    <row r="3028" spans="1:20" ht="48" x14ac:dyDescent="0.2">
      <c r="A3028">
        <v>511</v>
      </c>
      <c r="B3028" s="9" t="s">
        <v>512</v>
      </c>
      <c r="C3028" s="3" t="s">
        <v>4621</v>
      </c>
      <c r="D3028" s="5">
        <v>5000</v>
      </c>
      <c r="E3028" s="7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4" t="s">
        <v>8320</v>
      </c>
      <c r="P3028" s="12" t="s">
        <v>8338</v>
      </c>
      <c r="Q3028" s="11">
        <f t="shared" si="195"/>
        <v>30</v>
      </c>
      <c r="R3028" s="19">
        <f t="shared" si="196"/>
        <v>41340.303032407406</v>
      </c>
      <c r="S3028" s="17">
        <f t="shared" si="197"/>
        <v>41370.261365740742</v>
      </c>
      <c r="T3028">
        <f t="shared" si="194"/>
        <v>2013</v>
      </c>
    </row>
    <row r="3029" spans="1:20" ht="48" x14ac:dyDescent="0.2">
      <c r="A3029">
        <v>2775</v>
      </c>
      <c r="B3029" s="9" t="s">
        <v>2775</v>
      </c>
      <c r="C3029" s="3" t="s">
        <v>6885</v>
      </c>
      <c r="D3029" s="5">
        <v>5000</v>
      </c>
      <c r="E3029" s="7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4" t="s">
        <v>8310</v>
      </c>
      <c r="P3029" s="12" t="s">
        <v>8355</v>
      </c>
      <c r="Q3029" s="11">
        <f t="shared" si="195"/>
        <v>75</v>
      </c>
      <c r="R3029" s="19">
        <f t="shared" si="196"/>
        <v>40863.013356481482</v>
      </c>
      <c r="S3029" s="17">
        <f t="shared" si="197"/>
        <v>40893.013356481482</v>
      </c>
      <c r="T3029">
        <f t="shared" si="194"/>
        <v>2011</v>
      </c>
    </row>
    <row r="3030" spans="1:20" ht="48" x14ac:dyDescent="0.2">
      <c r="A3030">
        <v>1716</v>
      </c>
      <c r="B3030" s="9" t="s">
        <v>1717</v>
      </c>
      <c r="C3030" s="3" t="s">
        <v>5826</v>
      </c>
      <c r="D3030" s="5">
        <v>2000</v>
      </c>
      <c r="E3030" s="7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4" t="s">
        <v>8326</v>
      </c>
      <c r="P3030" s="12" t="s">
        <v>8329</v>
      </c>
      <c r="Q3030" s="11">
        <f t="shared" si="195"/>
        <v>50</v>
      </c>
      <c r="R3030" s="19">
        <f t="shared" si="196"/>
        <v>42673.577534722222</v>
      </c>
      <c r="S3030" s="17">
        <f t="shared" si="197"/>
        <v>42713.619201388887</v>
      </c>
      <c r="T3030">
        <f t="shared" si="194"/>
        <v>2016</v>
      </c>
    </row>
    <row r="3031" spans="1:20" ht="32" x14ac:dyDescent="0.2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4" t="s">
        <v>8322</v>
      </c>
      <c r="P3031" s="12" t="s">
        <v>8325</v>
      </c>
      <c r="Q3031" s="11">
        <f t="shared" si="195"/>
        <v>37.5</v>
      </c>
      <c r="R3031" s="19">
        <f t="shared" si="196"/>
        <v>42297.691006944442</v>
      </c>
      <c r="S3031" s="17">
        <f t="shared" si="197"/>
        <v>42320.290972222225</v>
      </c>
      <c r="T3031">
        <f t="shared" si="194"/>
        <v>2015</v>
      </c>
    </row>
    <row r="3032" spans="1:20" ht="64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4" t="s">
        <v>8320</v>
      </c>
      <c r="P3032" s="12" t="s">
        <v>8338</v>
      </c>
      <c r="Q3032" s="11">
        <f t="shared" si="195"/>
        <v>13.55</v>
      </c>
      <c r="R3032" s="19">
        <f t="shared" si="196"/>
        <v>42272.93949074074</v>
      </c>
      <c r="S3032" s="17">
        <f t="shared" si="197"/>
        <v>42313.981157407412</v>
      </c>
      <c r="T3032">
        <f t="shared" si="194"/>
        <v>2015</v>
      </c>
    </row>
    <row r="3033" spans="1:20" ht="48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4" t="s">
        <v>8322</v>
      </c>
      <c r="P3033" s="12" t="s">
        <v>8325</v>
      </c>
      <c r="Q3033" s="11">
        <f t="shared" si="195"/>
        <v>24.33</v>
      </c>
      <c r="R3033" s="19">
        <f t="shared" si="196"/>
        <v>42165.037581018521</v>
      </c>
      <c r="S3033" s="17">
        <f t="shared" si="197"/>
        <v>42224.898611111115</v>
      </c>
      <c r="T3033">
        <f t="shared" si="194"/>
        <v>2015</v>
      </c>
    </row>
    <row r="3034" spans="1:20" ht="48" x14ac:dyDescent="0.2">
      <c r="A3034">
        <v>2569</v>
      </c>
      <c r="B3034" s="9" t="s">
        <v>2569</v>
      </c>
      <c r="C3034" s="3" t="s">
        <v>6679</v>
      </c>
      <c r="D3034" s="5">
        <v>6500</v>
      </c>
      <c r="E3034" s="7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4" t="s">
        <v>8318</v>
      </c>
      <c r="P3034" s="12" t="s">
        <v>8344</v>
      </c>
      <c r="Q3034" s="11">
        <f t="shared" si="195"/>
        <v>72.5</v>
      </c>
      <c r="R3034" s="19">
        <f t="shared" si="196"/>
        <v>42234.105462962965</v>
      </c>
      <c r="S3034" s="17">
        <f t="shared" si="197"/>
        <v>42264.105462962965</v>
      </c>
      <c r="T3034">
        <f t="shared" si="194"/>
        <v>2015</v>
      </c>
    </row>
    <row r="3035" spans="1:20" ht="16" x14ac:dyDescent="0.2">
      <c r="A3035">
        <v>1456</v>
      </c>
      <c r="B3035" s="9" t="s">
        <v>1457</v>
      </c>
      <c r="C3035" s="3" t="s">
        <v>5566</v>
      </c>
      <c r="D3035" s="5">
        <v>5000</v>
      </c>
      <c r="E3035" s="7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4" t="s">
        <v>8310</v>
      </c>
      <c r="P3035" s="12" t="s">
        <v>8347</v>
      </c>
      <c r="Q3035" s="11">
        <f t="shared" si="195"/>
        <v>48.33</v>
      </c>
      <c r="R3035" s="19">
        <f t="shared" si="196"/>
        <v>42708.668576388889</v>
      </c>
      <c r="S3035" s="17">
        <f t="shared" si="197"/>
        <v>42738.668576388889</v>
      </c>
      <c r="T3035">
        <f t="shared" si="194"/>
        <v>2016</v>
      </c>
    </row>
    <row r="3036" spans="1:20" ht="32" x14ac:dyDescent="0.2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4" t="s">
        <v>8322</v>
      </c>
      <c r="P3036" s="12" t="s">
        <v>8325</v>
      </c>
      <c r="Q3036" s="11">
        <f t="shared" si="195"/>
        <v>20.71</v>
      </c>
      <c r="R3036" s="19">
        <f t="shared" si="196"/>
        <v>41755.476724537039</v>
      </c>
      <c r="S3036" s="17">
        <f t="shared" si="197"/>
        <v>41778.476724537039</v>
      </c>
      <c r="T3036">
        <f t="shared" si="194"/>
        <v>2014</v>
      </c>
    </row>
    <row r="3037" spans="1:20" ht="32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4" t="s">
        <v>8307</v>
      </c>
      <c r="P3037" s="12" t="s">
        <v>8341</v>
      </c>
      <c r="Q3037" s="11">
        <f t="shared" si="195"/>
        <v>142</v>
      </c>
      <c r="R3037" s="19">
        <f t="shared" si="196"/>
        <v>42388.798252314817</v>
      </c>
      <c r="S3037" s="17">
        <f t="shared" si="197"/>
        <v>42418.798252314817</v>
      </c>
      <c r="T3037">
        <f t="shared" si="194"/>
        <v>2016</v>
      </c>
    </row>
    <row r="3038" spans="1:20" ht="48" x14ac:dyDescent="0.2">
      <c r="A3038">
        <v>3069</v>
      </c>
      <c r="B3038" s="9" t="s">
        <v>3069</v>
      </c>
      <c r="C3038" s="3" t="s">
        <v>7179</v>
      </c>
      <c r="D3038" s="5">
        <v>1000</v>
      </c>
      <c r="E3038" s="7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4" t="s">
        <v>8322</v>
      </c>
      <c r="P3038" s="12" t="s">
        <v>8323</v>
      </c>
      <c r="Q3038" s="11">
        <f t="shared" si="195"/>
        <v>20.14</v>
      </c>
      <c r="R3038" s="19">
        <f t="shared" si="196"/>
        <v>41957.833726851852</v>
      </c>
      <c r="S3038" s="17">
        <f t="shared" si="197"/>
        <v>41987.833726851852</v>
      </c>
      <c r="T3038">
        <f t="shared" si="194"/>
        <v>2014</v>
      </c>
    </row>
    <row r="3039" spans="1:20" ht="48" x14ac:dyDescent="0.2">
      <c r="A3039">
        <v>472</v>
      </c>
      <c r="B3039" s="9" t="s">
        <v>473</v>
      </c>
      <c r="C3039" s="3" t="s">
        <v>4582</v>
      </c>
      <c r="D3039" s="5">
        <v>800</v>
      </c>
      <c r="E3039" s="7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4" t="s">
        <v>8320</v>
      </c>
      <c r="P3039" s="12" t="s">
        <v>8338</v>
      </c>
      <c r="Q3039" s="11">
        <f t="shared" si="195"/>
        <v>28.2</v>
      </c>
      <c r="R3039" s="19">
        <f t="shared" si="196"/>
        <v>41844.922662037039</v>
      </c>
      <c r="S3039" s="17">
        <f t="shared" si="197"/>
        <v>41874.922662037039</v>
      </c>
      <c r="T3039">
        <f t="shared" si="194"/>
        <v>2014</v>
      </c>
    </row>
    <row r="3040" spans="1:20" ht="48" x14ac:dyDescent="0.2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4" t="s">
        <v>8320</v>
      </c>
      <c r="P3040" s="12" t="s">
        <v>8336</v>
      </c>
      <c r="Q3040" s="11">
        <f t="shared" si="195"/>
        <v>28</v>
      </c>
      <c r="R3040" s="19">
        <f t="shared" si="196"/>
        <v>42113.550821759258</v>
      </c>
      <c r="S3040" s="17">
        <f t="shared" si="197"/>
        <v>42173.550821759258</v>
      </c>
      <c r="T3040">
        <f t="shared" si="194"/>
        <v>2015</v>
      </c>
    </row>
    <row r="3041" spans="1:20" ht="48" x14ac:dyDescent="0.2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4" t="s">
        <v>8307</v>
      </c>
      <c r="P3041" s="12" t="s">
        <v>8341</v>
      </c>
      <c r="Q3041" s="11">
        <f t="shared" si="195"/>
        <v>23.33</v>
      </c>
      <c r="R3041" s="19">
        <f t="shared" si="196"/>
        <v>41969.858090277776</v>
      </c>
      <c r="S3041" s="17">
        <f t="shared" si="197"/>
        <v>41999.858090277776</v>
      </c>
      <c r="T3041">
        <f t="shared" si="194"/>
        <v>2014</v>
      </c>
    </row>
    <row r="3042" spans="1:20" ht="32" x14ac:dyDescent="0.2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4" t="s">
        <v>8312</v>
      </c>
      <c r="P3042" s="12" t="s">
        <v>8352</v>
      </c>
      <c r="Q3042" s="11">
        <f t="shared" si="195"/>
        <v>46.67</v>
      </c>
      <c r="R3042" s="19">
        <f t="shared" si="196"/>
        <v>42167.89335648148</v>
      </c>
      <c r="S3042" s="17">
        <f t="shared" si="197"/>
        <v>42188.89335648148</v>
      </c>
      <c r="T3042">
        <f t="shared" si="194"/>
        <v>2015</v>
      </c>
    </row>
    <row r="3043" spans="1:20" ht="48" x14ac:dyDescent="0.2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4" t="s">
        <v>8310</v>
      </c>
      <c r="P3043" s="12" t="s">
        <v>8355</v>
      </c>
      <c r="Q3043" s="11">
        <f t="shared" si="195"/>
        <v>35</v>
      </c>
      <c r="R3043" s="19">
        <f t="shared" si="196"/>
        <v>41044.64811342593</v>
      </c>
      <c r="S3043" s="17">
        <f t="shared" si="197"/>
        <v>41076.131944444445</v>
      </c>
      <c r="T3043">
        <f t="shared" si="194"/>
        <v>2012</v>
      </c>
    </row>
    <row r="3044" spans="1:20" ht="16" x14ac:dyDescent="0.2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4" t="s">
        <v>8320</v>
      </c>
      <c r="P3044" s="12" t="s">
        <v>8338</v>
      </c>
      <c r="Q3044" s="11">
        <f t="shared" si="195"/>
        <v>17.25</v>
      </c>
      <c r="R3044" s="19">
        <f t="shared" si="196"/>
        <v>41801.120069444441</v>
      </c>
      <c r="S3044" s="17">
        <f t="shared" si="197"/>
        <v>41817.120069444441</v>
      </c>
      <c r="T3044">
        <f t="shared" si="194"/>
        <v>2014</v>
      </c>
    </row>
    <row r="3045" spans="1:20" ht="48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4" t="s">
        <v>8322</v>
      </c>
      <c r="P3045" s="12" t="s">
        <v>8325</v>
      </c>
      <c r="Q3045" s="11">
        <f t="shared" si="195"/>
        <v>22.83</v>
      </c>
      <c r="R3045" s="19">
        <f t="shared" si="196"/>
        <v>42475.848067129627</v>
      </c>
      <c r="S3045" s="17">
        <f t="shared" si="197"/>
        <v>42505.848067129627</v>
      </c>
      <c r="T3045">
        <f t="shared" si="194"/>
        <v>2016</v>
      </c>
    </row>
    <row r="3046" spans="1:20" ht="48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4" t="s">
        <v>8322</v>
      </c>
      <c r="P3046" s="12" t="s">
        <v>8325</v>
      </c>
      <c r="Q3046" s="11">
        <f t="shared" si="195"/>
        <v>22.67</v>
      </c>
      <c r="R3046" s="19">
        <f t="shared" si="196"/>
        <v>41811.536180555559</v>
      </c>
      <c r="S3046" s="17">
        <f t="shared" si="197"/>
        <v>41841.536180555559</v>
      </c>
      <c r="T3046">
        <f t="shared" si="194"/>
        <v>2014</v>
      </c>
    </row>
    <row r="3047" spans="1:20" ht="48" x14ac:dyDescent="0.2">
      <c r="A3047">
        <v>3909</v>
      </c>
      <c r="B3047" s="9" t="s">
        <v>3906</v>
      </c>
      <c r="C3047" s="3" t="s">
        <v>8017</v>
      </c>
      <c r="D3047" s="5">
        <v>60000</v>
      </c>
      <c r="E3047" s="7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4" t="s">
        <v>8322</v>
      </c>
      <c r="P3047" s="12" t="s">
        <v>8325</v>
      </c>
      <c r="Q3047" s="11">
        <f t="shared" si="195"/>
        <v>33.75</v>
      </c>
      <c r="R3047" s="19">
        <f t="shared" si="196"/>
        <v>41863.359282407408</v>
      </c>
      <c r="S3047" s="17">
        <f t="shared" si="197"/>
        <v>41893.359282407408</v>
      </c>
      <c r="T3047">
        <f t="shared" si="194"/>
        <v>2014</v>
      </c>
    </row>
    <row r="3048" spans="1:20" ht="48" x14ac:dyDescent="0.2">
      <c r="A3048">
        <v>4063</v>
      </c>
      <c r="B3048" s="9" t="s">
        <v>4059</v>
      </c>
      <c r="C3048" s="3" t="s">
        <v>8167</v>
      </c>
      <c r="D3048" s="5">
        <v>9500</v>
      </c>
      <c r="E3048" s="7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4" t="s">
        <v>8322</v>
      </c>
      <c r="P3048" s="12" t="s">
        <v>8325</v>
      </c>
      <c r="Q3048" s="11">
        <f t="shared" si="195"/>
        <v>15</v>
      </c>
      <c r="R3048" s="19">
        <f t="shared" si="196"/>
        <v>41787.681527777779</v>
      </c>
      <c r="S3048" s="17">
        <f t="shared" si="197"/>
        <v>41817.681527777779</v>
      </c>
      <c r="T3048">
        <f t="shared" si="194"/>
        <v>2014</v>
      </c>
    </row>
    <row r="3049" spans="1:20" ht="32" x14ac:dyDescent="0.2">
      <c r="A3049">
        <v>3900</v>
      </c>
      <c r="B3049" s="9" t="s">
        <v>3897</v>
      </c>
      <c r="C3049" s="3" t="s">
        <v>8008</v>
      </c>
      <c r="D3049" s="5">
        <v>2500</v>
      </c>
      <c r="E3049" s="7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4" t="s">
        <v>8322</v>
      </c>
      <c r="P3049" s="12" t="s">
        <v>8325</v>
      </c>
      <c r="Q3049" s="11">
        <f t="shared" si="195"/>
        <v>27</v>
      </c>
      <c r="R3049" s="19">
        <f t="shared" si="196"/>
        <v>42136.092488425929</v>
      </c>
      <c r="S3049" s="17">
        <f t="shared" si="197"/>
        <v>42166.092488425929</v>
      </c>
      <c r="T3049">
        <f t="shared" si="194"/>
        <v>2015</v>
      </c>
    </row>
    <row r="3050" spans="1:20" ht="48" x14ac:dyDescent="0.2">
      <c r="A3050">
        <v>3920</v>
      </c>
      <c r="B3050" s="9" t="s">
        <v>3917</v>
      </c>
      <c r="C3050" s="3" t="s">
        <v>8028</v>
      </c>
      <c r="D3050" s="5">
        <v>2500</v>
      </c>
      <c r="E3050" s="7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4" t="s">
        <v>8322</v>
      </c>
      <c r="P3050" s="12" t="s">
        <v>8325</v>
      </c>
      <c r="Q3050" s="11">
        <f t="shared" si="195"/>
        <v>45</v>
      </c>
      <c r="R3050" s="19">
        <f t="shared" si="196"/>
        <v>42657.38726851852</v>
      </c>
      <c r="S3050" s="17">
        <f t="shared" si="197"/>
        <v>42687.428935185191</v>
      </c>
      <c r="T3050">
        <f t="shared" si="194"/>
        <v>2016</v>
      </c>
    </row>
    <row r="3051" spans="1:20" ht="48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4" t="s">
        <v>8320</v>
      </c>
      <c r="P3051" s="12" t="s">
        <v>8338</v>
      </c>
      <c r="Q3051" s="11">
        <f t="shared" si="195"/>
        <v>16.63</v>
      </c>
      <c r="R3051" s="19">
        <f t="shared" si="196"/>
        <v>42400.711967592593</v>
      </c>
      <c r="S3051" s="17">
        <f t="shared" si="197"/>
        <v>42430.711967592593</v>
      </c>
      <c r="T3051">
        <f t="shared" si="194"/>
        <v>2016</v>
      </c>
    </row>
    <row r="3052" spans="1:20" ht="48" x14ac:dyDescent="0.2">
      <c r="A3052">
        <v>2679</v>
      </c>
      <c r="B3052" s="9" t="s">
        <v>2679</v>
      </c>
      <c r="C3052" s="3" t="s">
        <v>6789</v>
      </c>
      <c r="D3052" s="5">
        <v>40000</v>
      </c>
      <c r="E3052" s="7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4" t="s">
        <v>8307</v>
      </c>
      <c r="P3052" s="12" t="s">
        <v>8339</v>
      </c>
      <c r="Q3052" s="11">
        <f t="shared" si="195"/>
        <v>44</v>
      </c>
      <c r="R3052" s="19">
        <f t="shared" si="196"/>
        <v>42033.001087962963</v>
      </c>
      <c r="S3052" s="17">
        <f t="shared" si="197"/>
        <v>42063.001087962963</v>
      </c>
      <c r="T3052">
        <f t="shared" si="194"/>
        <v>2015</v>
      </c>
    </row>
    <row r="3053" spans="1:20" ht="48" x14ac:dyDescent="0.2">
      <c r="A3053">
        <v>1225</v>
      </c>
      <c r="B3053" s="9" t="s">
        <v>1226</v>
      </c>
      <c r="C3053" s="3" t="s">
        <v>5335</v>
      </c>
      <c r="D3053" s="5">
        <v>3000</v>
      </c>
      <c r="E3053" s="7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4" t="s">
        <v>8326</v>
      </c>
      <c r="P3053" s="12" t="s">
        <v>8353</v>
      </c>
      <c r="Q3053" s="11">
        <f t="shared" si="195"/>
        <v>44</v>
      </c>
      <c r="R3053" s="19">
        <f t="shared" si="196"/>
        <v>41509.905995370369</v>
      </c>
      <c r="S3053" s="17">
        <f t="shared" si="197"/>
        <v>41569.905995370369</v>
      </c>
      <c r="T3053">
        <f t="shared" si="194"/>
        <v>2013</v>
      </c>
    </row>
    <row r="3054" spans="1:20" ht="32" x14ac:dyDescent="0.2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4" t="s">
        <v>8307</v>
      </c>
      <c r="P3054" s="12" t="s">
        <v>8341</v>
      </c>
      <c r="Q3054" s="11">
        <f t="shared" si="195"/>
        <v>16.38</v>
      </c>
      <c r="R3054" s="19">
        <f t="shared" si="196"/>
        <v>42194.357731481476</v>
      </c>
      <c r="S3054" s="17">
        <f t="shared" si="197"/>
        <v>42239.357731481476</v>
      </c>
      <c r="T3054">
        <f t="shared" si="194"/>
        <v>2015</v>
      </c>
    </row>
    <row r="3055" spans="1:20" ht="48" x14ac:dyDescent="0.2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4" t="s">
        <v>8326</v>
      </c>
      <c r="P3055" s="12" t="s">
        <v>8349</v>
      </c>
      <c r="Q3055" s="11">
        <f t="shared" si="195"/>
        <v>18.71</v>
      </c>
      <c r="R3055" s="19">
        <f t="shared" si="196"/>
        <v>41680.359976851854</v>
      </c>
      <c r="S3055" s="17">
        <f t="shared" si="197"/>
        <v>41714.916666666664</v>
      </c>
      <c r="T3055">
        <f t="shared" si="194"/>
        <v>2014</v>
      </c>
    </row>
    <row r="3056" spans="1:20" ht="32" x14ac:dyDescent="0.2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4" t="s">
        <v>8322</v>
      </c>
      <c r="P3056" s="12" t="s">
        <v>8325</v>
      </c>
      <c r="Q3056" s="11">
        <f t="shared" si="195"/>
        <v>32.75</v>
      </c>
      <c r="R3056" s="19">
        <f t="shared" si="196"/>
        <v>41968.677465277782</v>
      </c>
      <c r="S3056" s="17">
        <f t="shared" si="197"/>
        <v>42028.5</v>
      </c>
      <c r="T3056">
        <f t="shared" si="194"/>
        <v>2014</v>
      </c>
    </row>
    <row r="3057" spans="1:20" ht="32" x14ac:dyDescent="0.2">
      <c r="A3057">
        <v>4018</v>
      </c>
      <c r="B3057" s="9" t="s">
        <v>4014</v>
      </c>
      <c r="C3057" s="3" t="s">
        <v>8123</v>
      </c>
      <c r="D3057" s="5">
        <v>1500</v>
      </c>
      <c r="E3057" s="7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4" t="s">
        <v>8322</v>
      </c>
      <c r="P3057" s="12" t="s">
        <v>8325</v>
      </c>
      <c r="Q3057" s="11">
        <f t="shared" si="195"/>
        <v>32.5</v>
      </c>
      <c r="R3057" s="19">
        <f t="shared" si="196"/>
        <v>42620.91097222222</v>
      </c>
      <c r="S3057" s="17">
        <f t="shared" si="197"/>
        <v>42650.91097222222</v>
      </c>
      <c r="T3057">
        <f t="shared" si="194"/>
        <v>2016</v>
      </c>
    </row>
    <row r="3058" spans="1:20" ht="48" x14ac:dyDescent="0.2">
      <c r="A3058">
        <v>222</v>
      </c>
      <c r="B3058" s="9" t="s">
        <v>224</v>
      </c>
      <c r="C3058" s="3" t="s">
        <v>4332</v>
      </c>
      <c r="D3058" s="5">
        <v>1000</v>
      </c>
      <c r="E3058" s="7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4" t="s">
        <v>8320</v>
      </c>
      <c r="P3058" s="12" t="s">
        <v>8324</v>
      </c>
      <c r="Q3058" s="11">
        <f t="shared" si="195"/>
        <v>65</v>
      </c>
      <c r="R3058" s="19">
        <f t="shared" si="196"/>
        <v>42031.769884259258</v>
      </c>
      <c r="S3058" s="17">
        <f t="shared" si="197"/>
        <v>42090.110416666663</v>
      </c>
      <c r="T3058">
        <f t="shared" si="194"/>
        <v>2015</v>
      </c>
    </row>
    <row r="3059" spans="1:20" ht="48" x14ac:dyDescent="0.2">
      <c r="A3059">
        <v>1067</v>
      </c>
      <c r="B3059" s="9" t="s">
        <v>1068</v>
      </c>
      <c r="C3059" s="3" t="s">
        <v>5177</v>
      </c>
      <c r="D3059" s="5">
        <v>500</v>
      </c>
      <c r="E3059" s="7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4" t="s">
        <v>8315</v>
      </c>
      <c r="P3059" s="12" t="s">
        <v>8333</v>
      </c>
      <c r="Q3059" s="11">
        <f t="shared" si="195"/>
        <v>13</v>
      </c>
      <c r="R3059" s="19">
        <f t="shared" si="196"/>
        <v>41599.855682870373</v>
      </c>
      <c r="S3059" s="17">
        <f t="shared" si="197"/>
        <v>41629.855682870373</v>
      </c>
      <c r="T3059">
        <f t="shared" si="194"/>
        <v>2013</v>
      </c>
    </row>
    <row r="3060" spans="1:20" ht="32" x14ac:dyDescent="0.2">
      <c r="A3060">
        <v>2885</v>
      </c>
      <c r="B3060" s="9" t="s">
        <v>2885</v>
      </c>
      <c r="C3060" s="3" t="s">
        <v>6995</v>
      </c>
      <c r="D3060" s="5">
        <v>400</v>
      </c>
      <c r="E3060" s="7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4" t="s">
        <v>8322</v>
      </c>
      <c r="P3060" s="12" t="s">
        <v>8325</v>
      </c>
      <c r="Q3060" s="11">
        <f t="shared" si="195"/>
        <v>26</v>
      </c>
      <c r="R3060" s="19">
        <f t="shared" si="196"/>
        <v>42047.07640046296</v>
      </c>
      <c r="S3060" s="17">
        <f t="shared" si="197"/>
        <v>42077.034733796296</v>
      </c>
      <c r="T3060">
        <f t="shared" si="194"/>
        <v>2015</v>
      </c>
    </row>
    <row r="3061" spans="1:20" ht="48" x14ac:dyDescent="0.2">
      <c r="A3061">
        <v>3188</v>
      </c>
      <c r="B3061" s="9" t="s">
        <v>3188</v>
      </c>
      <c r="C3061" s="3" t="s">
        <v>7298</v>
      </c>
      <c r="D3061" s="5">
        <v>200</v>
      </c>
      <c r="E3061" s="7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4" t="s">
        <v>8322</v>
      </c>
      <c r="P3061" s="12" t="s">
        <v>8334</v>
      </c>
      <c r="Q3061" s="11">
        <f t="shared" si="195"/>
        <v>14.44</v>
      </c>
      <c r="R3061" s="19">
        <f t="shared" si="196"/>
        <v>42144.415532407409</v>
      </c>
      <c r="S3061" s="17">
        <f t="shared" si="197"/>
        <v>42165.415532407409</v>
      </c>
      <c r="T3061">
        <f>YEAR(R3061)</f>
        <v>2015</v>
      </c>
    </row>
    <row r="3062" spans="1:20" ht="32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4" t="s">
        <v>8322</v>
      </c>
      <c r="P3062" s="12" t="s">
        <v>8334</v>
      </c>
      <c r="Q3062" s="11">
        <f t="shared" si="195"/>
        <v>43</v>
      </c>
      <c r="R3062" s="19">
        <f t="shared" si="196"/>
        <v>41877.886620370373</v>
      </c>
      <c r="S3062" s="17">
        <f t="shared" si="197"/>
        <v>41907.886620370373</v>
      </c>
      <c r="T3062">
        <f t="shared" ref="T3062:T3087" si="198">YEAR(R3062)</f>
        <v>2014</v>
      </c>
    </row>
    <row r="3063" spans="1:20" ht="48" x14ac:dyDescent="0.2">
      <c r="A3063">
        <v>3120</v>
      </c>
      <c r="B3063" s="9" t="s">
        <v>3120</v>
      </c>
      <c r="C3063" s="3" t="s">
        <v>7230</v>
      </c>
      <c r="D3063" s="5">
        <v>1300000</v>
      </c>
      <c r="E3063" s="7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4" t="s">
        <v>8322</v>
      </c>
      <c r="P3063" s="12" t="s">
        <v>8323</v>
      </c>
      <c r="Q3063" s="11">
        <f t="shared" si="195"/>
        <v>12.8</v>
      </c>
      <c r="R3063" s="19">
        <f t="shared" si="196"/>
        <v>42435.942083333335</v>
      </c>
      <c r="S3063" s="17">
        <f t="shared" si="197"/>
        <v>42495.900416666671</v>
      </c>
      <c r="T3063">
        <f t="shared" si="198"/>
        <v>2016</v>
      </c>
    </row>
    <row r="3064" spans="1:20" ht="32" x14ac:dyDescent="0.2">
      <c r="A3064">
        <v>2138</v>
      </c>
      <c r="B3064" s="9" t="s">
        <v>2139</v>
      </c>
      <c r="C3064" s="3" t="s">
        <v>6248</v>
      </c>
      <c r="D3064" s="5">
        <v>1000</v>
      </c>
      <c r="E3064" s="7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4" t="s">
        <v>8315</v>
      </c>
      <c r="P3064" s="12" t="s">
        <v>8333</v>
      </c>
      <c r="Q3064" s="11">
        <f t="shared" si="195"/>
        <v>10.67</v>
      </c>
      <c r="R3064" s="19">
        <f t="shared" si="196"/>
        <v>41557.013182870374</v>
      </c>
      <c r="S3064" s="17">
        <f t="shared" si="197"/>
        <v>41587.054849537039</v>
      </c>
      <c r="T3064">
        <f t="shared" si="198"/>
        <v>2013</v>
      </c>
    </row>
    <row r="3065" spans="1:20" ht="32" x14ac:dyDescent="0.2">
      <c r="A3065">
        <v>3088</v>
      </c>
      <c r="B3065" s="9" t="s">
        <v>3088</v>
      </c>
      <c r="C3065" s="3" t="s">
        <v>7198</v>
      </c>
      <c r="D3065" s="5">
        <v>65000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4" t="s">
        <v>8322</v>
      </c>
      <c r="P3065" s="12" t="s">
        <v>8323</v>
      </c>
      <c r="Q3065" s="11">
        <f t="shared" si="195"/>
        <v>42</v>
      </c>
      <c r="R3065" s="19">
        <f t="shared" si="196"/>
        <v>41981.57230324074</v>
      </c>
      <c r="S3065" s="17">
        <f t="shared" si="197"/>
        <v>42012.570138888885</v>
      </c>
      <c r="T3065">
        <f t="shared" si="198"/>
        <v>2014</v>
      </c>
    </row>
    <row r="3066" spans="1:20" ht="48" x14ac:dyDescent="0.2">
      <c r="A3066">
        <v>953</v>
      </c>
      <c r="B3066" s="9" t="s">
        <v>954</v>
      </c>
      <c r="C3066" s="3" t="s">
        <v>5063</v>
      </c>
      <c r="D3066" s="5">
        <v>15000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4" t="s">
        <v>8307</v>
      </c>
      <c r="P3066" s="12" t="s">
        <v>8309</v>
      </c>
      <c r="Q3066" s="11">
        <f t="shared" si="195"/>
        <v>25.2</v>
      </c>
      <c r="R3066" s="19">
        <f t="shared" si="196"/>
        <v>41999.164340277777</v>
      </c>
      <c r="S3066" s="17">
        <f t="shared" si="197"/>
        <v>42029.164340277777</v>
      </c>
      <c r="T3066">
        <f t="shared" si="198"/>
        <v>2014</v>
      </c>
    </row>
    <row r="3067" spans="1:20" ht="48" x14ac:dyDescent="0.2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4" t="s">
        <v>8322</v>
      </c>
      <c r="P3067" s="12" t="s">
        <v>8325</v>
      </c>
      <c r="Q3067" s="11">
        <f t="shared" si="195"/>
        <v>42</v>
      </c>
      <c r="R3067" s="19">
        <f t="shared" si="196"/>
        <v>42053.722060185188</v>
      </c>
      <c r="S3067" s="17">
        <f t="shared" si="197"/>
        <v>42113.680393518516</v>
      </c>
      <c r="T3067">
        <f t="shared" si="198"/>
        <v>2015</v>
      </c>
    </row>
    <row r="3068" spans="1:20" ht="48" x14ac:dyDescent="0.2">
      <c r="A3068">
        <v>1138</v>
      </c>
      <c r="B3068" s="9" t="s">
        <v>1139</v>
      </c>
      <c r="C3068" s="3" t="s">
        <v>5248</v>
      </c>
      <c r="D3068" s="5">
        <v>35000</v>
      </c>
      <c r="E3068" s="7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4" t="s">
        <v>8315</v>
      </c>
      <c r="P3068" s="12" t="s">
        <v>8343</v>
      </c>
      <c r="Q3068" s="11">
        <f t="shared" si="195"/>
        <v>31.25</v>
      </c>
      <c r="R3068" s="19">
        <f t="shared" si="196"/>
        <v>42736.9066087963</v>
      </c>
      <c r="S3068" s="17">
        <f t="shared" si="197"/>
        <v>42756.9066087963</v>
      </c>
      <c r="T3068">
        <f t="shared" si="198"/>
        <v>2017</v>
      </c>
    </row>
    <row r="3069" spans="1:20" ht="48" x14ac:dyDescent="0.2">
      <c r="A3069">
        <v>1866</v>
      </c>
      <c r="B3069" s="9" t="s">
        <v>1867</v>
      </c>
      <c r="C3069" s="3" t="s">
        <v>5976</v>
      </c>
      <c r="D3069" s="5">
        <v>25000</v>
      </c>
      <c r="E3069" s="7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4" t="s">
        <v>8315</v>
      </c>
      <c r="P3069" s="12" t="s">
        <v>8343</v>
      </c>
      <c r="Q3069" s="11">
        <f t="shared" si="195"/>
        <v>62.5</v>
      </c>
      <c r="R3069" s="19">
        <f t="shared" si="196"/>
        <v>42742.246493055558</v>
      </c>
      <c r="S3069" s="17">
        <f t="shared" si="197"/>
        <v>42795.166666666672</v>
      </c>
      <c r="T3069">
        <f t="shared" si="198"/>
        <v>2017</v>
      </c>
    </row>
    <row r="3070" spans="1:20" ht="48" x14ac:dyDescent="0.2">
      <c r="A3070">
        <v>3087</v>
      </c>
      <c r="B3070" s="9" t="s">
        <v>3087</v>
      </c>
      <c r="C3070" s="3" t="s">
        <v>7197</v>
      </c>
      <c r="D3070" s="5">
        <v>20000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4" t="s">
        <v>8322</v>
      </c>
      <c r="P3070" s="12" t="s">
        <v>8323</v>
      </c>
      <c r="Q3070" s="11">
        <f t="shared" si="195"/>
        <v>62.5</v>
      </c>
      <c r="R3070" s="19">
        <f t="shared" si="196"/>
        <v>42665.150347222225</v>
      </c>
      <c r="S3070" s="17">
        <f t="shared" si="197"/>
        <v>42725.192013888889</v>
      </c>
      <c r="T3070">
        <f t="shared" si="198"/>
        <v>2016</v>
      </c>
    </row>
    <row r="3071" spans="1:20" ht="48" x14ac:dyDescent="0.2">
      <c r="A3071">
        <v>4021</v>
      </c>
      <c r="B3071" s="9" t="s">
        <v>4017</v>
      </c>
      <c r="C3071" s="3" t="s">
        <v>8126</v>
      </c>
      <c r="D3071" s="5">
        <v>15000</v>
      </c>
      <c r="E3071" s="7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4" t="s">
        <v>8322</v>
      </c>
      <c r="P3071" s="12" t="s">
        <v>8325</v>
      </c>
      <c r="Q3071" s="11">
        <f t="shared" si="195"/>
        <v>62.5</v>
      </c>
      <c r="R3071" s="19">
        <f t="shared" si="196"/>
        <v>41878.911550925928</v>
      </c>
      <c r="S3071" s="17">
        <f t="shared" si="197"/>
        <v>41938.911550925928</v>
      </c>
      <c r="T3071">
        <f t="shared" si="198"/>
        <v>2014</v>
      </c>
    </row>
    <row r="3072" spans="1:20" ht="48" x14ac:dyDescent="0.2">
      <c r="A3072">
        <v>3899</v>
      </c>
      <c r="B3072" s="9" t="s">
        <v>3896</v>
      </c>
      <c r="C3072" s="3" t="s">
        <v>8007</v>
      </c>
      <c r="D3072" s="5">
        <v>10000</v>
      </c>
      <c r="E3072" s="7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4" t="s">
        <v>8322</v>
      </c>
      <c r="P3072" s="12" t="s">
        <v>8325</v>
      </c>
      <c r="Q3072" s="11">
        <f t="shared" si="195"/>
        <v>62.5</v>
      </c>
      <c r="R3072" s="19">
        <f t="shared" si="196"/>
        <v>41843.775011574071</v>
      </c>
      <c r="S3072" s="17">
        <f t="shared" si="197"/>
        <v>41863.775011574071</v>
      </c>
      <c r="T3072">
        <f t="shared" si="198"/>
        <v>2014</v>
      </c>
    </row>
    <row r="3073" spans="1:20" ht="48" x14ac:dyDescent="0.2">
      <c r="A3073">
        <v>890</v>
      </c>
      <c r="B3073" s="9" t="s">
        <v>891</v>
      </c>
      <c r="C3073" s="3" t="s">
        <v>5000</v>
      </c>
      <c r="D3073" s="5">
        <v>3000</v>
      </c>
      <c r="E3073" s="7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4" t="s">
        <v>8326</v>
      </c>
      <c r="P3073" s="12" t="s">
        <v>8327</v>
      </c>
      <c r="Q3073" s="11">
        <f t="shared" si="195"/>
        <v>31.25</v>
      </c>
      <c r="R3073" s="19">
        <f t="shared" si="196"/>
        <v>41569.698831018519</v>
      </c>
      <c r="S3073" s="17">
        <f t="shared" si="197"/>
        <v>41599.740497685183</v>
      </c>
      <c r="T3073">
        <f t="shared" si="198"/>
        <v>2013</v>
      </c>
    </row>
    <row r="3074" spans="1:20" ht="48" x14ac:dyDescent="0.2">
      <c r="A3074">
        <v>434</v>
      </c>
      <c r="B3074" s="9" t="s">
        <v>435</v>
      </c>
      <c r="C3074" s="3" t="s">
        <v>4544</v>
      </c>
      <c r="D3074" s="5">
        <v>2500</v>
      </c>
      <c r="E3074" s="7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4" t="s">
        <v>8320</v>
      </c>
      <c r="P3074" s="12" t="s">
        <v>8338</v>
      </c>
      <c r="Q3074" s="11">
        <f t="shared" si="195"/>
        <v>62.5</v>
      </c>
      <c r="R3074" s="19">
        <f t="shared" si="196"/>
        <v>41576.834513888891</v>
      </c>
      <c r="S3074" s="17">
        <f t="shared" si="197"/>
        <v>41609.876180555555</v>
      </c>
      <c r="T3074">
        <f t="shared" si="198"/>
        <v>2013</v>
      </c>
    </row>
    <row r="3075" spans="1:20" ht="48" x14ac:dyDescent="0.2">
      <c r="A3075">
        <v>1572</v>
      </c>
      <c r="B3075" s="9" t="s">
        <v>1573</v>
      </c>
      <c r="C3075" s="3" t="s">
        <v>5682</v>
      </c>
      <c r="D3075" s="5">
        <v>2500</v>
      </c>
      <c r="E3075" s="7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4" t="s">
        <v>8310</v>
      </c>
      <c r="P3075" s="12" t="s">
        <v>8348</v>
      </c>
      <c r="Q3075" s="11">
        <f t="shared" ref="Q3075:Q3138" si="199">IFERROR(ROUND(E3075/L3075,2),0)</f>
        <v>41.67</v>
      </c>
      <c r="R3075" s="19">
        <f t="shared" ref="R3075:R3138" si="200">(((J3075/60)/60)/24)+DATE(1970,1,1)</f>
        <v>42404.033090277779</v>
      </c>
      <c r="S3075" s="17">
        <f t="shared" ref="S3075:S3138" si="201">(((I3075/60)/60)/24)+DATE(1970,1,1)</f>
        <v>42428.999305555553</v>
      </c>
      <c r="T3075">
        <f t="shared" si="198"/>
        <v>2016</v>
      </c>
    </row>
    <row r="3076" spans="1:20" ht="16" x14ac:dyDescent="0.2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4" t="s">
        <v>8307</v>
      </c>
      <c r="P3076" s="12" t="s">
        <v>8314</v>
      </c>
      <c r="Q3076" s="11">
        <f t="shared" si="199"/>
        <v>41.33</v>
      </c>
      <c r="R3076" s="19">
        <f t="shared" si="200"/>
        <v>42341.99700231482</v>
      </c>
      <c r="S3076" s="17">
        <f t="shared" si="201"/>
        <v>42401.99700231482</v>
      </c>
      <c r="T3076">
        <f t="shared" si="198"/>
        <v>2015</v>
      </c>
    </row>
    <row r="3077" spans="1:20" ht="48" x14ac:dyDescent="0.2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4" t="s">
        <v>8322</v>
      </c>
      <c r="P3077" s="12" t="s">
        <v>8325</v>
      </c>
      <c r="Q3077" s="11">
        <f t="shared" si="199"/>
        <v>8.86</v>
      </c>
      <c r="R3077" s="19">
        <f t="shared" si="200"/>
        <v>42067.011643518519</v>
      </c>
      <c r="S3077" s="17">
        <f t="shared" si="201"/>
        <v>42094.957638888889</v>
      </c>
      <c r="T3077">
        <f t="shared" si="198"/>
        <v>2015</v>
      </c>
    </row>
    <row r="3078" spans="1:20" ht="48" x14ac:dyDescent="0.2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4" t="s">
        <v>8307</v>
      </c>
      <c r="P3078" s="12" t="s">
        <v>8341</v>
      </c>
      <c r="Q3078" s="11">
        <f t="shared" si="199"/>
        <v>20.5</v>
      </c>
      <c r="R3078" s="19">
        <f t="shared" si="200"/>
        <v>41927.71980324074</v>
      </c>
      <c r="S3078" s="17">
        <f t="shared" si="201"/>
        <v>41957.761469907404</v>
      </c>
      <c r="T3078">
        <f t="shared" si="198"/>
        <v>2014</v>
      </c>
    </row>
    <row r="3079" spans="1:20" ht="48" x14ac:dyDescent="0.2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4" t="s">
        <v>8326</v>
      </c>
      <c r="P3079" s="12" t="s">
        <v>8349</v>
      </c>
      <c r="Q3079" s="11">
        <f t="shared" si="199"/>
        <v>24.6</v>
      </c>
      <c r="R3079" s="19">
        <f t="shared" si="200"/>
        <v>42737.545358796298</v>
      </c>
      <c r="S3079" s="17">
        <f t="shared" si="201"/>
        <v>42797.545358796298</v>
      </c>
      <c r="T3079">
        <f t="shared" si="198"/>
        <v>2017</v>
      </c>
    </row>
    <row r="3080" spans="1:20" ht="48" x14ac:dyDescent="0.2">
      <c r="A3080">
        <v>3918</v>
      </c>
      <c r="B3080" s="9" t="s">
        <v>3915</v>
      </c>
      <c r="C3080" s="3" t="s">
        <v>8026</v>
      </c>
      <c r="D3080" s="5">
        <v>60000</v>
      </c>
      <c r="E3080" s="7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4" t="s">
        <v>8322</v>
      </c>
      <c r="P3080" s="12" t="s">
        <v>8325</v>
      </c>
      <c r="Q3080" s="11">
        <f t="shared" si="199"/>
        <v>40</v>
      </c>
      <c r="R3080" s="19">
        <f t="shared" si="200"/>
        <v>41843.664618055554</v>
      </c>
      <c r="S3080" s="17">
        <f t="shared" si="201"/>
        <v>41855.666666666664</v>
      </c>
      <c r="T3080">
        <f t="shared" si="198"/>
        <v>2014</v>
      </c>
    </row>
    <row r="3081" spans="1:20" ht="48" x14ac:dyDescent="0.2">
      <c r="A3081">
        <v>2567</v>
      </c>
      <c r="B3081" s="9" t="s">
        <v>2567</v>
      </c>
      <c r="C3081" s="3" t="s">
        <v>6677</v>
      </c>
      <c r="D3081" s="5">
        <v>45000</v>
      </c>
      <c r="E3081" s="7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4" t="s">
        <v>8318</v>
      </c>
      <c r="P3081" s="12" t="s">
        <v>8344</v>
      </c>
      <c r="Q3081" s="11">
        <f t="shared" si="199"/>
        <v>60</v>
      </c>
      <c r="R3081" s="19">
        <f t="shared" si="200"/>
        <v>42087.878912037035</v>
      </c>
      <c r="S3081" s="17">
        <f t="shared" si="201"/>
        <v>42117.878912037035</v>
      </c>
      <c r="T3081">
        <f t="shared" si="198"/>
        <v>2015</v>
      </c>
    </row>
    <row r="3082" spans="1:20" ht="48" x14ac:dyDescent="0.2">
      <c r="A3082">
        <v>933</v>
      </c>
      <c r="B3082" s="9" t="s">
        <v>934</v>
      </c>
      <c r="C3082" s="3" t="s">
        <v>5043</v>
      </c>
      <c r="D3082" s="5">
        <v>2000</v>
      </c>
      <c r="E3082" s="7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4" t="s">
        <v>8326</v>
      </c>
      <c r="P3082" s="12" t="s">
        <v>8349</v>
      </c>
      <c r="Q3082" s="11">
        <f t="shared" si="199"/>
        <v>60</v>
      </c>
      <c r="R3082" s="19">
        <f t="shared" si="200"/>
        <v>41711.169085648151</v>
      </c>
      <c r="S3082" s="17">
        <f t="shared" si="201"/>
        <v>41771.169085648151</v>
      </c>
      <c r="T3082">
        <f t="shared" si="198"/>
        <v>2014</v>
      </c>
    </row>
    <row r="3083" spans="1:20" ht="32" x14ac:dyDescent="0.2">
      <c r="A3083">
        <v>2362</v>
      </c>
      <c r="B3083" s="9" t="s">
        <v>2363</v>
      </c>
      <c r="C3083" s="3" t="s">
        <v>6472</v>
      </c>
      <c r="D3083" s="5">
        <v>420</v>
      </c>
      <c r="E3083" s="7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4" t="s">
        <v>8307</v>
      </c>
      <c r="P3083" s="12" t="s">
        <v>8341</v>
      </c>
      <c r="Q3083" s="11">
        <f t="shared" si="199"/>
        <v>60</v>
      </c>
      <c r="R3083" s="19">
        <f t="shared" si="200"/>
        <v>41954.688310185185</v>
      </c>
      <c r="S3083" s="17">
        <f t="shared" si="201"/>
        <v>41984.688310185185</v>
      </c>
      <c r="T3083">
        <f t="shared" si="198"/>
        <v>2014</v>
      </c>
    </row>
    <row r="3084" spans="1:20" ht="48" x14ac:dyDescent="0.2">
      <c r="A3084">
        <v>2323</v>
      </c>
      <c r="B3084" s="9" t="s">
        <v>2324</v>
      </c>
      <c r="C3084" s="3" t="s">
        <v>6433</v>
      </c>
      <c r="D3084" s="5">
        <v>250</v>
      </c>
      <c r="E3084" s="7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4" t="s">
        <v>8318</v>
      </c>
      <c r="P3084" s="12" t="s">
        <v>8319</v>
      </c>
      <c r="Q3084" s="11">
        <f t="shared" si="199"/>
        <v>30</v>
      </c>
      <c r="R3084" s="19">
        <f t="shared" si="200"/>
        <v>42807.755173611105</v>
      </c>
      <c r="S3084" s="17">
        <f t="shared" si="201"/>
        <v>42814.755173611105</v>
      </c>
      <c r="T3084">
        <f t="shared" si="198"/>
        <v>2017</v>
      </c>
    </row>
    <row r="3085" spans="1:20" ht="48" x14ac:dyDescent="0.2">
      <c r="A3085">
        <v>2976</v>
      </c>
      <c r="B3085" s="9" t="s">
        <v>2976</v>
      </c>
      <c r="C3085" s="3" t="s">
        <v>7086</v>
      </c>
      <c r="D3085" s="5">
        <v>70</v>
      </c>
      <c r="E3085" s="7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4" t="s">
        <v>8322</v>
      </c>
      <c r="P3085" s="12" t="s">
        <v>8325</v>
      </c>
      <c r="Q3085" s="11">
        <f t="shared" si="199"/>
        <v>8.57</v>
      </c>
      <c r="R3085" s="19">
        <f t="shared" si="200"/>
        <v>42425.730671296296</v>
      </c>
      <c r="S3085" s="17">
        <f t="shared" si="201"/>
        <v>42442.5</v>
      </c>
      <c r="T3085">
        <f t="shared" si="198"/>
        <v>2016</v>
      </c>
    </row>
    <row r="3086" spans="1:20" ht="48" x14ac:dyDescent="0.2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4" t="s">
        <v>8315</v>
      </c>
      <c r="P3086" s="12" t="s">
        <v>8333</v>
      </c>
      <c r="Q3086" s="11">
        <f t="shared" si="199"/>
        <v>19.670000000000002</v>
      </c>
      <c r="R3086" s="19">
        <f t="shared" si="200"/>
        <v>42520.847384259265</v>
      </c>
      <c r="S3086" s="17">
        <f t="shared" si="201"/>
        <v>42550.847384259265</v>
      </c>
      <c r="T3086">
        <f t="shared" si="198"/>
        <v>2016</v>
      </c>
    </row>
    <row r="3087" spans="1:20" ht="48" x14ac:dyDescent="0.2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4" t="s">
        <v>8322</v>
      </c>
      <c r="P3087" s="12" t="s">
        <v>8325</v>
      </c>
      <c r="Q3087" s="11">
        <f t="shared" si="199"/>
        <v>13.11</v>
      </c>
      <c r="R3087" s="19">
        <f t="shared" si="200"/>
        <v>41977.004976851851</v>
      </c>
      <c r="S3087" s="17">
        <f t="shared" si="201"/>
        <v>42008.976388888885</v>
      </c>
      <c r="T3087">
        <f t="shared" si="198"/>
        <v>2014</v>
      </c>
    </row>
    <row r="3088" spans="1:20" ht="48" x14ac:dyDescent="0.2">
      <c r="A3088">
        <v>3789</v>
      </c>
      <c r="B3088" s="9" t="s">
        <v>3786</v>
      </c>
      <c r="C3088" s="3" t="s">
        <v>7899</v>
      </c>
      <c r="D3088" s="5">
        <v>3550</v>
      </c>
      <c r="E3088" s="7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4" t="s">
        <v>8322</v>
      </c>
      <c r="P3088" s="12" t="s">
        <v>8334</v>
      </c>
      <c r="Q3088" s="11">
        <f t="shared" si="199"/>
        <v>29</v>
      </c>
      <c r="R3088" s="19">
        <f t="shared" si="200"/>
        <v>42138.798819444448</v>
      </c>
      <c r="S3088" s="17">
        <f t="shared" si="201"/>
        <v>42170.798819444448</v>
      </c>
      <c r="T3088">
        <f>YEAR(R3088)</f>
        <v>2015</v>
      </c>
    </row>
    <row r="3089" spans="1:20" ht="48" x14ac:dyDescent="0.2">
      <c r="A3089">
        <v>1233</v>
      </c>
      <c r="B3089" s="9" t="s">
        <v>1234</v>
      </c>
      <c r="C3089" s="3" t="s">
        <v>5343</v>
      </c>
      <c r="D3089" s="5">
        <v>1000</v>
      </c>
      <c r="E3089" s="7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4" t="s">
        <v>8326</v>
      </c>
      <c r="P3089" s="12" t="s">
        <v>8353</v>
      </c>
      <c r="Q3089" s="11">
        <f t="shared" si="199"/>
        <v>19.329999999999998</v>
      </c>
      <c r="R3089" s="19">
        <f t="shared" si="200"/>
        <v>40939.948773148149</v>
      </c>
      <c r="S3089" s="17">
        <f t="shared" si="201"/>
        <v>40960.948773148149</v>
      </c>
      <c r="T3089">
        <f t="shared" ref="T3089:T3121" si="202">YEAR(R3089)</f>
        <v>2012</v>
      </c>
    </row>
    <row r="3090" spans="1:20" ht="16" x14ac:dyDescent="0.2">
      <c r="A3090">
        <v>3122</v>
      </c>
      <c r="B3090" s="9" t="s">
        <v>3122</v>
      </c>
      <c r="C3090" s="3" t="s">
        <v>7232</v>
      </c>
      <c r="D3090" s="5">
        <v>199</v>
      </c>
      <c r="E3090" s="7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4" t="s">
        <v>8322</v>
      </c>
      <c r="P3090" s="12" t="s">
        <v>8323</v>
      </c>
      <c r="Q3090" s="11">
        <f t="shared" si="199"/>
        <v>58</v>
      </c>
      <c r="R3090" s="19">
        <f t="shared" si="200"/>
        <v>42678.932083333333</v>
      </c>
      <c r="S3090" s="17">
        <f t="shared" si="201"/>
        <v>42683.973750000005</v>
      </c>
      <c r="T3090">
        <f t="shared" si="202"/>
        <v>2016</v>
      </c>
    </row>
    <row r="3091" spans="1:20" ht="48" x14ac:dyDescent="0.2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4" t="s">
        <v>8320</v>
      </c>
      <c r="P3091" s="12" t="s">
        <v>8336</v>
      </c>
      <c r="Q3091" s="11">
        <f t="shared" si="199"/>
        <v>38.33</v>
      </c>
      <c r="R3091" s="19">
        <f t="shared" si="200"/>
        <v>42693.016180555554</v>
      </c>
      <c r="S3091" s="17">
        <f t="shared" si="201"/>
        <v>42753.016180555554</v>
      </c>
      <c r="T3091">
        <f t="shared" si="202"/>
        <v>2016</v>
      </c>
    </row>
    <row r="3092" spans="1:20" ht="48" x14ac:dyDescent="0.2">
      <c r="A3092">
        <v>2155</v>
      </c>
      <c r="B3092" s="9" t="s">
        <v>2156</v>
      </c>
      <c r="C3092" s="3" t="s">
        <v>6265</v>
      </c>
      <c r="D3092" s="5">
        <v>5000</v>
      </c>
      <c r="E3092" s="7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4" t="s">
        <v>8315</v>
      </c>
      <c r="P3092" s="12" t="s">
        <v>8333</v>
      </c>
      <c r="Q3092" s="11">
        <f t="shared" si="199"/>
        <v>23</v>
      </c>
      <c r="R3092" s="19">
        <f t="shared" si="200"/>
        <v>42430.747511574074</v>
      </c>
      <c r="S3092" s="17">
        <f t="shared" si="201"/>
        <v>42460.70584490741</v>
      </c>
      <c r="T3092">
        <f t="shared" si="202"/>
        <v>2016</v>
      </c>
    </row>
    <row r="3093" spans="1:20" ht="48" x14ac:dyDescent="0.2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4" t="s">
        <v>8315</v>
      </c>
      <c r="P3093" s="12" t="s">
        <v>8333</v>
      </c>
      <c r="Q3093" s="11">
        <f t="shared" si="199"/>
        <v>23</v>
      </c>
      <c r="R3093" s="19">
        <f t="shared" si="200"/>
        <v>40464.028182870366</v>
      </c>
      <c r="S3093" s="17">
        <f t="shared" si="201"/>
        <v>40512.208333333336</v>
      </c>
      <c r="T3093">
        <f t="shared" si="202"/>
        <v>2010</v>
      </c>
    </row>
    <row r="3094" spans="1:20" ht="48" x14ac:dyDescent="0.2">
      <c r="A3094">
        <v>593</v>
      </c>
      <c r="B3094" s="9" t="s">
        <v>594</v>
      </c>
      <c r="C3094" s="3" t="s">
        <v>4703</v>
      </c>
      <c r="D3094" s="5">
        <v>500</v>
      </c>
      <c r="E3094" s="7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4" t="s">
        <v>8307</v>
      </c>
      <c r="P3094" s="12" t="s">
        <v>8341</v>
      </c>
      <c r="Q3094" s="11">
        <f t="shared" si="199"/>
        <v>16.43</v>
      </c>
      <c r="R3094" s="19">
        <f t="shared" si="200"/>
        <v>42070.677604166667</v>
      </c>
      <c r="S3094" s="17">
        <f t="shared" si="201"/>
        <v>42100.635937500003</v>
      </c>
      <c r="T3094">
        <f t="shared" si="202"/>
        <v>2015</v>
      </c>
    </row>
    <row r="3095" spans="1:20" ht="48" x14ac:dyDescent="0.2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4" t="s">
        <v>8320</v>
      </c>
      <c r="P3095" s="12" t="s">
        <v>8338</v>
      </c>
      <c r="Q3095" s="11">
        <f t="shared" si="199"/>
        <v>12.67</v>
      </c>
      <c r="R3095" s="19">
        <f t="shared" si="200"/>
        <v>41991.526655092588</v>
      </c>
      <c r="S3095" s="17">
        <f t="shared" si="201"/>
        <v>42021.526655092588</v>
      </c>
      <c r="T3095">
        <f t="shared" si="202"/>
        <v>2014</v>
      </c>
    </row>
    <row r="3096" spans="1:20" ht="48" x14ac:dyDescent="0.2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4" t="s">
        <v>8326</v>
      </c>
      <c r="P3096" s="12" t="s">
        <v>8327</v>
      </c>
      <c r="Q3096" s="11">
        <f t="shared" si="199"/>
        <v>14.13</v>
      </c>
      <c r="R3096" s="19">
        <f t="shared" si="200"/>
        <v>41179.32104166667</v>
      </c>
      <c r="S3096" s="17">
        <f t="shared" si="201"/>
        <v>41212.32104166667</v>
      </c>
      <c r="T3096">
        <f t="shared" si="202"/>
        <v>2012</v>
      </c>
    </row>
    <row r="3097" spans="1:20" ht="48" x14ac:dyDescent="0.2">
      <c r="A3097">
        <v>3198</v>
      </c>
      <c r="B3097" s="9" t="s">
        <v>3198</v>
      </c>
      <c r="C3097" s="3" t="s">
        <v>7308</v>
      </c>
      <c r="D3097" s="5">
        <v>30000</v>
      </c>
      <c r="E3097" s="7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4" t="s">
        <v>8322</v>
      </c>
      <c r="P3097" s="12" t="s">
        <v>8334</v>
      </c>
      <c r="Q3097" s="11">
        <f t="shared" si="199"/>
        <v>36.67</v>
      </c>
      <c r="R3097" s="19">
        <f t="shared" si="200"/>
        <v>42013.424502314811</v>
      </c>
      <c r="S3097" s="17">
        <f t="shared" si="201"/>
        <v>42051.424502314811</v>
      </c>
      <c r="T3097">
        <f t="shared" si="202"/>
        <v>2015</v>
      </c>
    </row>
    <row r="3098" spans="1:20" ht="32" x14ac:dyDescent="0.2">
      <c r="A3098">
        <v>2749</v>
      </c>
      <c r="B3098" s="9" t="s">
        <v>2749</v>
      </c>
      <c r="C3098" s="3" t="s">
        <v>6859</v>
      </c>
      <c r="D3098" s="5">
        <v>10000</v>
      </c>
      <c r="E3098" s="7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4" t="s">
        <v>8310</v>
      </c>
      <c r="P3098" s="12" t="s">
        <v>8355</v>
      </c>
      <c r="Q3098" s="11">
        <f t="shared" si="199"/>
        <v>55</v>
      </c>
      <c r="R3098" s="19">
        <f t="shared" si="200"/>
        <v>42068.799039351856</v>
      </c>
      <c r="S3098" s="17">
        <f t="shared" si="201"/>
        <v>42098.757372685184</v>
      </c>
      <c r="T3098">
        <f t="shared" si="202"/>
        <v>2015</v>
      </c>
    </row>
    <row r="3099" spans="1:20" ht="48" x14ac:dyDescent="0.2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4" t="s">
        <v>8322</v>
      </c>
      <c r="P3099" s="12" t="s">
        <v>8325</v>
      </c>
      <c r="Q3099" s="11">
        <f t="shared" si="199"/>
        <v>18.329999999999998</v>
      </c>
      <c r="R3099" s="19">
        <f t="shared" si="200"/>
        <v>42069.903437500005</v>
      </c>
      <c r="S3099" s="17">
        <f t="shared" si="201"/>
        <v>42092.833333333328</v>
      </c>
      <c r="T3099">
        <f t="shared" si="202"/>
        <v>2015</v>
      </c>
    </row>
    <row r="3100" spans="1:20" ht="48" x14ac:dyDescent="0.2">
      <c r="A3100">
        <v>4047</v>
      </c>
      <c r="B3100" s="9" t="s">
        <v>4043</v>
      </c>
      <c r="C3100" s="3" t="s">
        <v>8151</v>
      </c>
      <c r="D3100" s="5">
        <v>5000</v>
      </c>
      <c r="E3100" s="7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4" t="s">
        <v>8322</v>
      </c>
      <c r="P3100" s="12" t="s">
        <v>8325</v>
      </c>
      <c r="Q3100" s="11">
        <f t="shared" si="199"/>
        <v>27.5</v>
      </c>
      <c r="R3100" s="19">
        <f t="shared" si="200"/>
        <v>41991.022488425922</v>
      </c>
      <c r="S3100" s="17">
        <f t="shared" si="201"/>
        <v>42015.041666666672</v>
      </c>
      <c r="T3100">
        <f t="shared" si="202"/>
        <v>2014</v>
      </c>
    </row>
    <row r="3101" spans="1:20" ht="48" x14ac:dyDescent="0.2">
      <c r="A3101">
        <v>232</v>
      </c>
      <c r="B3101" s="9" t="s">
        <v>234</v>
      </c>
      <c r="C3101" s="3" t="s">
        <v>4342</v>
      </c>
      <c r="D3101" s="5">
        <v>4000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4" t="s">
        <v>8320</v>
      </c>
      <c r="P3101" s="12" t="s">
        <v>8324</v>
      </c>
      <c r="Q3101" s="11">
        <f t="shared" si="199"/>
        <v>15.71</v>
      </c>
      <c r="R3101" s="19">
        <f t="shared" si="200"/>
        <v>42032.82576388889</v>
      </c>
      <c r="S3101" s="17">
        <f t="shared" si="201"/>
        <v>42062.82576388889</v>
      </c>
      <c r="T3101">
        <f t="shared" si="202"/>
        <v>2015</v>
      </c>
    </row>
    <row r="3102" spans="1:20" ht="48" x14ac:dyDescent="0.2">
      <c r="A3102">
        <v>1735</v>
      </c>
      <c r="B3102" s="9" t="s">
        <v>1736</v>
      </c>
      <c r="C3102" s="3" t="s">
        <v>5845</v>
      </c>
      <c r="D3102" s="5">
        <v>1000</v>
      </c>
      <c r="E3102" s="7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4" t="s">
        <v>8326</v>
      </c>
      <c r="P3102" s="12" t="s">
        <v>8329</v>
      </c>
      <c r="Q3102" s="11">
        <f t="shared" si="199"/>
        <v>55</v>
      </c>
      <c r="R3102" s="19">
        <f t="shared" si="200"/>
        <v>42559.814178240747</v>
      </c>
      <c r="S3102" s="17">
        <f t="shared" si="201"/>
        <v>42589.814178240747</v>
      </c>
      <c r="T3102">
        <f t="shared" si="202"/>
        <v>2016</v>
      </c>
    </row>
    <row r="3103" spans="1:20" ht="48" x14ac:dyDescent="0.2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4" t="s">
        <v>8322</v>
      </c>
      <c r="P3103" s="12" t="s">
        <v>8325</v>
      </c>
      <c r="Q3103" s="11">
        <f t="shared" si="199"/>
        <v>55</v>
      </c>
      <c r="R3103" s="19">
        <f t="shared" si="200"/>
        <v>41928.690138888887</v>
      </c>
      <c r="S3103" s="17">
        <f t="shared" si="201"/>
        <v>41958.833333333328</v>
      </c>
      <c r="T3103">
        <f t="shared" si="202"/>
        <v>2014</v>
      </c>
    </row>
    <row r="3104" spans="1:20" ht="48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4" t="s">
        <v>8315</v>
      </c>
      <c r="P3104" s="12" t="s">
        <v>8333</v>
      </c>
      <c r="Q3104" s="11">
        <f t="shared" si="199"/>
        <v>36.33</v>
      </c>
      <c r="R3104" s="19">
        <f t="shared" si="200"/>
        <v>41704.16642361111</v>
      </c>
      <c r="S3104" s="17">
        <f t="shared" si="201"/>
        <v>41734.124756944446</v>
      </c>
      <c r="T3104">
        <f t="shared" si="202"/>
        <v>2014</v>
      </c>
    </row>
    <row r="3105" spans="1:20" ht="32" x14ac:dyDescent="0.2">
      <c r="A3105">
        <v>2351</v>
      </c>
      <c r="B3105" s="9" t="s">
        <v>2352</v>
      </c>
      <c r="C3105" s="3" t="s">
        <v>6461</v>
      </c>
      <c r="D3105" s="5">
        <v>18900</v>
      </c>
      <c r="E3105" s="7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4" t="s">
        <v>8307</v>
      </c>
      <c r="P3105" s="12" t="s">
        <v>8341</v>
      </c>
      <c r="Q3105" s="11">
        <f t="shared" si="199"/>
        <v>15.43</v>
      </c>
      <c r="R3105" s="19">
        <f t="shared" si="200"/>
        <v>42094.101145833338</v>
      </c>
      <c r="S3105" s="17">
        <f t="shared" si="201"/>
        <v>42124.101145833338</v>
      </c>
      <c r="T3105">
        <f t="shared" si="202"/>
        <v>2015</v>
      </c>
    </row>
    <row r="3106" spans="1:20" ht="48" x14ac:dyDescent="0.2">
      <c r="A3106">
        <v>2326</v>
      </c>
      <c r="B3106" s="9" t="s">
        <v>2327</v>
      </c>
      <c r="C3106" s="3" t="s">
        <v>6436</v>
      </c>
      <c r="D3106" s="5">
        <v>15000</v>
      </c>
      <c r="E3106" s="7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4" t="s">
        <v>8318</v>
      </c>
      <c r="P3106" s="12" t="s">
        <v>8319</v>
      </c>
      <c r="Q3106" s="11">
        <f t="shared" si="199"/>
        <v>108</v>
      </c>
      <c r="R3106" s="19">
        <f t="shared" si="200"/>
        <v>42804.034120370372</v>
      </c>
      <c r="S3106" s="17">
        <f t="shared" si="201"/>
        <v>42855.708333333328</v>
      </c>
      <c r="T3106">
        <f t="shared" si="202"/>
        <v>2017</v>
      </c>
    </row>
    <row r="3107" spans="1:20" ht="32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4" t="s">
        <v>8312</v>
      </c>
      <c r="P3107" s="12" t="s">
        <v>8313</v>
      </c>
      <c r="Q3107" s="11">
        <f t="shared" si="199"/>
        <v>26.75</v>
      </c>
      <c r="R3107" s="19">
        <f t="shared" si="200"/>
        <v>41973.740335648152</v>
      </c>
      <c r="S3107" s="17">
        <f t="shared" si="201"/>
        <v>42033.740335648152</v>
      </c>
      <c r="T3107">
        <f t="shared" si="202"/>
        <v>2014</v>
      </c>
    </row>
    <row r="3108" spans="1:20" ht="48" x14ac:dyDescent="0.2">
      <c r="A3108">
        <v>1322</v>
      </c>
      <c r="B3108" s="9" t="s">
        <v>1323</v>
      </c>
      <c r="C3108" s="3" t="s">
        <v>5432</v>
      </c>
      <c r="D3108" s="5">
        <v>35000</v>
      </c>
      <c r="E3108" s="7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4" t="s">
        <v>8307</v>
      </c>
      <c r="P3108" s="12" t="s">
        <v>8309</v>
      </c>
      <c r="Q3108" s="11">
        <f t="shared" si="199"/>
        <v>26.5</v>
      </c>
      <c r="R3108" s="19">
        <f t="shared" si="200"/>
        <v>42115.656539351854</v>
      </c>
      <c r="S3108" s="17">
        <f t="shared" si="201"/>
        <v>42145.656539351854</v>
      </c>
      <c r="T3108">
        <f t="shared" si="202"/>
        <v>2015</v>
      </c>
    </row>
    <row r="3109" spans="1:20" ht="48" x14ac:dyDescent="0.2">
      <c r="A3109">
        <v>571</v>
      </c>
      <c r="B3109" s="9" t="s">
        <v>572</v>
      </c>
      <c r="C3109" s="3" t="s">
        <v>4681</v>
      </c>
      <c r="D3109" s="5">
        <v>25000</v>
      </c>
      <c r="E3109" s="7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4" t="s">
        <v>8307</v>
      </c>
      <c r="P3109" s="12" t="s">
        <v>8341</v>
      </c>
      <c r="Q3109" s="11">
        <f t="shared" si="199"/>
        <v>53</v>
      </c>
      <c r="R3109" s="19">
        <f t="shared" si="200"/>
        <v>42192.816238425927</v>
      </c>
      <c r="S3109" s="17">
        <f t="shared" si="201"/>
        <v>42212.165972222225</v>
      </c>
      <c r="T3109">
        <f t="shared" si="202"/>
        <v>2015</v>
      </c>
    </row>
    <row r="3110" spans="1:20" ht="48" x14ac:dyDescent="0.2">
      <c r="A3110">
        <v>2648</v>
      </c>
      <c r="B3110" s="9" t="s">
        <v>2648</v>
      </c>
      <c r="C3110" s="3" t="s">
        <v>6758</v>
      </c>
      <c r="D3110" s="5">
        <v>12000</v>
      </c>
      <c r="E3110" s="7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4" t="s">
        <v>8307</v>
      </c>
      <c r="P3110" s="12" t="s">
        <v>8314</v>
      </c>
      <c r="Q3110" s="11">
        <f t="shared" si="199"/>
        <v>17.670000000000002</v>
      </c>
      <c r="R3110" s="19">
        <f t="shared" si="200"/>
        <v>42408.714814814812</v>
      </c>
      <c r="S3110" s="17">
        <f t="shared" si="201"/>
        <v>42438.714814814812</v>
      </c>
      <c r="T3110">
        <f t="shared" si="202"/>
        <v>2016</v>
      </c>
    </row>
    <row r="3111" spans="1:20" ht="80" x14ac:dyDescent="0.2">
      <c r="A3111">
        <v>984</v>
      </c>
      <c r="B3111" s="9" t="s">
        <v>985</v>
      </c>
      <c r="C3111" s="3" t="s">
        <v>5094</v>
      </c>
      <c r="D3111" s="5">
        <v>10000</v>
      </c>
      <c r="E3111" s="7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4" t="s">
        <v>8307</v>
      </c>
      <c r="P3111" s="12" t="s">
        <v>8309</v>
      </c>
      <c r="Q3111" s="11">
        <f t="shared" si="199"/>
        <v>35.33</v>
      </c>
      <c r="R3111" s="19">
        <f t="shared" si="200"/>
        <v>42061.11583333333</v>
      </c>
      <c r="S3111" s="17">
        <f t="shared" si="201"/>
        <v>42091.074166666673</v>
      </c>
      <c r="T3111">
        <f t="shared" si="202"/>
        <v>2015</v>
      </c>
    </row>
    <row r="3112" spans="1:20" ht="48" x14ac:dyDescent="0.2">
      <c r="A3112">
        <v>968</v>
      </c>
      <c r="B3112" s="9" t="s">
        <v>969</v>
      </c>
      <c r="C3112" s="3" t="s">
        <v>5078</v>
      </c>
      <c r="D3112" s="5">
        <v>8000</v>
      </c>
      <c r="E3112" s="7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4" t="s">
        <v>8307</v>
      </c>
      <c r="P3112" s="12" t="s">
        <v>8309</v>
      </c>
      <c r="Q3112" s="11">
        <f t="shared" si="199"/>
        <v>26.5</v>
      </c>
      <c r="R3112" s="19">
        <f t="shared" si="200"/>
        <v>41836.847615740742</v>
      </c>
      <c r="S3112" s="17">
        <f t="shared" si="201"/>
        <v>41866.847615740742</v>
      </c>
      <c r="T3112">
        <f t="shared" si="202"/>
        <v>2014</v>
      </c>
    </row>
    <row r="3113" spans="1:20" ht="32" x14ac:dyDescent="0.2">
      <c r="A3113">
        <v>1380</v>
      </c>
      <c r="B3113" s="9" t="s">
        <v>1381</v>
      </c>
      <c r="C3113" s="3" t="s">
        <v>5490</v>
      </c>
      <c r="D3113" s="5">
        <v>25</v>
      </c>
      <c r="E3113" s="7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4" t="s">
        <v>8326</v>
      </c>
      <c r="P3113" s="12" t="s">
        <v>8330</v>
      </c>
      <c r="Q3113" s="11">
        <f t="shared" si="199"/>
        <v>21.2</v>
      </c>
      <c r="R3113" s="19">
        <f t="shared" si="200"/>
        <v>42141.762800925921</v>
      </c>
      <c r="S3113" s="17">
        <f t="shared" si="201"/>
        <v>42164.083333333328</v>
      </c>
      <c r="T3113">
        <f t="shared" si="202"/>
        <v>2015</v>
      </c>
    </row>
    <row r="3114" spans="1:20" ht="48" x14ac:dyDescent="0.2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4" t="s">
        <v>8307</v>
      </c>
      <c r="P3114" s="12" t="s">
        <v>8309</v>
      </c>
      <c r="Q3114" s="11">
        <f t="shared" si="199"/>
        <v>26.25</v>
      </c>
      <c r="R3114" s="19">
        <f t="shared" si="200"/>
        <v>42384.680925925932</v>
      </c>
      <c r="S3114" s="17">
        <f t="shared" si="201"/>
        <v>42414.680925925932</v>
      </c>
      <c r="T3114">
        <f t="shared" si="202"/>
        <v>2016</v>
      </c>
    </row>
    <row r="3115" spans="1:20" ht="32" x14ac:dyDescent="0.2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4" t="s">
        <v>8310</v>
      </c>
      <c r="P3115" s="12" t="s">
        <v>8347</v>
      </c>
      <c r="Q3115" s="11">
        <f t="shared" si="199"/>
        <v>6.18</v>
      </c>
      <c r="R3115" s="19">
        <f t="shared" si="200"/>
        <v>41941.680567129632</v>
      </c>
      <c r="S3115" s="17">
        <f t="shared" si="201"/>
        <v>41971.722233796296</v>
      </c>
      <c r="T3115">
        <f t="shared" si="202"/>
        <v>2014</v>
      </c>
    </row>
    <row r="3116" spans="1:20" ht="48" x14ac:dyDescent="0.2">
      <c r="A3116">
        <v>3077</v>
      </c>
      <c r="B3116" s="9" t="s">
        <v>3077</v>
      </c>
      <c r="C3116" s="3" t="s">
        <v>7187</v>
      </c>
      <c r="D3116" s="5">
        <v>22000</v>
      </c>
      <c r="E3116" s="7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4" t="s">
        <v>8322</v>
      </c>
      <c r="P3116" s="12" t="s">
        <v>8323</v>
      </c>
      <c r="Q3116" s="11">
        <f t="shared" si="199"/>
        <v>52.5</v>
      </c>
      <c r="R3116" s="19">
        <f t="shared" si="200"/>
        <v>42766.956921296296</v>
      </c>
      <c r="S3116" s="17">
        <f t="shared" si="201"/>
        <v>42796.956921296296</v>
      </c>
      <c r="T3116">
        <f t="shared" si="202"/>
        <v>2017</v>
      </c>
    </row>
    <row r="3117" spans="1:20" ht="48" x14ac:dyDescent="0.2">
      <c r="A3117">
        <v>4017</v>
      </c>
      <c r="B3117" s="9" t="s">
        <v>4013</v>
      </c>
      <c r="C3117" s="3" t="s">
        <v>8122</v>
      </c>
      <c r="D3117" s="5">
        <v>10000</v>
      </c>
      <c r="E3117" s="7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4" t="s">
        <v>8322</v>
      </c>
      <c r="P3117" s="12" t="s">
        <v>8325</v>
      </c>
      <c r="Q3117" s="11">
        <f t="shared" si="199"/>
        <v>52.5</v>
      </c>
      <c r="R3117" s="19">
        <f t="shared" si="200"/>
        <v>41856.672152777777</v>
      </c>
      <c r="S3117" s="17">
        <f t="shared" si="201"/>
        <v>41886.672152777777</v>
      </c>
      <c r="T3117">
        <f t="shared" si="202"/>
        <v>2014</v>
      </c>
    </row>
    <row r="3118" spans="1:20" ht="48" x14ac:dyDescent="0.2">
      <c r="A3118">
        <v>1481</v>
      </c>
      <c r="B3118" s="9" t="s">
        <v>1482</v>
      </c>
      <c r="C3118" s="3" t="s">
        <v>5591</v>
      </c>
      <c r="D3118" s="5">
        <v>5000</v>
      </c>
      <c r="E3118" s="7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4" t="s">
        <v>8310</v>
      </c>
      <c r="P3118" s="12" t="s">
        <v>8351</v>
      </c>
      <c r="Q3118" s="11">
        <f t="shared" si="199"/>
        <v>17.5</v>
      </c>
      <c r="R3118" s="19">
        <f t="shared" si="200"/>
        <v>41550.922974537039</v>
      </c>
      <c r="S3118" s="17">
        <f t="shared" si="201"/>
        <v>41580.922974537039</v>
      </c>
      <c r="T3118">
        <f t="shared" si="202"/>
        <v>2013</v>
      </c>
    </row>
    <row r="3119" spans="1:20" ht="48" x14ac:dyDescent="0.2">
      <c r="A3119">
        <v>2759</v>
      </c>
      <c r="B3119" s="9" t="s">
        <v>2759</v>
      </c>
      <c r="C3119" s="3" t="s">
        <v>6869</v>
      </c>
      <c r="D3119" s="5">
        <v>1000</v>
      </c>
      <c r="E3119" s="7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4" t="s">
        <v>8310</v>
      </c>
      <c r="P3119" s="12" t="s">
        <v>8355</v>
      </c>
      <c r="Q3119" s="11">
        <f t="shared" si="199"/>
        <v>52.5</v>
      </c>
      <c r="R3119" s="19">
        <f t="shared" si="200"/>
        <v>42524.36650462963</v>
      </c>
      <c r="S3119" s="17">
        <f t="shared" si="201"/>
        <v>42567.36650462963</v>
      </c>
      <c r="T3119">
        <f t="shared" si="202"/>
        <v>2016</v>
      </c>
    </row>
    <row r="3120" spans="1:20" ht="48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4" t="s">
        <v>8315</v>
      </c>
      <c r="P3120" s="12" t="s">
        <v>8333</v>
      </c>
      <c r="Q3120" s="11">
        <f t="shared" si="199"/>
        <v>34.67</v>
      </c>
      <c r="R3120" s="19">
        <f t="shared" si="200"/>
        <v>41361.886469907404</v>
      </c>
      <c r="S3120" s="17">
        <f t="shared" si="201"/>
        <v>41391.886469907404</v>
      </c>
      <c r="T3120">
        <f t="shared" si="202"/>
        <v>2013</v>
      </c>
    </row>
    <row r="3121" spans="1:20" ht="32" x14ac:dyDescent="0.2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4" t="s">
        <v>8307</v>
      </c>
      <c r="P3121" s="12" t="s">
        <v>8317</v>
      </c>
      <c r="Q3121" s="11">
        <f t="shared" si="199"/>
        <v>17</v>
      </c>
      <c r="R3121" s="19">
        <f t="shared" si="200"/>
        <v>42656.717303240745</v>
      </c>
      <c r="S3121" s="17">
        <f t="shared" si="201"/>
        <v>42681.758969907409</v>
      </c>
      <c r="T3121">
        <f t="shared" si="202"/>
        <v>2016</v>
      </c>
    </row>
    <row r="3122" spans="1:20" ht="48" x14ac:dyDescent="0.2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4" t="s">
        <v>8322</v>
      </c>
      <c r="P3122" s="12" t="s">
        <v>8334</v>
      </c>
      <c r="Q3122" s="11">
        <f t="shared" si="199"/>
        <v>12.75</v>
      </c>
      <c r="R3122" s="19">
        <f t="shared" si="200"/>
        <v>42018.94049768518</v>
      </c>
      <c r="S3122" s="17">
        <f t="shared" si="201"/>
        <v>42063.916666666672</v>
      </c>
      <c r="T3122">
        <f>YEAR(R3122)</f>
        <v>2015</v>
      </c>
    </row>
    <row r="3123" spans="1:20" ht="48" x14ac:dyDescent="0.2">
      <c r="A3123">
        <v>861</v>
      </c>
      <c r="B3123" s="9" t="s">
        <v>862</v>
      </c>
      <c r="C3123" s="3" t="s">
        <v>4971</v>
      </c>
      <c r="D3123" s="5">
        <v>4500</v>
      </c>
      <c r="E3123" s="7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4" t="s">
        <v>8326</v>
      </c>
      <c r="P3123" s="12" t="s">
        <v>8349</v>
      </c>
      <c r="Q3123" s="11">
        <f t="shared" si="199"/>
        <v>50.5</v>
      </c>
      <c r="R3123" s="19">
        <f t="shared" si="200"/>
        <v>42599.965324074074</v>
      </c>
      <c r="S3123" s="17">
        <f t="shared" si="201"/>
        <v>42629.965324074074</v>
      </c>
      <c r="T3123">
        <f t="shared" ref="T3123:T3148" si="203">YEAR(R3123)</f>
        <v>2016</v>
      </c>
    </row>
    <row r="3124" spans="1:20" ht="48" x14ac:dyDescent="0.2">
      <c r="A3124">
        <v>3947</v>
      </c>
      <c r="B3124" s="9" t="s">
        <v>3944</v>
      </c>
      <c r="C3124" s="3" t="s">
        <v>8055</v>
      </c>
      <c r="D3124" s="5">
        <v>3000</v>
      </c>
      <c r="E3124" s="7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4" t="s">
        <v>8322</v>
      </c>
      <c r="P3124" s="12" t="s">
        <v>8325</v>
      </c>
      <c r="Q3124" s="11">
        <f t="shared" si="199"/>
        <v>50.5</v>
      </c>
      <c r="R3124" s="19">
        <f t="shared" si="200"/>
        <v>42615.142870370371</v>
      </c>
      <c r="S3124" s="17">
        <f t="shared" si="201"/>
        <v>42645.142870370371</v>
      </c>
      <c r="T3124">
        <f t="shared" si="203"/>
        <v>2016</v>
      </c>
    </row>
    <row r="3125" spans="1:20" ht="48" x14ac:dyDescent="0.2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4" t="s">
        <v>8312</v>
      </c>
      <c r="P3125" s="12" t="s">
        <v>8354</v>
      </c>
      <c r="Q3125" s="11">
        <f t="shared" si="199"/>
        <v>14.43</v>
      </c>
      <c r="R3125" s="19">
        <f t="shared" si="200"/>
        <v>42472.449467592596</v>
      </c>
      <c r="S3125" s="17">
        <f t="shared" si="201"/>
        <v>42502.449467592596</v>
      </c>
      <c r="T3125">
        <f t="shared" si="203"/>
        <v>2016</v>
      </c>
    </row>
    <row r="3126" spans="1:20" ht="48" x14ac:dyDescent="0.2">
      <c r="A3126">
        <v>640</v>
      </c>
      <c r="B3126" s="9" t="s">
        <v>641</v>
      </c>
      <c r="C3126" s="3" t="s">
        <v>4750</v>
      </c>
      <c r="D3126" s="5">
        <v>70</v>
      </c>
      <c r="E3126" s="7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4" t="s">
        <v>8307</v>
      </c>
      <c r="P3126" s="12" t="s">
        <v>8309</v>
      </c>
      <c r="Q3126" s="11">
        <f t="shared" si="199"/>
        <v>50.5</v>
      </c>
      <c r="R3126" s="19">
        <f t="shared" si="200"/>
        <v>42683.420312500006</v>
      </c>
      <c r="S3126" s="17">
        <f t="shared" si="201"/>
        <v>42698.958333333328</v>
      </c>
      <c r="T3126">
        <f t="shared" si="203"/>
        <v>2016</v>
      </c>
    </row>
    <row r="3127" spans="1:20" ht="48" x14ac:dyDescent="0.2">
      <c r="A3127">
        <v>1145</v>
      </c>
      <c r="B3127" s="9" t="s">
        <v>1146</v>
      </c>
      <c r="C3127" s="3" t="s">
        <v>5255</v>
      </c>
      <c r="D3127" s="5">
        <v>80000</v>
      </c>
      <c r="E3127" s="7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4" t="s">
        <v>8318</v>
      </c>
      <c r="P3127" s="12" t="s">
        <v>8344</v>
      </c>
      <c r="Q3127" s="11">
        <f t="shared" si="199"/>
        <v>100</v>
      </c>
      <c r="R3127" s="19">
        <f t="shared" si="200"/>
        <v>41854.747592592597</v>
      </c>
      <c r="S3127" s="17">
        <f t="shared" si="201"/>
        <v>41914.747592592597</v>
      </c>
      <c r="T3127">
        <f t="shared" si="203"/>
        <v>2014</v>
      </c>
    </row>
    <row r="3128" spans="1:20" ht="48" x14ac:dyDescent="0.2">
      <c r="A3128">
        <v>1342</v>
      </c>
      <c r="B3128" s="9" t="s">
        <v>1343</v>
      </c>
      <c r="C3128" s="3" t="s">
        <v>5452</v>
      </c>
      <c r="D3128" s="5">
        <v>50000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4" t="s">
        <v>8307</v>
      </c>
      <c r="P3128" s="12" t="s">
        <v>8309</v>
      </c>
      <c r="Q3128" s="11">
        <f t="shared" si="199"/>
        <v>100</v>
      </c>
      <c r="R3128" s="19">
        <f t="shared" si="200"/>
        <v>42172.816423611104</v>
      </c>
      <c r="S3128" s="17">
        <f t="shared" si="201"/>
        <v>42202.816423611104</v>
      </c>
      <c r="T3128">
        <f t="shared" si="203"/>
        <v>2015</v>
      </c>
    </row>
    <row r="3129" spans="1:20" ht="48" x14ac:dyDescent="0.2">
      <c r="A3129">
        <v>2368</v>
      </c>
      <c r="B3129" s="9" t="s">
        <v>2369</v>
      </c>
      <c r="C3129" s="3" t="s">
        <v>6478</v>
      </c>
      <c r="D3129" s="5">
        <v>40000</v>
      </c>
      <c r="E3129" s="7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4" t="s">
        <v>8307</v>
      </c>
      <c r="P3129" s="12" t="s">
        <v>8341</v>
      </c>
      <c r="Q3129" s="11">
        <f t="shared" si="199"/>
        <v>50</v>
      </c>
      <c r="R3129" s="19">
        <f t="shared" si="200"/>
        <v>42063.721817129626</v>
      </c>
      <c r="S3129" s="17">
        <f t="shared" si="201"/>
        <v>42108.680150462969</v>
      </c>
      <c r="T3129">
        <f t="shared" si="203"/>
        <v>2015</v>
      </c>
    </row>
    <row r="3130" spans="1:20" ht="48" x14ac:dyDescent="0.2">
      <c r="A3130">
        <v>1423</v>
      </c>
      <c r="B3130" s="9" t="s">
        <v>1424</v>
      </c>
      <c r="C3130" s="3" t="s">
        <v>5533</v>
      </c>
      <c r="D3130" s="5">
        <v>30000</v>
      </c>
      <c r="E3130" s="7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4" t="s">
        <v>8310</v>
      </c>
      <c r="P3130" s="12" t="s">
        <v>8347</v>
      </c>
      <c r="Q3130" s="11">
        <f t="shared" si="199"/>
        <v>100</v>
      </c>
      <c r="R3130" s="19">
        <f t="shared" si="200"/>
        <v>42340.360312500001</v>
      </c>
      <c r="S3130" s="17">
        <f t="shared" si="201"/>
        <v>42370.360312500001</v>
      </c>
      <c r="T3130">
        <f t="shared" si="203"/>
        <v>2015</v>
      </c>
    </row>
    <row r="3131" spans="1:20" ht="48" x14ac:dyDescent="0.2">
      <c r="A3131">
        <v>1170</v>
      </c>
      <c r="B3131" s="9" t="s">
        <v>1171</v>
      </c>
      <c r="C3131" s="3" t="s">
        <v>5280</v>
      </c>
      <c r="D3131" s="5">
        <v>25000</v>
      </c>
      <c r="E3131" s="7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4" t="s">
        <v>8318</v>
      </c>
      <c r="P3131" s="12" t="s">
        <v>8344</v>
      </c>
      <c r="Q3131" s="11">
        <f t="shared" si="199"/>
        <v>50</v>
      </c>
      <c r="R3131" s="19">
        <f t="shared" si="200"/>
        <v>42124.893182870372</v>
      </c>
      <c r="S3131" s="17">
        <f t="shared" si="201"/>
        <v>42154.893182870372</v>
      </c>
      <c r="T3131">
        <f t="shared" si="203"/>
        <v>2015</v>
      </c>
    </row>
    <row r="3132" spans="1:20" ht="16" x14ac:dyDescent="0.2">
      <c r="A3132">
        <v>919</v>
      </c>
      <c r="B3132" s="9" t="s">
        <v>920</v>
      </c>
      <c r="C3132" s="3" t="s">
        <v>5029</v>
      </c>
      <c r="D3132" s="5">
        <v>20000</v>
      </c>
      <c r="E3132" s="7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4" t="s">
        <v>8326</v>
      </c>
      <c r="P3132" s="12" t="s">
        <v>8349</v>
      </c>
      <c r="Q3132" s="11">
        <f t="shared" si="199"/>
        <v>100</v>
      </c>
      <c r="R3132" s="19">
        <f t="shared" si="200"/>
        <v>41227.641724537039</v>
      </c>
      <c r="S3132" s="17">
        <f t="shared" si="201"/>
        <v>41262.641724537039</v>
      </c>
      <c r="T3132">
        <f t="shared" si="203"/>
        <v>2012</v>
      </c>
    </row>
    <row r="3133" spans="1:20" ht="48" x14ac:dyDescent="0.2">
      <c r="A3133">
        <v>2565</v>
      </c>
      <c r="B3133" s="9" t="s">
        <v>2565</v>
      </c>
      <c r="C3133" s="3" t="s">
        <v>6675</v>
      </c>
      <c r="D3133" s="5">
        <v>10000</v>
      </c>
      <c r="E3133" s="7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4" t="s">
        <v>8318</v>
      </c>
      <c r="P3133" s="12" t="s">
        <v>8344</v>
      </c>
      <c r="Q3133" s="11">
        <f t="shared" si="199"/>
        <v>100</v>
      </c>
      <c r="R3133" s="19">
        <f t="shared" si="200"/>
        <v>42440.650335648148</v>
      </c>
      <c r="S3133" s="17">
        <f t="shared" si="201"/>
        <v>42499.868055555555</v>
      </c>
      <c r="T3133">
        <f t="shared" si="203"/>
        <v>2016</v>
      </c>
    </row>
    <row r="3134" spans="1:20" ht="32" x14ac:dyDescent="0.2">
      <c r="A3134">
        <v>2944</v>
      </c>
      <c r="B3134" s="9" t="s">
        <v>2944</v>
      </c>
      <c r="C3134" s="3" t="s">
        <v>7054</v>
      </c>
      <c r="D3134" s="5">
        <v>10000</v>
      </c>
      <c r="E3134" s="7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4" t="s">
        <v>8322</v>
      </c>
      <c r="P3134" s="12" t="s">
        <v>8323</v>
      </c>
      <c r="Q3134" s="11">
        <f t="shared" si="199"/>
        <v>100</v>
      </c>
      <c r="R3134" s="19">
        <f t="shared" si="200"/>
        <v>42132.9143287037</v>
      </c>
      <c r="S3134" s="17">
        <f t="shared" si="201"/>
        <v>42162.9143287037</v>
      </c>
      <c r="T3134">
        <f t="shared" si="203"/>
        <v>2015</v>
      </c>
    </row>
    <row r="3135" spans="1:20" ht="48" x14ac:dyDescent="0.2">
      <c r="A3135">
        <v>218</v>
      </c>
      <c r="B3135" s="9" t="s">
        <v>220</v>
      </c>
      <c r="C3135" s="3" t="s">
        <v>4328</v>
      </c>
      <c r="D3135" s="5">
        <v>5000</v>
      </c>
      <c r="E3135" s="7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4" t="s">
        <v>8320</v>
      </c>
      <c r="P3135" s="12" t="s">
        <v>8324</v>
      </c>
      <c r="Q3135" s="11">
        <f t="shared" si="199"/>
        <v>100</v>
      </c>
      <c r="R3135" s="19">
        <f t="shared" si="200"/>
        <v>42079.628344907411</v>
      </c>
      <c r="S3135" s="17">
        <f t="shared" si="201"/>
        <v>42139.628344907411</v>
      </c>
      <c r="T3135">
        <f t="shared" si="203"/>
        <v>2015</v>
      </c>
    </row>
    <row r="3136" spans="1:20" ht="32" x14ac:dyDescent="0.2">
      <c r="A3136">
        <v>600</v>
      </c>
      <c r="B3136" s="9" t="s">
        <v>601</v>
      </c>
      <c r="C3136" s="3" t="s">
        <v>4710</v>
      </c>
      <c r="D3136" s="5">
        <v>5000</v>
      </c>
      <c r="E3136" s="7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4" t="s">
        <v>8307</v>
      </c>
      <c r="P3136" s="12" t="s">
        <v>8341</v>
      </c>
      <c r="Q3136" s="11">
        <f t="shared" si="199"/>
        <v>100</v>
      </c>
      <c r="R3136" s="19">
        <f t="shared" si="200"/>
        <v>42073.798171296294</v>
      </c>
      <c r="S3136" s="17">
        <f t="shared" si="201"/>
        <v>42133.798171296294</v>
      </c>
      <c r="T3136">
        <f t="shared" si="203"/>
        <v>2015</v>
      </c>
    </row>
    <row r="3137" spans="1:20" ht="48" x14ac:dyDescent="0.2">
      <c r="A3137">
        <v>2766</v>
      </c>
      <c r="B3137" s="9" t="s">
        <v>2766</v>
      </c>
      <c r="C3137" s="3" t="s">
        <v>6876</v>
      </c>
      <c r="D3137" s="5">
        <v>5000</v>
      </c>
      <c r="E3137" s="7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4" t="s">
        <v>8310</v>
      </c>
      <c r="P3137" s="12" t="s">
        <v>8355</v>
      </c>
      <c r="Q3137" s="11">
        <f t="shared" si="199"/>
        <v>25</v>
      </c>
      <c r="R3137" s="19">
        <f t="shared" si="200"/>
        <v>40736.668032407404</v>
      </c>
      <c r="S3137" s="17">
        <f t="shared" si="201"/>
        <v>40766.668032407404</v>
      </c>
      <c r="T3137">
        <f t="shared" si="203"/>
        <v>2011</v>
      </c>
    </row>
    <row r="3138" spans="1:20" ht="48" x14ac:dyDescent="0.2">
      <c r="A3138">
        <v>3742</v>
      </c>
      <c r="B3138" s="9" t="s">
        <v>3739</v>
      </c>
      <c r="C3138" s="3" t="s">
        <v>7852</v>
      </c>
      <c r="D3138" s="5">
        <v>5000</v>
      </c>
      <c r="E3138" s="7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4" t="s">
        <v>8322</v>
      </c>
      <c r="P3138" s="12" t="s">
        <v>8325</v>
      </c>
      <c r="Q3138" s="11">
        <f t="shared" si="199"/>
        <v>25</v>
      </c>
      <c r="R3138" s="19">
        <f t="shared" si="200"/>
        <v>41858.214629629627</v>
      </c>
      <c r="S3138" s="17">
        <f t="shared" si="201"/>
        <v>41888.214629629627</v>
      </c>
      <c r="T3138">
        <f t="shared" si="203"/>
        <v>2014</v>
      </c>
    </row>
    <row r="3139" spans="1:20" ht="48" x14ac:dyDescent="0.2">
      <c r="A3139">
        <v>1100</v>
      </c>
      <c r="B3139" s="9" t="s">
        <v>1101</v>
      </c>
      <c r="C3139" s="3" t="s">
        <v>5210</v>
      </c>
      <c r="D3139" s="5">
        <v>4000</v>
      </c>
      <c r="E3139" s="7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4" t="s">
        <v>8315</v>
      </c>
      <c r="P3139" s="12" t="s">
        <v>8333</v>
      </c>
      <c r="Q3139" s="11">
        <f t="shared" ref="Q3139:Q3202" si="204">IFERROR(ROUND(E3139/L3139,2),0)</f>
        <v>10</v>
      </c>
      <c r="R3139" s="19">
        <f t="shared" ref="R3139:R3202" si="205">(((J3139/60)/60)/24)+DATE(1970,1,1)</f>
        <v>42384.110775462963</v>
      </c>
      <c r="S3139" s="17">
        <f t="shared" ref="S3139:S3202" si="206">(((I3139/60)/60)/24)+DATE(1970,1,1)</f>
        <v>42414.110775462963</v>
      </c>
      <c r="T3139">
        <f t="shared" si="203"/>
        <v>2016</v>
      </c>
    </row>
    <row r="3140" spans="1:20" ht="48" x14ac:dyDescent="0.2">
      <c r="A3140">
        <v>1565</v>
      </c>
      <c r="B3140" s="9" t="s">
        <v>1566</v>
      </c>
      <c r="C3140" s="3" t="s">
        <v>5675</v>
      </c>
      <c r="D3140" s="5">
        <v>4000</v>
      </c>
      <c r="E3140" s="7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4" t="s">
        <v>8310</v>
      </c>
      <c r="P3140" s="12" t="s">
        <v>8348</v>
      </c>
      <c r="Q3140" s="11">
        <f t="shared" si="204"/>
        <v>100</v>
      </c>
      <c r="R3140" s="19">
        <f t="shared" si="205"/>
        <v>40672.729872685188</v>
      </c>
      <c r="S3140" s="17">
        <f t="shared" si="206"/>
        <v>40702.729872685188</v>
      </c>
      <c r="T3140">
        <f t="shared" si="203"/>
        <v>2011</v>
      </c>
    </row>
    <row r="3141" spans="1:20" ht="48" x14ac:dyDescent="0.2">
      <c r="A3141">
        <v>1183</v>
      </c>
      <c r="B3141" s="9" t="s">
        <v>1184</v>
      </c>
      <c r="C3141" s="3" t="s">
        <v>5293</v>
      </c>
      <c r="D3141" s="5">
        <v>2500</v>
      </c>
      <c r="E3141" s="7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4" t="s">
        <v>8318</v>
      </c>
      <c r="P3141" s="12" t="s">
        <v>8344</v>
      </c>
      <c r="Q3141" s="11">
        <f t="shared" si="204"/>
        <v>33.33</v>
      </c>
      <c r="R3141" s="19">
        <f t="shared" si="205"/>
        <v>42656.86137731481</v>
      </c>
      <c r="S3141" s="17">
        <f t="shared" si="206"/>
        <v>42676.165972222225</v>
      </c>
      <c r="T3141">
        <f t="shared" si="203"/>
        <v>2016</v>
      </c>
    </row>
    <row r="3142" spans="1:20" ht="48" x14ac:dyDescent="0.2">
      <c r="A3142">
        <v>1557</v>
      </c>
      <c r="B3142" s="9" t="s">
        <v>1558</v>
      </c>
      <c r="C3142" s="3" t="s">
        <v>5667</v>
      </c>
      <c r="D3142" s="5">
        <v>2500</v>
      </c>
      <c r="E3142" s="7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4" t="s">
        <v>8312</v>
      </c>
      <c r="P3142" s="12" t="s">
        <v>8354</v>
      </c>
      <c r="Q3142" s="11">
        <f t="shared" si="204"/>
        <v>100</v>
      </c>
      <c r="R3142" s="19">
        <f t="shared" si="205"/>
        <v>41871.65315972222</v>
      </c>
      <c r="S3142" s="17">
        <f t="shared" si="206"/>
        <v>41902.65315972222</v>
      </c>
      <c r="T3142">
        <f t="shared" si="203"/>
        <v>2014</v>
      </c>
    </row>
    <row r="3143" spans="1:20" ht="48" x14ac:dyDescent="0.2">
      <c r="A3143">
        <v>1413</v>
      </c>
      <c r="B3143" s="9" t="s">
        <v>1414</v>
      </c>
      <c r="C3143" s="3" t="s">
        <v>5523</v>
      </c>
      <c r="D3143" s="5">
        <v>2000</v>
      </c>
      <c r="E3143" s="7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4" t="s">
        <v>8310</v>
      </c>
      <c r="P3143" s="12" t="s">
        <v>8347</v>
      </c>
      <c r="Q3143" s="11">
        <f t="shared" si="204"/>
        <v>100</v>
      </c>
      <c r="R3143" s="19">
        <f t="shared" si="205"/>
        <v>42360.437152777777</v>
      </c>
      <c r="S3143" s="17">
        <f t="shared" si="206"/>
        <v>42420.437152777777</v>
      </c>
      <c r="T3143">
        <f t="shared" si="203"/>
        <v>2015</v>
      </c>
    </row>
    <row r="3144" spans="1:20" ht="16" x14ac:dyDescent="0.2">
      <c r="A3144">
        <v>3861</v>
      </c>
      <c r="B3144" s="9" t="s">
        <v>3858</v>
      </c>
      <c r="C3144" s="3" t="s">
        <v>7970</v>
      </c>
      <c r="D3144" s="5">
        <v>2000</v>
      </c>
      <c r="E3144" s="7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4" t="s">
        <v>8322</v>
      </c>
      <c r="P3144" s="12" t="s">
        <v>8325</v>
      </c>
      <c r="Q3144" s="11">
        <f t="shared" si="204"/>
        <v>100</v>
      </c>
      <c r="R3144" s="19">
        <f t="shared" si="205"/>
        <v>41914.590011574073</v>
      </c>
      <c r="S3144" s="17">
        <f t="shared" si="206"/>
        <v>41955.907638888893</v>
      </c>
      <c r="T3144">
        <f t="shared" si="203"/>
        <v>2014</v>
      </c>
    </row>
    <row r="3145" spans="1:20" ht="32" x14ac:dyDescent="0.2">
      <c r="A3145">
        <v>1491</v>
      </c>
      <c r="B3145" s="9" t="s">
        <v>1492</v>
      </c>
      <c r="C3145" s="3" t="s">
        <v>5601</v>
      </c>
      <c r="D3145" s="5">
        <v>1200</v>
      </c>
      <c r="E3145" s="7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4" t="s">
        <v>8310</v>
      </c>
      <c r="P3145" s="12" t="s">
        <v>8351</v>
      </c>
      <c r="Q3145" s="11">
        <f t="shared" si="204"/>
        <v>100</v>
      </c>
      <c r="R3145" s="19">
        <f t="shared" si="205"/>
        <v>41991.713460648149</v>
      </c>
      <c r="S3145" s="17">
        <f t="shared" si="206"/>
        <v>42050.651388888888</v>
      </c>
      <c r="T3145">
        <f t="shared" si="203"/>
        <v>2014</v>
      </c>
    </row>
    <row r="3146" spans="1:20" ht="48" x14ac:dyDescent="0.2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4" t="s">
        <v>8322</v>
      </c>
      <c r="P3146" s="12" t="s">
        <v>8325</v>
      </c>
      <c r="Q3146" s="11">
        <f t="shared" si="204"/>
        <v>100</v>
      </c>
      <c r="R3146" s="19">
        <f t="shared" si="205"/>
        <v>42203.677766203706</v>
      </c>
      <c r="S3146" s="17">
        <f t="shared" si="206"/>
        <v>42233.677766203706</v>
      </c>
      <c r="T3146">
        <f t="shared" si="203"/>
        <v>2015</v>
      </c>
    </row>
    <row r="3147" spans="1:20" ht="48" x14ac:dyDescent="0.2">
      <c r="A3147">
        <v>4103</v>
      </c>
      <c r="B3147" s="9" t="s">
        <v>4099</v>
      </c>
      <c r="C3147" s="3" t="s">
        <v>8206</v>
      </c>
      <c r="D3147" s="5">
        <v>1000</v>
      </c>
      <c r="E3147" s="7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4" t="s">
        <v>8322</v>
      </c>
      <c r="P3147" s="12" t="s">
        <v>8325</v>
      </c>
      <c r="Q3147" s="11">
        <f t="shared" si="204"/>
        <v>16.670000000000002</v>
      </c>
      <c r="R3147" s="19">
        <f t="shared" si="205"/>
        <v>42188.83293981482</v>
      </c>
      <c r="S3147" s="17">
        <f t="shared" si="206"/>
        <v>42242.772222222222</v>
      </c>
      <c r="T3147">
        <f t="shared" si="203"/>
        <v>2015</v>
      </c>
    </row>
    <row r="3148" spans="1:20" ht="48" x14ac:dyDescent="0.2">
      <c r="A3148">
        <v>4020</v>
      </c>
      <c r="B3148" s="9" t="s">
        <v>4016</v>
      </c>
      <c r="C3148" s="3" t="s">
        <v>8125</v>
      </c>
      <c r="D3148" s="5">
        <v>600</v>
      </c>
      <c r="E3148" s="7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4" t="s">
        <v>8322</v>
      </c>
      <c r="P3148" s="12" t="s">
        <v>8325</v>
      </c>
      <c r="Q3148" s="11">
        <f t="shared" si="204"/>
        <v>33.33</v>
      </c>
      <c r="R3148" s="19">
        <f t="shared" si="205"/>
        <v>42057.190960648149</v>
      </c>
      <c r="S3148" s="17">
        <f t="shared" si="206"/>
        <v>42087.149293981478</v>
      </c>
      <c r="T3148">
        <f t="shared" si="203"/>
        <v>2015</v>
      </c>
    </row>
    <row r="3149" spans="1:20" ht="48" x14ac:dyDescent="0.2">
      <c r="A3149">
        <v>3632</v>
      </c>
      <c r="B3149" s="9" t="s">
        <v>3630</v>
      </c>
      <c r="C3149" s="3" t="s">
        <v>7742</v>
      </c>
      <c r="D3149" s="5">
        <v>500</v>
      </c>
      <c r="E3149" s="7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4" t="s">
        <v>8322</v>
      </c>
      <c r="P3149" s="12" t="s">
        <v>8334</v>
      </c>
      <c r="Q3149" s="11">
        <f t="shared" si="204"/>
        <v>100</v>
      </c>
      <c r="R3149" s="19">
        <f t="shared" si="205"/>
        <v>41946.936909722222</v>
      </c>
      <c r="S3149" s="17">
        <f t="shared" si="206"/>
        <v>41966.936909722222</v>
      </c>
      <c r="T3149">
        <f>YEAR(R3149)</f>
        <v>2014</v>
      </c>
    </row>
    <row r="3150" spans="1:20" ht="32" x14ac:dyDescent="0.2">
      <c r="A3150">
        <v>3991</v>
      </c>
      <c r="B3150" s="9" t="s">
        <v>3987</v>
      </c>
      <c r="C3150" s="3" t="s">
        <v>8097</v>
      </c>
      <c r="D3150" s="5">
        <v>500</v>
      </c>
      <c r="E3150" s="7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4" t="s">
        <v>8322</v>
      </c>
      <c r="P3150" s="12" t="s">
        <v>8325</v>
      </c>
      <c r="Q3150" s="11">
        <f t="shared" si="204"/>
        <v>100</v>
      </c>
      <c r="R3150" s="19">
        <f t="shared" si="205"/>
        <v>42125.644467592589</v>
      </c>
      <c r="S3150" s="17">
        <f t="shared" si="206"/>
        <v>42155.644467592589</v>
      </c>
      <c r="T3150">
        <f t="shared" ref="T3150:T3213" si="207">YEAR(R3150)</f>
        <v>2015</v>
      </c>
    </row>
    <row r="3151" spans="1:20" ht="48" x14ac:dyDescent="0.2">
      <c r="A3151">
        <v>3576</v>
      </c>
      <c r="B3151" s="9" t="s">
        <v>3575</v>
      </c>
      <c r="C3151" s="3" t="s">
        <v>7686</v>
      </c>
      <c r="D3151" s="5">
        <v>100</v>
      </c>
      <c r="E3151" s="7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4" t="s">
        <v>8322</v>
      </c>
      <c r="P3151" s="12" t="s">
        <v>8325</v>
      </c>
      <c r="Q3151" s="11">
        <f t="shared" si="204"/>
        <v>20</v>
      </c>
      <c r="R3151" s="19">
        <f t="shared" si="205"/>
        <v>42649.54923611111</v>
      </c>
      <c r="S3151" s="17">
        <f t="shared" si="206"/>
        <v>42709.590902777782</v>
      </c>
      <c r="T3151">
        <f t="shared" si="207"/>
        <v>2016</v>
      </c>
    </row>
    <row r="3152" spans="1:20" ht="48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4" t="s">
        <v>8322</v>
      </c>
      <c r="P3152" s="12" t="s">
        <v>8325</v>
      </c>
      <c r="Q3152" s="11">
        <f t="shared" si="204"/>
        <v>24</v>
      </c>
      <c r="R3152" s="19">
        <f t="shared" si="205"/>
        <v>42802.718784722223</v>
      </c>
      <c r="S3152" s="17">
        <f t="shared" si="206"/>
        <v>42832.677118055552</v>
      </c>
      <c r="T3152">
        <f t="shared" si="207"/>
        <v>2017</v>
      </c>
    </row>
    <row r="3153" spans="1:20" ht="48" x14ac:dyDescent="0.2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4" t="s">
        <v>8307</v>
      </c>
      <c r="P3153" s="12" t="s">
        <v>8309</v>
      </c>
      <c r="Q3153" s="11">
        <f t="shared" si="204"/>
        <v>10.56</v>
      </c>
      <c r="R3153" s="19">
        <f t="shared" si="205"/>
        <v>42636.645358796297</v>
      </c>
      <c r="S3153" s="17">
        <f t="shared" si="206"/>
        <v>42666.645358796297</v>
      </c>
      <c r="T3153">
        <f t="shared" si="207"/>
        <v>2016</v>
      </c>
    </row>
    <row r="3154" spans="1:20" ht="48" x14ac:dyDescent="0.2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4" t="s">
        <v>8322</v>
      </c>
      <c r="P3154" s="12" t="s">
        <v>8325</v>
      </c>
      <c r="Q3154" s="11">
        <f t="shared" si="204"/>
        <v>15.83</v>
      </c>
      <c r="R3154" s="19">
        <f t="shared" si="205"/>
        <v>41781.045173611114</v>
      </c>
      <c r="S3154" s="17">
        <f t="shared" si="206"/>
        <v>41811.045173611114</v>
      </c>
      <c r="T3154">
        <f t="shared" si="207"/>
        <v>2014</v>
      </c>
    </row>
    <row r="3155" spans="1:20" ht="48" x14ac:dyDescent="0.2">
      <c r="A3155">
        <v>4058</v>
      </c>
      <c r="B3155" s="9" t="s">
        <v>4054</v>
      </c>
      <c r="C3155" s="3" t="s">
        <v>8162</v>
      </c>
      <c r="D3155" s="5">
        <v>3750</v>
      </c>
      <c r="E3155" s="7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4" t="s">
        <v>8322</v>
      </c>
      <c r="P3155" s="12" t="s">
        <v>8325</v>
      </c>
      <c r="Q3155" s="11">
        <f t="shared" si="204"/>
        <v>23.75</v>
      </c>
      <c r="R3155" s="19">
        <f t="shared" si="205"/>
        <v>42446.060694444444</v>
      </c>
      <c r="S3155" s="17">
        <f t="shared" si="206"/>
        <v>42461.165972222225</v>
      </c>
      <c r="T3155">
        <f t="shared" si="207"/>
        <v>2016</v>
      </c>
    </row>
    <row r="3156" spans="1:20" ht="48" x14ac:dyDescent="0.2">
      <c r="A3156">
        <v>3984</v>
      </c>
      <c r="B3156" s="9" t="s">
        <v>3980</v>
      </c>
      <c r="C3156" s="3" t="s">
        <v>8090</v>
      </c>
      <c r="D3156" s="5">
        <v>1500</v>
      </c>
      <c r="E3156" s="7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4" t="s">
        <v>8322</v>
      </c>
      <c r="P3156" s="12" t="s">
        <v>8325</v>
      </c>
      <c r="Q3156" s="11">
        <f t="shared" si="204"/>
        <v>9.5</v>
      </c>
      <c r="R3156" s="19">
        <f t="shared" si="205"/>
        <v>41920.963472222218</v>
      </c>
      <c r="S3156" s="17">
        <f t="shared" si="206"/>
        <v>41951</v>
      </c>
      <c r="T3156">
        <f t="shared" si="207"/>
        <v>2014</v>
      </c>
    </row>
    <row r="3157" spans="1:20" ht="48" x14ac:dyDescent="0.2">
      <c r="A3157">
        <v>4111</v>
      </c>
      <c r="B3157" s="9" t="s">
        <v>4107</v>
      </c>
      <c r="C3157" s="3" t="s">
        <v>8214</v>
      </c>
      <c r="D3157" s="5">
        <v>3000</v>
      </c>
      <c r="E3157" s="7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4" t="s">
        <v>8322</v>
      </c>
      <c r="P3157" s="12" t="s">
        <v>8325</v>
      </c>
      <c r="Q3157" s="11">
        <f t="shared" si="204"/>
        <v>15.67</v>
      </c>
      <c r="R3157" s="19">
        <f t="shared" si="205"/>
        <v>42029.135879629626</v>
      </c>
      <c r="S3157" s="17">
        <f t="shared" si="206"/>
        <v>42059.135879629626</v>
      </c>
      <c r="T3157">
        <f t="shared" si="207"/>
        <v>2015</v>
      </c>
    </row>
    <row r="3158" spans="1:20" ht="48" x14ac:dyDescent="0.2">
      <c r="A3158">
        <v>1560</v>
      </c>
      <c r="B3158" s="9" t="s">
        <v>1561</v>
      </c>
      <c r="C3158" s="3" t="s">
        <v>5670</v>
      </c>
      <c r="D3158" s="5">
        <v>2500</v>
      </c>
      <c r="E3158" s="7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4" t="s">
        <v>8312</v>
      </c>
      <c r="P3158" s="12" t="s">
        <v>8354</v>
      </c>
      <c r="Q3158" s="11">
        <f t="shared" si="204"/>
        <v>23.5</v>
      </c>
      <c r="R3158" s="19">
        <f t="shared" si="205"/>
        <v>41936.020752314813</v>
      </c>
      <c r="S3158" s="17">
        <f t="shared" si="206"/>
        <v>41956.062418981484</v>
      </c>
      <c r="T3158">
        <f t="shared" si="207"/>
        <v>2014</v>
      </c>
    </row>
    <row r="3159" spans="1:20" ht="32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4" t="s">
        <v>8312</v>
      </c>
      <c r="P3159" s="12" t="s">
        <v>8350</v>
      </c>
      <c r="Q3159" s="11">
        <f t="shared" si="204"/>
        <v>31</v>
      </c>
      <c r="R3159" s="19">
        <f t="shared" si="205"/>
        <v>42246.789965277778</v>
      </c>
      <c r="S3159" s="17">
        <f t="shared" si="206"/>
        <v>42303.888888888891</v>
      </c>
      <c r="T3159">
        <f t="shared" si="207"/>
        <v>2015</v>
      </c>
    </row>
    <row r="3160" spans="1:20" ht="48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4" t="s">
        <v>8320</v>
      </c>
      <c r="P3160" s="12" t="s">
        <v>8336</v>
      </c>
      <c r="Q3160" s="11">
        <f t="shared" si="204"/>
        <v>15.33</v>
      </c>
      <c r="R3160" s="19">
        <f t="shared" si="205"/>
        <v>41968.172106481477</v>
      </c>
      <c r="S3160" s="17">
        <f t="shared" si="206"/>
        <v>41998.333333333328</v>
      </c>
      <c r="T3160">
        <f t="shared" si="207"/>
        <v>2014</v>
      </c>
    </row>
    <row r="3161" spans="1:20" ht="48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4" t="s">
        <v>8307</v>
      </c>
      <c r="P3161" s="12" t="s">
        <v>8314</v>
      </c>
      <c r="Q3161" s="11">
        <f t="shared" si="204"/>
        <v>22.75</v>
      </c>
      <c r="R3161" s="19">
        <f t="shared" si="205"/>
        <v>42551.884189814817</v>
      </c>
      <c r="S3161" s="17">
        <f t="shared" si="206"/>
        <v>42581.884189814817</v>
      </c>
      <c r="T3161">
        <f t="shared" si="207"/>
        <v>2016</v>
      </c>
    </row>
    <row r="3162" spans="1:20" ht="48" x14ac:dyDescent="0.2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4" t="s">
        <v>8307</v>
      </c>
      <c r="P3162" s="12" t="s">
        <v>8341</v>
      </c>
      <c r="Q3162" s="11">
        <f t="shared" si="204"/>
        <v>90</v>
      </c>
      <c r="R3162" s="19">
        <f t="shared" si="205"/>
        <v>42384.306840277779</v>
      </c>
      <c r="S3162" s="17">
        <f t="shared" si="206"/>
        <v>42443.958333333328</v>
      </c>
      <c r="T3162">
        <f t="shared" si="207"/>
        <v>2016</v>
      </c>
    </row>
    <row r="3163" spans="1:20" ht="32" x14ac:dyDescent="0.2">
      <c r="A3163">
        <v>2763</v>
      </c>
      <c r="B3163" s="9" t="s">
        <v>2763</v>
      </c>
      <c r="C3163" s="3" t="s">
        <v>6873</v>
      </c>
      <c r="D3163" s="5">
        <v>39400</v>
      </c>
      <c r="E3163" s="7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4" t="s">
        <v>8310</v>
      </c>
      <c r="P3163" s="12" t="s">
        <v>8355</v>
      </c>
      <c r="Q3163" s="11">
        <f t="shared" si="204"/>
        <v>30</v>
      </c>
      <c r="R3163" s="19">
        <f t="shared" si="205"/>
        <v>41373.579675925925</v>
      </c>
      <c r="S3163" s="17">
        <f t="shared" si="206"/>
        <v>41418.579675925925</v>
      </c>
      <c r="T3163">
        <f t="shared" si="207"/>
        <v>2013</v>
      </c>
    </row>
    <row r="3164" spans="1:20" ht="48" x14ac:dyDescent="0.2">
      <c r="A3164">
        <v>902</v>
      </c>
      <c r="B3164" s="9" t="s">
        <v>903</v>
      </c>
      <c r="C3164" s="3" t="s">
        <v>5012</v>
      </c>
      <c r="D3164" s="5">
        <v>30000</v>
      </c>
      <c r="E3164" s="7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4" t="s">
        <v>8326</v>
      </c>
      <c r="P3164" s="12" t="s">
        <v>8349</v>
      </c>
      <c r="Q3164" s="11">
        <f t="shared" si="204"/>
        <v>30</v>
      </c>
      <c r="R3164" s="19">
        <f t="shared" si="205"/>
        <v>41829.965532407405</v>
      </c>
      <c r="S3164" s="17">
        <f t="shared" si="206"/>
        <v>41881.645833333336</v>
      </c>
      <c r="T3164">
        <f t="shared" si="207"/>
        <v>2014</v>
      </c>
    </row>
    <row r="3165" spans="1:20" ht="48" x14ac:dyDescent="0.2">
      <c r="A3165">
        <v>718</v>
      </c>
      <c r="B3165" s="9" t="s">
        <v>719</v>
      </c>
      <c r="C3165" s="3" t="s">
        <v>4828</v>
      </c>
      <c r="D3165" s="5">
        <v>12000</v>
      </c>
      <c r="E3165" s="7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4" t="s">
        <v>8307</v>
      </c>
      <c r="P3165" s="12" t="s">
        <v>8309</v>
      </c>
      <c r="Q3165" s="11">
        <f t="shared" si="204"/>
        <v>22.5</v>
      </c>
      <c r="R3165" s="19">
        <f t="shared" si="205"/>
        <v>42752.845451388886</v>
      </c>
      <c r="S3165" s="17">
        <f t="shared" si="206"/>
        <v>42784.249305555553</v>
      </c>
      <c r="T3165">
        <f t="shared" si="207"/>
        <v>2017</v>
      </c>
    </row>
    <row r="3166" spans="1:20" ht="32" x14ac:dyDescent="0.2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4" t="s">
        <v>8318</v>
      </c>
      <c r="P3166" s="12" t="s">
        <v>8344</v>
      </c>
      <c r="Q3166" s="11">
        <f t="shared" si="204"/>
        <v>18</v>
      </c>
      <c r="R3166" s="19">
        <f t="shared" si="205"/>
        <v>41809.754016203704</v>
      </c>
      <c r="S3166" s="17">
        <f t="shared" si="206"/>
        <v>41854.754016203704</v>
      </c>
      <c r="T3166">
        <f t="shared" si="207"/>
        <v>2014</v>
      </c>
    </row>
    <row r="3167" spans="1:20" ht="48" x14ac:dyDescent="0.2">
      <c r="A3167">
        <v>3919</v>
      </c>
      <c r="B3167" s="9" t="s">
        <v>3916</v>
      </c>
      <c r="C3167" s="3" t="s">
        <v>8027</v>
      </c>
      <c r="D3167" s="5">
        <v>5000</v>
      </c>
      <c r="E3167" s="7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4" t="s">
        <v>8322</v>
      </c>
      <c r="P3167" s="12" t="s">
        <v>8325</v>
      </c>
      <c r="Q3167" s="11">
        <f t="shared" si="204"/>
        <v>30</v>
      </c>
      <c r="R3167" s="19">
        <f t="shared" si="205"/>
        <v>42358.684872685189</v>
      </c>
      <c r="S3167" s="17">
        <f t="shared" si="206"/>
        <v>42387</v>
      </c>
      <c r="T3167">
        <f t="shared" si="207"/>
        <v>2015</v>
      </c>
    </row>
    <row r="3168" spans="1:20" ht="48" x14ac:dyDescent="0.2">
      <c r="A3168">
        <v>863</v>
      </c>
      <c r="B3168" s="9" t="s">
        <v>864</v>
      </c>
      <c r="C3168" s="3" t="s">
        <v>4973</v>
      </c>
      <c r="D3168" s="5">
        <v>2000</v>
      </c>
      <c r="E3168" s="7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4" t="s">
        <v>8326</v>
      </c>
      <c r="P3168" s="12" t="s">
        <v>8349</v>
      </c>
      <c r="Q3168" s="11">
        <f t="shared" si="204"/>
        <v>18</v>
      </c>
      <c r="R3168" s="19">
        <f t="shared" si="205"/>
        <v>40921.117662037039</v>
      </c>
      <c r="S3168" s="17">
        <f t="shared" si="206"/>
        <v>40951.117662037039</v>
      </c>
      <c r="T3168">
        <f t="shared" si="207"/>
        <v>2012</v>
      </c>
    </row>
    <row r="3169" spans="1:20" ht="48" x14ac:dyDescent="0.2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4" t="s">
        <v>8318</v>
      </c>
      <c r="P3169" s="12" t="s">
        <v>8356</v>
      </c>
      <c r="Q3169" s="11">
        <f t="shared" si="204"/>
        <v>17.2</v>
      </c>
      <c r="R3169" s="19">
        <f t="shared" si="205"/>
        <v>41858.825439814813</v>
      </c>
      <c r="S3169" s="17">
        <f t="shared" si="206"/>
        <v>41903.825439814813</v>
      </c>
      <c r="T3169">
        <f t="shared" si="207"/>
        <v>2014</v>
      </c>
    </row>
    <row r="3170" spans="1:20" ht="48" x14ac:dyDescent="0.2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4" t="s">
        <v>8322</v>
      </c>
      <c r="P3170" s="12" t="s">
        <v>8325</v>
      </c>
      <c r="Q3170" s="11">
        <f t="shared" si="204"/>
        <v>14.33</v>
      </c>
      <c r="R3170" s="19">
        <f t="shared" si="205"/>
        <v>42512.626747685179</v>
      </c>
      <c r="S3170" s="17">
        <f t="shared" si="206"/>
        <v>42572.626747685179</v>
      </c>
      <c r="T3170">
        <f t="shared" si="207"/>
        <v>2016</v>
      </c>
    </row>
    <row r="3171" spans="1:20" ht="32" x14ac:dyDescent="0.2">
      <c r="A3171">
        <v>2130</v>
      </c>
      <c r="B3171" s="9" t="s">
        <v>2131</v>
      </c>
      <c r="C3171" s="3" t="s">
        <v>6240</v>
      </c>
      <c r="D3171" s="5">
        <v>42000</v>
      </c>
      <c r="E3171" s="7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4" t="s">
        <v>8315</v>
      </c>
      <c r="P3171" s="12" t="s">
        <v>8333</v>
      </c>
      <c r="Q3171" s="11">
        <f t="shared" si="204"/>
        <v>21.25</v>
      </c>
      <c r="R3171" s="19">
        <f t="shared" si="205"/>
        <v>41832.086377314816</v>
      </c>
      <c r="S3171" s="17">
        <f t="shared" si="206"/>
        <v>41867.086377314816</v>
      </c>
      <c r="T3171">
        <f t="shared" si="207"/>
        <v>2014</v>
      </c>
    </row>
    <row r="3172" spans="1:20" ht="48" x14ac:dyDescent="0.2">
      <c r="A3172">
        <v>1907</v>
      </c>
      <c r="B3172" s="9" t="s">
        <v>1908</v>
      </c>
      <c r="C3172" s="3" t="s">
        <v>6017</v>
      </c>
      <c r="D3172" s="5">
        <v>30000</v>
      </c>
      <c r="E3172" s="7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4" t="s">
        <v>8307</v>
      </c>
      <c r="P3172" s="12" t="s">
        <v>8317</v>
      </c>
      <c r="Q3172" s="11">
        <f t="shared" si="204"/>
        <v>21.25</v>
      </c>
      <c r="R3172" s="19">
        <f t="shared" si="205"/>
        <v>41767.587094907409</v>
      </c>
      <c r="S3172" s="17">
        <f t="shared" si="206"/>
        <v>41782.587094907409</v>
      </c>
      <c r="T3172">
        <f t="shared" si="207"/>
        <v>2014</v>
      </c>
    </row>
    <row r="3173" spans="1:20" ht="48" x14ac:dyDescent="0.2">
      <c r="A3173">
        <v>2160</v>
      </c>
      <c r="B3173" s="9" t="s">
        <v>2161</v>
      </c>
      <c r="C3173" s="3" t="s">
        <v>6270</v>
      </c>
      <c r="D3173" s="5">
        <v>10000</v>
      </c>
      <c r="E3173" s="7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4" t="s">
        <v>8315</v>
      </c>
      <c r="P3173" s="12" t="s">
        <v>8333</v>
      </c>
      <c r="Q3173" s="11">
        <f t="shared" si="204"/>
        <v>5.31</v>
      </c>
      <c r="R3173" s="19">
        <f t="shared" si="205"/>
        <v>41018.711863425924</v>
      </c>
      <c r="S3173" s="17">
        <f t="shared" si="206"/>
        <v>41048.711863425924</v>
      </c>
      <c r="T3173">
        <f t="shared" si="207"/>
        <v>2012</v>
      </c>
    </row>
    <row r="3174" spans="1:20" ht="48" x14ac:dyDescent="0.2">
      <c r="A3174">
        <v>1563</v>
      </c>
      <c r="B3174" s="9" t="s">
        <v>1564</v>
      </c>
      <c r="C3174" s="3" t="s">
        <v>5673</v>
      </c>
      <c r="D3174" s="5">
        <v>6000</v>
      </c>
      <c r="E3174" s="7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4" t="s">
        <v>8310</v>
      </c>
      <c r="P3174" s="12" t="s">
        <v>8348</v>
      </c>
      <c r="Q3174" s="11">
        <f t="shared" si="204"/>
        <v>42.5</v>
      </c>
      <c r="R3174" s="19">
        <f t="shared" si="205"/>
        <v>41652.742488425924</v>
      </c>
      <c r="S3174" s="17">
        <f t="shared" si="206"/>
        <v>41712.700821759259</v>
      </c>
      <c r="T3174">
        <f t="shared" si="207"/>
        <v>2014</v>
      </c>
    </row>
    <row r="3175" spans="1:20" ht="48" x14ac:dyDescent="0.2">
      <c r="A3175">
        <v>2322</v>
      </c>
      <c r="B3175" s="9" t="s">
        <v>2323</v>
      </c>
      <c r="C3175" s="3" t="s">
        <v>6432</v>
      </c>
      <c r="D3175" s="5">
        <v>2700</v>
      </c>
      <c r="E3175" s="7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4" t="s">
        <v>8318</v>
      </c>
      <c r="P3175" s="12" t="s">
        <v>8319</v>
      </c>
      <c r="Q3175" s="11">
        <f t="shared" si="204"/>
        <v>21.25</v>
      </c>
      <c r="R3175" s="19">
        <f t="shared" si="205"/>
        <v>42804.895474537043</v>
      </c>
      <c r="S3175" s="17">
        <f t="shared" si="206"/>
        <v>42834.853807870371</v>
      </c>
      <c r="T3175">
        <f t="shared" si="207"/>
        <v>2017</v>
      </c>
    </row>
    <row r="3176" spans="1:20" ht="48" x14ac:dyDescent="0.2">
      <c r="A3176">
        <v>1709</v>
      </c>
      <c r="B3176" s="9" t="s">
        <v>1710</v>
      </c>
      <c r="C3176" s="3" t="s">
        <v>5819</v>
      </c>
      <c r="D3176" s="5">
        <v>1750</v>
      </c>
      <c r="E3176" s="7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4" t="s">
        <v>8326</v>
      </c>
      <c r="P3176" s="12" t="s">
        <v>8329</v>
      </c>
      <c r="Q3176" s="11">
        <f t="shared" si="204"/>
        <v>21.25</v>
      </c>
      <c r="R3176" s="19">
        <f t="shared" si="205"/>
        <v>41841.56381944444</v>
      </c>
      <c r="S3176" s="17">
        <f t="shared" si="206"/>
        <v>41882.818749999999</v>
      </c>
      <c r="T3176">
        <f t="shared" si="207"/>
        <v>2014</v>
      </c>
    </row>
    <row r="3177" spans="1:20" ht="48" x14ac:dyDescent="0.2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4" t="s">
        <v>8318</v>
      </c>
      <c r="P3177" s="12" t="s">
        <v>8344</v>
      </c>
      <c r="Q3177" s="11">
        <f t="shared" si="204"/>
        <v>12.14</v>
      </c>
      <c r="R3177" s="19">
        <f t="shared" si="205"/>
        <v>42510.341631944444</v>
      </c>
      <c r="S3177" s="17">
        <f t="shared" si="206"/>
        <v>42540.341631944444</v>
      </c>
      <c r="T3177">
        <f t="shared" si="207"/>
        <v>2016</v>
      </c>
    </row>
    <row r="3178" spans="1:20" ht="48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4" t="s">
        <v>8315</v>
      </c>
      <c r="P3178" s="12" t="s">
        <v>8333</v>
      </c>
      <c r="Q3178" s="11">
        <f t="shared" si="204"/>
        <v>10.38</v>
      </c>
      <c r="R3178" s="19">
        <f t="shared" si="205"/>
        <v>42333.598530092597</v>
      </c>
      <c r="S3178" s="17">
        <f t="shared" si="206"/>
        <v>42363.598530092597</v>
      </c>
      <c r="T3178">
        <f t="shared" si="207"/>
        <v>2015</v>
      </c>
    </row>
    <row r="3179" spans="1:20" ht="48" x14ac:dyDescent="0.2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4" t="s">
        <v>8320</v>
      </c>
      <c r="P3179" s="12" t="s">
        <v>8338</v>
      </c>
      <c r="Q3179" s="11">
        <f t="shared" si="204"/>
        <v>20.5</v>
      </c>
      <c r="R3179" s="19">
        <f t="shared" si="205"/>
        <v>41753.758043981477</v>
      </c>
      <c r="S3179" s="17">
        <f t="shared" si="206"/>
        <v>41773.758043981477</v>
      </c>
      <c r="T3179">
        <f t="shared" si="207"/>
        <v>2014</v>
      </c>
    </row>
    <row r="3180" spans="1:20" ht="48" x14ac:dyDescent="0.2">
      <c r="A3180">
        <v>2370</v>
      </c>
      <c r="B3180" s="9" t="s">
        <v>2371</v>
      </c>
      <c r="C3180" s="3" t="s">
        <v>6480</v>
      </c>
      <c r="D3180" s="5">
        <v>25000</v>
      </c>
      <c r="E3180" s="7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4" t="s">
        <v>8307</v>
      </c>
      <c r="P3180" s="12" t="s">
        <v>8341</v>
      </c>
      <c r="Q3180" s="11">
        <f t="shared" si="204"/>
        <v>20.5</v>
      </c>
      <c r="R3180" s="19">
        <f t="shared" si="205"/>
        <v>41961.18913194444</v>
      </c>
      <c r="S3180" s="17">
        <f t="shared" si="206"/>
        <v>41991.18913194444</v>
      </c>
      <c r="T3180">
        <f t="shared" si="207"/>
        <v>2014</v>
      </c>
    </row>
    <row r="3181" spans="1:20" ht="48" x14ac:dyDescent="0.2">
      <c r="A3181">
        <v>454</v>
      </c>
      <c r="B3181" s="9" t="s">
        <v>455</v>
      </c>
      <c r="C3181" s="3" t="s">
        <v>4564</v>
      </c>
      <c r="D3181" s="5">
        <v>10000</v>
      </c>
      <c r="E3181" s="7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4" t="s">
        <v>8320</v>
      </c>
      <c r="P3181" s="12" t="s">
        <v>8338</v>
      </c>
      <c r="Q3181" s="11">
        <f t="shared" si="204"/>
        <v>16.399999999999999</v>
      </c>
      <c r="R3181" s="19">
        <f t="shared" si="205"/>
        <v>41938.717256944445</v>
      </c>
      <c r="S3181" s="17">
        <f t="shared" si="206"/>
        <v>41969.551388888889</v>
      </c>
      <c r="T3181">
        <f t="shared" si="207"/>
        <v>2014</v>
      </c>
    </row>
    <row r="3182" spans="1:20" ht="64" x14ac:dyDescent="0.2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4" t="s">
        <v>8320</v>
      </c>
      <c r="P3182" s="12" t="s">
        <v>8336</v>
      </c>
      <c r="Q3182" s="11">
        <f t="shared" si="204"/>
        <v>20.25</v>
      </c>
      <c r="R3182" s="19">
        <f t="shared" si="205"/>
        <v>42168.559432870374</v>
      </c>
      <c r="S3182" s="17">
        <f t="shared" si="206"/>
        <v>42208.559432870374</v>
      </c>
      <c r="T3182">
        <f t="shared" si="207"/>
        <v>2015</v>
      </c>
    </row>
    <row r="3183" spans="1:20" ht="48" x14ac:dyDescent="0.2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4" t="s">
        <v>8315</v>
      </c>
      <c r="P3183" s="12" t="s">
        <v>8333</v>
      </c>
      <c r="Q3183" s="11">
        <f t="shared" si="204"/>
        <v>16.2</v>
      </c>
      <c r="R3183" s="19">
        <f t="shared" si="205"/>
        <v>41661.381041666667</v>
      </c>
      <c r="S3183" s="17">
        <f t="shared" si="206"/>
        <v>41689.381041666667</v>
      </c>
      <c r="T3183">
        <f t="shared" si="207"/>
        <v>2014</v>
      </c>
    </row>
    <row r="3184" spans="1:20" ht="48" x14ac:dyDescent="0.2">
      <c r="A3184">
        <v>1571</v>
      </c>
      <c r="B3184" s="9" t="s">
        <v>1572</v>
      </c>
      <c r="C3184" s="3" t="s">
        <v>5681</v>
      </c>
      <c r="D3184" s="5">
        <v>12100</v>
      </c>
      <c r="E3184" s="7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4" t="s">
        <v>8310</v>
      </c>
      <c r="P3184" s="12" t="s">
        <v>8348</v>
      </c>
      <c r="Q3184" s="11">
        <f t="shared" si="204"/>
        <v>20</v>
      </c>
      <c r="R3184" s="19">
        <f t="shared" si="205"/>
        <v>42144.769479166673</v>
      </c>
      <c r="S3184" s="17">
        <f t="shared" si="206"/>
        <v>42174.769479166673</v>
      </c>
      <c r="T3184">
        <f t="shared" si="207"/>
        <v>2015</v>
      </c>
    </row>
    <row r="3185" spans="1:20" ht="48" x14ac:dyDescent="0.2">
      <c r="A3185">
        <v>574</v>
      </c>
      <c r="B3185" s="9" t="s">
        <v>575</v>
      </c>
      <c r="C3185" s="3" t="s">
        <v>4684</v>
      </c>
      <c r="D3185" s="5">
        <v>11180</v>
      </c>
      <c r="E3185" s="7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4" t="s">
        <v>8307</v>
      </c>
      <c r="P3185" s="12" t="s">
        <v>8341</v>
      </c>
      <c r="Q3185" s="11">
        <f t="shared" si="204"/>
        <v>20</v>
      </c>
      <c r="R3185" s="19">
        <f t="shared" si="205"/>
        <v>42632.443368055552</v>
      </c>
      <c r="S3185" s="17">
        <f t="shared" si="206"/>
        <v>42662.443368055552</v>
      </c>
      <c r="T3185">
        <f t="shared" si="207"/>
        <v>2016</v>
      </c>
    </row>
    <row r="3186" spans="1:20" ht="48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4" t="s">
        <v>8318</v>
      </c>
      <c r="P3186" s="12" t="s">
        <v>8319</v>
      </c>
      <c r="Q3186" s="11">
        <f t="shared" si="204"/>
        <v>11.43</v>
      </c>
      <c r="R3186" s="19">
        <f t="shared" si="205"/>
        <v>42794.022349537037</v>
      </c>
      <c r="S3186" s="17">
        <f t="shared" si="206"/>
        <v>42823.980682870373</v>
      </c>
      <c r="T3186">
        <f t="shared" si="207"/>
        <v>2017</v>
      </c>
    </row>
    <row r="3187" spans="1:20" ht="48" x14ac:dyDescent="0.2">
      <c r="A3187">
        <v>4037</v>
      </c>
      <c r="B3187" s="9" t="s">
        <v>4033</v>
      </c>
      <c r="C3187" s="3" t="s">
        <v>8141</v>
      </c>
      <c r="D3187" s="5">
        <v>700</v>
      </c>
      <c r="E3187" s="7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4" t="s">
        <v>8322</v>
      </c>
      <c r="P3187" s="12" t="s">
        <v>8325</v>
      </c>
      <c r="Q3187" s="11">
        <f t="shared" si="204"/>
        <v>40</v>
      </c>
      <c r="R3187" s="19">
        <f t="shared" si="205"/>
        <v>42497.070775462969</v>
      </c>
      <c r="S3187" s="17">
        <f t="shared" si="206"/>
        <v>42514.600694444445</v>
      </c>
      <c r="T3187">
        <f t="shared" si="207"/>
        <v>2016</v>
      </c>
    </row>
    <row r="3188" spans="1:20" ht="48" x14ac:dyDescent="0.2">
      <c r="A3188">
        <v>2861</v>
      </c>
      <c r="B3188" s="9" t="s">
        <v>2861</v>
      </c>
      <c r="C3188" s="3" t="s">
        <v>6971</v>
      </c>
      <c r="D3188" s="5">
        <v>250</v>
      </c>
      <c r="E3188" s="7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4" t="s">
        <v>8322</v>
      </c>
      <c r="P3188" s="12" t="s">
        <v>8325</v>
      </c>
      <c r="Q3188" s="11">
        <f t="shared" si="204"/>
        <v>26.67</v>
      </c>
      <c r="R3188" s="19">
        <f t="shared" si="205"/>
        <v>42257.590833333335</v>
      </c>
      <c r="S3188" s="17">
        <f t="shared" si="206"/>
        <v>42271.590833333335</v>
      </c>
      <c r="T3188">
        <f t="shared" si="207"/>
        <v>2015</v>
      </c>
    </row>
    <row r="3189" spans="1:20" ht="48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4" t="s">
        <v>8312</v>
      </c>
      <c r="P3189" s="12" t="s">
        <v>8352</v>
      </c>
      <c r="Q3189" s="11">
        <f t="shared" si="204"/>
        <v>26</v>
      </c>
      <c r="R3189" s="19">
        <f t="shared" si="205"/>
        <v>42181.902037037042</v>
      </c>
      <c r="S3189" s="17">
        <f t="shared" si="206"/>
        <v>42201.902037037042</v>
      </c>
      <c r="T3189">
        <f t="shared" si="207"/>
        <v>2015</v>
      </c>
    </row>
    <row r="3190" spans="1:20" ht="48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4" t="s">
        <v>8310</v>
      </c>
      <c r="P3190" s="12" t="s">
        <v>8347</v>
      </c>
      <c r="Q3190" s="11">
        <f t="shared" si="204"/>
        <v>38.5</v>
      </c>
      <c r="R3190" s="19">
        <f t="shared" si="205"/>
        <v>42391.35019675926</v>
      </c>
      <c r="S3190" s="17">
        <f t="shared" si="206"/>
        <v>42421.35019675926</v>
      </c>
      <c r="T3190">
        <f t="shared" si="207"/>
        <v>2016</v>
      </c>
    </row>
    <row r="3191" spans="1:20" ht="48" x14ac:dyDescent="0.2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4" t="s">
        <v>8320</v>
      </c>
      <c r="P3191" s="12" t="s">
        <v>8338</v>
      </c>
      <c r="Q3191" s="11">
        <f t="shared" si="204"/>
        <v>15.2</v>
      </c>
      <c r="R3191" s="19">
        <f t="shared" si="205"/>
        <v>41129.942870370374</v>
      </c>
      <c r="S3191" s="17">
        <f t="shared" si="206"/>
        <v>41159.942870370374</v>
      </c>
      <c r="T3191">
        <f t="shared" si="207"/>
        <v>2012</v>
      </c>
    </row>
    <row r="3192" spans="1:20" ht="48" x14ac:dyDescent="0.2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4" t="s">
        <v>8312</v>
      </c>
      <c r="P3192" s="12" t="s">
        <v>8313</v>
      </c>
      <c r="Q3192" s="11">
        <f t="shared" si="204"/>
        <v>19</v>
      </c>
      <c r="R3192" s="19">
        <f t="shared" si="205"/>
        <v>41913.94840277778</v>
      </c>
      <c r="S3192" s="17">
        <f t="shared" si="206"/>
        <v>41943.94840277778</v>
      </c>
      <c r="T3192">
        <f t="shared" si="207"/>
        <v>2014</v>
      </c>
    </row>
    <row r="3193" spans="1:20" ht="32" x14ac:dyDescent="0.2">
      <c r="A3193">
        <v>1447</v>
      </c>
      <c r="B3193" s="9" t="s">
        <v>1448</v>
      </c>
      <c r="C3193" s="3" t="s">
        <v>5557</v>
      </c>
      <c r="D3193" s="5">
        <v>500000</v>
      </c>
      <c r="E3193" s="7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4" t="s">
        <v>8310</v>
      </c>
      <c r="P3193" s="12" t="s">
        <v>8347</v>
      </c>
      <c r="Q3193" s="11">
        <f t="shared" si="204"/>
        <v>25</v>
      </c>
      <c r="R3193" s="19">
        <f t="shared" si="205"/>
        <v>42529.730717592596</v>
      </c>
      <c r="S3193" s="17">
        <f t="shared" si="206"/>
        <v>42559.730717592596</v>
      </c>
      <c r="T3193">
        <f t="shared" si="207"/>
        <v>2016</v>
      </c>
    </row>
    <row r="3194" spans="1:20" ht="32" x14ac:dyDescent="0.2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4" t="s">
        <v>8318</v>
      </c>
      <c r="P3194" s="12" t="s">
        <v>8344</v>
      </c>
      <c r="Q3194" s="11">
        <f t="shared" si="204"/>
        <v>37.5</v>
      </c>
      <c r="R3194" s="19">
        <f t="shared" si="205"/>
        <v>42507.71025462963</v>
      </c>
      <c r="S3194" s="17">
        <f t="shared" si="206"/>
        <v>42537.71025462963</v>
      </c>
      <c r="T3194">
        <f t="shared" si="207"/>
        <v>2016</v>
      </c>
    </row>
    <row r="3195" spans="1:20" ht="48" x14ac:dyDescent="0.2">
      <c r="A3195">
        <v>2510</v>
      </c>
      <c r="B3195" s="9" t="s">
        <v>2510</v>
      </c>
      <c r="C3195" s="3" t="s">
        <v>6620</v>
      </c>
      <c r="D3195" s="5">
        <v>50000</v>
      </c>
      <c r="E3195" s="7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4" t="s">
        <v>8318</v>
      </c>
      <c r="P3195" s="12" t="s">
        <v>8356</v>
      </c>
      <c r="Q3195" s="11">
        <f t="shared" si="204"/>
        <v>37.5</v>
      </c>
      <c r="R3195" s="19">
        <f t="shared" si="205"/>
        <v>42078.997361111105</v>
      </c>
      <c r="S3195" s="17">
        <f t="shared" si="206"/>
        <v>42138.997361111105</v>
      </c>
      <c r="T3195">
        <f t="shared" si="207"/>
        <v>2015</v>
      </c>
    </row>
    <row r="3196" spans="1:20" ht="32" x14ac:dyDescent="0.2">
      <c r="A3196">
        <v>3052</v>
      </c>
      <c r="B3196" s="9" t="s">
        <v>3052</v>
      </c>
      <c r="C3196" s="3" t="s">
        <v>7162</v>
      </c>
      <c r="D3196" s="5">
        <v>50000</v>
      </c>
      <c r="E3196" s="7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4" t="s">
        <v>8322</v>
      </c>
      <c r="P3196" s="12" t="s">
        <v>8323</v>
      </c>
      <c r="Q3196" s="11">
        <f t="shared" si="204"/>
        <v>37.5</v>
      </c>
      <c r="R3196" s="19">
        <f t="shared" si="205"/>
        <v>42122.670069444444</v>
      </c>
      <c r="S3196" s="17">
        <f t="shared" si="206"/>
        <v>42152.665972222225</v>
      </c>
      <c r="T3196">
        <f t="shared" si="207"/>
        <v>2015</v>
      </c>
    </row>
    <row r="3197" spans="1:20" ht="16" x14ac:dyDescent="0.2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4" t="s">
        <v>8326</v>
      </c>
      <c r="P3197" s="12" t="s">
        <v>8329</v>
      </c>
      <c r="Q3197" s="11">
        <f t="shared" si="204"/>
        <v>37.5</v>
      </c>
      <c r="R3197" s="19">
        <f t="shared" si="205"/>
        <v>42460.610520833332</v>
      </c>
      <c r="S3197" s="17">
        <f t="shared" si="206"/>
        <v>42504.207638888889</v>
      </c>
      <c r="T3197">
        <f t="shared" si="207"/>
        <v>2016</v>
      </c>
    </row>
    <row r="3198" spans="1:20" ht="48" x14ac:dyDescent="0.2">
      <c r="A3198">
        <v>1011</v>
      </c>
      <c r="B3198" s="9" t="s">
        <v>1012</v>
      </c>
      <c r="C3198" s="3" t="s">
        <v>5121</v>
      </c>
      <c r="D3198" s="5">
        <v>20000</v>
      </c>
      <c r="E3198" s="7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4" t="s">
        <v>8307</v>
      </c>
      <c r="P3198" s="12" t="s">
        <v>8309</v>
      </c>
      <c r="Q3198" s="11">
        <f t="shared" si="204"/>
        <v>75</v>
      </c>
      <c r="R3198" s="19">
        <f t="shared" si="205"/>
        <v>41946.898090277777</v>
      </c>
      <c r="S3198" s="17">
        <f t="shared" si="206"/>
        <v>41991.898090277777</v>
      </c>
      <c r="T3198">
        <f t="shared" si="207"/>
        <v>2014</v>
      </c>
    </row>
    <row r="3199" spans="1:20" ht="48" x14ac:dyDescent="0.2">
      <c r="A3199">
        <v>2562</v>
      </c>
      <c r="B3199" s="9" t="s">
        <v>2562</v>
      </c>
      <c r="C3199" s="3" t="s">
        <v>6672</v>
      </c>
      <c r="D3199" s="5">
        <v>10000</v>
      </c>
      <c r="E3199" s="7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4" t="s">
        <v>8318</v>
      </c>
      <c r="P3199" s="12" t="s">
        <v>8344</v>
      </c>
      <c r="Q3199" s="11">
        <f t="shared" si="204"/>
        <v>25</v>
      </c>
      <c r="R3199" s="19">
        <f t="shared" si="205"/>
        <v>42594.524756944447</v>
      </c>
      <c r="S3199" s="17">
        <f t="shared" si="206"/>
        <v>42654.524756944447</v>
      </c>
      <c r="T3199">
        <f t="shared" si="207"/>
        <v>2016</v>
      </c>
    </row>
    <row r="3200" spans="1:20" ht="32" x14ac:dyDescent="0.2">
      <c r="A3200">
        <v>1596</v>
      </c>
      <c r="B3200" s="9" t="s">
        <v>1597</v>
      </c>
      <c r="C3200" s="3" t="s">
        <v>5706</v>
      </c>
      <c r="D3200" s="5">
        <v>3250</v>
      </c>
      <c r="E3200" s="7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4" t="s">
        <v>8312</v>
      </c>
      <c r="P3200" s="12" t="s">
        <v>8350</v>
      </c>
      <c r="Q3200" s="11">
        <f t="shared" si="204"/>
        <v>25</v>
      </c>
      <c r="R3200" s="19">
        <f t="shared" si="205"/>
        <v>41941.430196759262</v>
      </c>
      <c r="S3200" s="17">
        <f t="shared" si="206"/>
        <v>41986.471863425926</v>
      </c>
      <c r="T3200">
        <f t="shared" si="207"/>
        <v>2014</v>
      </c>
    </row>
    <row r="3201" spans="1:20" ht="64" x14ac:dyDescent="0.2">
      <c r="A3201">
        <v>2382</v>
      </c>
      <c r="B3201" s="9" t="s">
        <v>2383</v>
      </c>
      <c r="C3201" s="3" t="s">
        <v>6492</v>
      </c>
      <c r="D3201" s="5">
        <v>3000</v>
      </c>
      <c r="E3201" s="7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4" t="s">
        <v>8307</v>
      </c>
      <c r="P3201" s="12" t="s">
        <v>8341</v>
      </c>
      <c r="Q3201" s="11">
        <f t="shared" si="204"/>
        <v>37.5</v>
      </c>
      <c r="R3201" s="19">
        <f t="shared" si="205"/>
        <v>42195.187534722223</v>
      </c>
      <c r="S3201" s="17">
        <f t="shared" si="206"/>
        <v>42220.187534722223</v>
      </c>
      <c r="T3201">
        <f t="shared" si="207"/>
        <v>2015</v>
      </c>
    </row>
    <row r="3202" spans="1:20" ht="48" x14ac:dyDescent="0.2">
      <c r="A3202">
        <v>4009</v>
      </c>
      <c r="B3202" s="9" t="s">
        <v>4005</v>
      </c>
      <c r="C3202" s="3" t="s">
        <v>8114</v>
      </c>
      <c r="D3202" s="5">
        <v>1930</v>
      </c>
      <c r="E3202" s="7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4" t="s">
        <v>8322</v>
      </c>
      <c r="P3202" s="12" t="s">
        <v>8325</v>
      </c>
      <c r="Q3202" s="11">
        <f t="shared" si="204"/>
        <v>25</v>
      </c>
      <c r="R3202" s="19">
        <f t="shared" si="205"/>
        <v>41851.700925925928</v>
      </c>
      <c r="S3202" s="17">
        <f t="shared" si="206"/>
        <v>41891.700925925928</v>
      </c>
      <c r="T3202">
        <f t="shared" si="207"/>
        <v>2014</v>
      </c>
    </row>
    <row r="3203" spans="1:20" ht="48" x14ac:dyDescent="0.2">
      <c r="A3203">
        <v>2904</v>
      </c>
      <c r="B3203" s="9" t="s">
        <v>2904</v>
      </c>
      <c r="C3203" s="3" t="s">
        <v>7014</v>
      </c>
      <c r="D3203" s="5">
        <v>1500</v>
      </c>
      <c r="E3203" s="7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4" t="s">
        <v>8322</v>
      </c>
      <c r="P3203" s="12" t="s">
        <v>8325</v>
      </c>
      <c r="Q3203" s="11">
        <f t="shared" ref="Q3203:Q3266" si="208">IFERROR(ROUND(E3203/L3203,2),0)</f>
        <v>18.75</v>
      </c>
      <c r="R3203" s="19">
        <f t="shared" ref="R3203:R3266" si="209">(((J3203/60)/60)/24)+DATE(1970,1,1)</f>
        <v>41940.967951388891</v>
      </c>
      <c r="S3203" s="17">
        <f t="shared" ref="S3203:S3266" si="210">(((I3203/60)/60)/24)+DATE(1970,1,1)</f>
        <v>41952.5</v>
      </c>
      <c r="T3203">
        <f t="shared" si="207"/>
        <v>2014</v>
      </c>
    </row>
    <row r="3204" spans="1:20" ht="48" x14ac:dyDescent="0.2">
      <c r="A3204">
        <v>2794</v>
      </c>
      <c r="B3204" s="9" t="s">
        <v>2794</v>
      </c>
      <c r="C3204" s="3" t="s">
        <v>6904</v>
      </c>
      <c r="D3204" s="5">
        <v>50</v>
      </c>
      <c r="E3204" s="7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4" t="s">
        <v>8322</v>
      </c>
      <c r="P3204" s="12" t="s">
        <v>8325</v>
      </c>
      <c r="Q3204" s="11">
        <f t="shared" si="208"/>
        <v>25</v>
      </c>
      <c r="R3204" s="19">
        <f t="shared" si="209"/>
        <v>42416.691655092596</v>
      </c>
      <c r="S3204" s="17">
        <f t="shared" si="210"/>
        <v>42432.791666666672</v>
      </c>
      <c r="T3204">
        <f t="shared" si="207"/>
        <v>2016</v>
      </c>
    </row>
    <row r="3205" spans="1:20" ht="32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4" t="s">
        <v>8318</v>
      </c>
      <c r="P3205" s="12" t="s">
        <v>8344</v>
      </c>
      <c r="Q3205" s="11">
        <f t="shared" si="208"/>
        <v>5.29</v>
      </c>
      <c r="R3205" s="19">
        <f t="shared" si="209"/>
        <v>42028.118865740747</v>
      </c>
      <c r="S3205" s="17">
        <f t="shared" si="210"/>
        <v>42059.125</v>
      </c>
      <c r="T3205">
        <f t="shared" si="207"/>
        <v>2015</v>
      </c>
    </row>
    <row r="3206" spans="1:20" ht="32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4" t="s">
        <v>8318</v>
      </c>
      <c r="P3206" s="12" t="s">
        <v>8344</v>
      </c>
      <c r="Q3206" s="11">
        <f t="shared" si="208"/>
        <v>24.33</v>
      </c>
      <c r="R3206" s="19">
        <f t="shared" si="209"/>
        <v>42675.171076388884</v>
      </c>
      <c r="S3206" s="17">
        <f t="shared" si="210"/>
        <v>42705.212743055556</v>
      </c>
      <c r="T3206">
        <f t="shared" si="207"/>
        <v>2016</v>
      </c>
    </row>
    <row r="3207" spans="1:20" ht="48" x14ac:dyDescent="0.2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4" t="s">
        <v>8326</v>
      </c>
      <c r="P3207" s="12" t="s">
        <v>8327</v>
      </c>
      <c r="Q3207" s="11">
        <f t="shared" si="208"/>
        <v>18</v>
      </c>
      <c r="R3207" s="19">
        <f t="shared" si="209"/>
        <v>40751.753298611111</v>
      </c>
      <c r="S3207" s="17">
        <f t="shared" si="210"/>
        <v>40787.25</v>
      </c>
      <c r="T3207">
        <f t="shared" si="207"/>
        <v>2011</v>
      </c>
    </row>
    <row r="3208" spans="1:20" ht="48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4" t="s">
        <v>8310</v>
      </c>
      <c r="P3208" s="12" t="s">
        <v>8347</v>
      </c>
      <c r="Q3208" s="11">
        <f t="shared" si="208"/>
        <v>12</v>
      </c>
      <c r="R3208" s="19">
        <f t="shared" si="209"/>
        <v>42291.872175925921</v>
      </c>
      <c r="S3208" s="17">
        <f t="shared" si="210"/>
        <v>42321.913842592592</v>
      </c>
      <c r="T3208">
        <f t="shared" si="207"/>
        <v>2015</v>
      </c>
    </row>
    <row r="3209" spans="1:20" ht="48" x14ac:dyDescent="0.2">
      <c r="A3209">
        <v>3078</v>
      </c>
      <c r="B3209" s="9" t="s">
        <v>3078</v>
      </c>
      <c r="C3209" s="3" t="s">
        <v>7188</v>
      </c>
      <c r="D3209" s="5">
        <v>60000</v>
      </c>
      <c r="E3209" s="7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4" t="s">
        <v>8322</v>
      </c>
      <c r="P3209" s="12" t="s">
        <v>8323</v>
      </c>
      <c r="Q3209" s="11">
        <f t="shared" si="208"/>
        <v>23.67</v>
      </c>
      <c r="R3209" s="19">
        <f t="shared" si="209"/>
        <v>42031.138831018514</v>
      </c>
      <c r="S3209" s="17">
        <f t="shared" si="210"/>
        <v>42061.138831018514</v>
      </c>
      <c r="T3209">
        <f t="shared" si="207"/>
        <v>2015</v>
      </c>
    </row>
    <row r="3210" spans="1:20" ht="32" x14ac:dyDescent="0.2">
      <c r="A3210">
        <v>2695</v>
      </c>
      <c r="B3210" s="9" t="s">
        <v>2695</v>
      </c>
      <c r="C3210" s="3" t="s">
        <v>6805</v>
      </c>
      <c r="D3210" s="5">
        <v>15000</v>
      </c>
      <c r="E3210" s="7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4" t="s">
        <v>8318</v>
      </c>
      <c r="P3210" s="12" t="s">
        <v>8344</v>
      </c>
      <c r="Q3210" s="11">
        <f t="shared" si="208"/>
        <v>23.67</v>
      </c>
      <c r="R3210" s="19">
        <f t="shared" si="209"/>
        <v>42048.181921296295</v>
      </c>
      <c r="S3210" s="17">
        <f t="shared" si="210"/>
        <v>42108.14025462963</v>
      </c>
      <c r="T3210">
        <f t="shared" si="207"/>
        <v>2015</v>
      </c>
    </row>
    <row r="3211" spans="1:20" ht="48" x14ac:dyDescent="0.2">
      <c r="A3211">
        <v>2848</v>
      </c>
      <c r="B3211" s="9" t="s">
        <v>2848</v>
      </c>
      <c r="C3211" s="3" t="s">
        <v>6958</v>
      </c>
      <c r="D3211" s="5">
        <v>35000</v>
      </c>
      <c r="E3211" s="7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4" t="s">
        <v>8322</v>
      </c>
      <c r="P3211" s="12" t="s">
        <v>8325</v>
      </c>
      <c r="Q3211" s="11">
        <f t="shared" si="208"/>
        <v>23.33</v>
      </c>
      <c r="R3211" s="19">
        <f t="shared" si="209"/>
        <v>42123.648831018523</v>
      </c>
      <c r="S3211" s="17">
        <f t="shared" si="210"/>
        <v>42153.648831018523</v>
      </c>
      <c r="T3211">
        <f t="shared" si="207"/>
        <v>2015</v>
      </c>
    </row>
    <row r="3212" spans="1:20" ht="48" x14ac:dyDescent="0.2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4" t="s">
        <v>8307</v>
      </c>
      <c r="P3212" s="12" t="s">
        <v>8341</v>
      </c>
      <c r="Q3212" s="11">
        <f t="shared" si="208"/>
        <v>35</v>
      </c>
      <c r="R3212" s="19">
        <f t="shared" si="209"/>
        <v>41914.092152777775</v>
      </c>
      <c r="S3212" s="17">
        <f t="shared" si="210"/>
        <v>41944.092152777775</v>
      </c>
      <c r="T3212">
        <f t="shared" si="207"/>
        <v>2014</v>
      </c>
    </row>
    <row r="3213" spans="1:20" ht="48" x14ac:dyDescent="0.2">
      <c r="A3213">
        <v>1070</v>
      </c>
      <c r="B3213" s="9" t="s">
        <v>1071</v>
      </c>
      <c r="C3213" s="3" t="s">
        <v>5180</v>
      </c>
      <c r="D3213" s="5">
        <v>10000</v>
      </c>
      <c r="E3213" s="7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4" t="s">
        <v>8315</v>
      </c>
      <c r="P3213" s="12" t="s">
        <v>8333</v>
      </c>
      <c r="Q3213" s="11">
        <f t="shared" si="208"/>
        <v>35</v>
      </c>
      <c r="R3213" s="19">
        <f t="shared" si="209"/>
        <v>41163.011828703704</v>
      </c>
      <c r="S3213" s="17">
        <f t="shared" si="210"/>
        <v>41183.011828703704</v>
      </c>
      <c r="T3213">
        <f t="shared" si="207"/>
        <v>2012</v>
      </c>
    </row>
    <row r="3214" spans="1:20" ht="48" x14ac:dyDescent="0.2">
      <c r="A3214">
        <v>2700</v>
      </c>
      <c r="B3214" s="9" t="s">
        <v>2700</v>
      </c>
      <c r="C3214" s="3" t="s">
        <v>6810</v>
      </c>
      <c r="D3214" s="5">
        <v>9999</v>
      </c>
      <c r="E3214" s="7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4" t="s">
        <v>8318</v>
      </c>
      <c r="P3214" s="12" t="s">
        <v>8344</v>
      </c>
      <c r="Q3214" s="11">
        <f t="shared" si="208"/>
        <v>17.5</v>
      </c>
      <c r="R3214" s="19">
        <f t="shared" si="209"/>
        <v>41870.87467592593</v>
      </c>
      <c r="S3214" s="17">
        <f t="shared" si="210"/>
        <v>41900.87467592593</v>
      </c>
      <c r="T3214">
        <f t="shared" ref="T3214:T3277" si="211">YEAR(R3214)</f>
        <v>2014</v>
      </c>
    </row>
    <row r="3215" spans="1:20" ht="48" x14ac:dyDescent="0.2">
      <c r="A3215">
        <v>898</v>
      </c>
      <c r="B3215" s="9" t="s">
        <v>899</v>
      </c>
      <c r="C3215" s="3" t="s">
        <v>5008</v>
      </c>
      <c r="D3215" s="5">
        <v>2500</v>
      </c>
      <c r="E3215" s="7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4" t="s">
        <v>8326</v>
      </c>
      <c r="P3215" s="12" t="s">
        <v>8327</v>
      </c>
      <c r="Q3215" s="11">
        <f t="shared" si="208"/>
        <v>35</v>
      </c>
      <c r="R3215" s="19">
        <f t="shared" si="209"/>
        <v>40878.758217592593</v>
      </c>
      <c r="S3215" s="17">
        <f t="shared" si="210"/>
        <v>40923.758217592593</v>
      </c>
      <c r="T3215">
        <f t="shared" si="211"/>
        <v>2011</v>
      </c>
    </row>
    <row r="3216" spans="1:20" ht="48" x14ac:dyDescent="0.2">
      <c r="A3216">
        <v>125</v>
      </c>
      <c r="B3216" s="9" t="s">
        <v>127</v>
      </c>
      <c r="C3216" s="3" t="s">
        <v>4236</v>
      </c>
      <c r="D3216" s="5">
        <v>500</v>
      </c>
      <c r="E3216" s="7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4" t="s">
        <v>8320</v>
      </c>
      <c r="P3216" s="12" t="s">
        <v>8336</v>
      </c>
      <c r="Q3216" s="11">
        <f t="shared" si="208"/>
        <v>11.67</v>
      </c>
      <c r="R3216" s="19">
        <f t="shared" si="209"/>
        <v>42709.993981481486</v>
      </c>
      <c r="S3216" s="17">
        <f t="shared" si="210"/>
        <v>42769.993981481486</v>
      </c>
      <c r="T3216">
        <f t="shared" si="211"/>
        <v>2016</v>
      </c>
    </row>
    <row r="3217" spans="1:20" ht="48" x14ac:dyDescent="0.2">
      <c r="A3217">
        <v>4016</v>
      </c>
      <c r="B3217" s="9" t="s">
        <v>4012</v>
      </c>
      <c r="C3217" s="3" t="s">
        <v>8121</v>
      </c>
      <c r="D3217" s="5">
        <v>500</v>
      </c>
      <c r="E3217" s="7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4" t="s">
        <v>8322</v>
      </c>
      <c r="P3217" s="12" t="s">
        <v>8325</v>
      </c>
      <c r="Q3217" s="11">
        <f t="shared" si="208"/>
        <v>10</v>
      </c>
      <c r="R3217" s="19">
        <f t="shared" si="209"/>
        <v>41869.872685185182</v>
      </c>
      <c r="S3217" s="17">
        <f t="shared" si="210"/>
        <v>41899.872685185182</v>
      </c>
      <c r="T3217">
        <f t="shared" si="211"/>
        <v>2014</v>
      </c>
    </row>
    <row r="3218" spans="1:20" ht="48" x14ac:dyDescent="0.2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4" t="s">
        <v>8322</v>
      </c>
      <c r="P3218" s="12" t="s">
        <v>8325</v>
      </c>
      <c r="Q3218" s="11">
        <f t="shared" si="208"/>
        <v>17.5</v>
      </c>
      <c r="R3218" s="19">
        <f t="shared" si="209"/>
        <v>42019.683761574073</v>
      </c>
      <c r="S3218" s="17">
        <f t="shared" si="210"/>
        <v>42049.477083333331</v>
      </c>
      <c r="T3218">
        <f t="shared" si="211"/>
        <v>2015</v>
      </c>
    </row>
    <row r="3219" spans="1:20" ht="48" x14ac:dyDescent="0.2">
      <c r="A3219">
        <v>3675</v>
      </c>
      <c r="B3219" s="9" t="s">
        <v>3672</v>
      </c>
      <c r="C3219" s="3" t="s">
        <v>7785</v>
      </c>
      <c r="D3219" s="5">
        <v>50</v>
      </c>
      <c r="E3219" s="7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4" t="s">
        <v>8322</v>
      </c>
      <c r="P3219" s="12" t="s">
        <v>8325</v>
      </c>
      <c r="Q3219" s="11">
        <f t="shared" si="208"/>
        <v>23.33</v>
      </c>
      <c r="R3219" s="19">
        <f t="shared" si="209"/>
        <v>42493.597013888888</v>
      </c>
      <c r="S3219" s="17">
        <f t="shared" si="210"/>
        <v>42505.958333333328</v>
      </c>
      <c r="T3219">
        <f t="shared" si="211"/>
        <v>2016</v>
      </c>
    </row>
    <row r="3220" spans="1:20" ht="32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4" t="s">
        <v>8312</v>
      </c>
      <c r="P3220" s="12" t="s">
        <v>8313</v>
      </c>
      <c r="Q3220" s="11">
        <f t="shared" si="208"/>
        <v>11.64</v>
      </c>
      <c r="R3220" s="19">
        <f t="shared" si="209"/>
        <v>41934.842685185184</v>
      </c>
      <c r="S3220" s="17">
        <f t="shared" si="210"/>
        <v>41954.884351851855</v>
      </c>
      <c r="T3220">
        <f t="shared" si="211"/>
        <v>2014</v>
      </c>
    </row>
    <row r="3221" spans="1:20" ht="48" x14ac:dyDescent="0.2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4" t="s">
        <v>8322</v>
      </c>
      <c r="P3221" s="12" t="s">
        <v>8325</v>
      </c>
      <c r="Q3221" s="11">
        <f t="shared" si="208"/>
        <v>23</v>
      </c>
      <c r="R3221" s="19">
        <f t="shared" si="209"/>
        <v>42401.672372685185</v>
      </c>
      <c r="S3221" s="17">
        <f t="shared" si="210"/>
        <v>42431.672372685185</v>
      </c>
      <c r="T3221">
        <f t="shared" si="211"/>
        <v>2016</v>
      </c>
    </row>
    <row r="3222" spans="1:20" ht="48" x14ac:dyDescent="0.2">
      <c r="A3222">
        <v>563</v>
      </c>
      <c r="B3222" s="9" t="s">
        <v>564</v>
      </c>
      <c r="C3222" s="3" t="s">
        <v>4673</v>
      </c>
      <c r="D3222" s="5">
        <v>75000</v>
      </c>
      <c r="E3222" s="7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4" t="s">
        <v>8307</v>
      </c>
      <c r="P3222" s="12" t="s">
        <v>8341</v>
      </c>
      <c r="Q3222" s="11">
        <f t="shared" si="208"/>
        <v>34</v>
      </c>
      <c r="R3222" s="19">
        <f t="shared" si="209"/>
        <v>42022.069988425923</v>
      </c>
      <c r="S3222" s="17">
        <f t="shared" si="210"/>
        <v>42052.069988425923</v>
      </c>
      <c r="T3222">
        <f t="shared" si="211"/>
        <v>2015</v>
      </c>
    </row>
    <row r="3223" spans="1:20" ht="48" x14ac:dyDescent="0.2">
      <c r="A3223">
        <v>549</v>
      </c>
      <c r="B3223" s="9" t="s">
        <v>550</v>
      </c>
      <c r="C3223" s="3" t="s">
        <v>4659</v>
      </c>
      <c r="D3223" s="5">
        <v>2500</v>
      </c>
      <c r="E3223" s="7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4" t="s">
        <v>8307</v>
      </c>
      <c r="P3223" s="12" t="s">
        <v>8341</v>
      </c>
      <c r="Q3223" s="11">
        <f t="shared" si="208"/>
        <v>8.5</v>
      </c>
      <c r="R3223" s="19">
        <f t="shared" si="209"/>
        <v>42163.636828703704</v>
      </c>
      <c r="S3223" s="17">
        <f t="shared" si="210"/>
        <v>42193.636828703704</v>
      </c>
      <c r="T3223">
        <f t="shared" si="211"/>
        <v>2015</v>
      </c>
    </row>
    <row r="3224" spans="1:20" ht="48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4" t="s">
        <v>8310</v>
      </c>
      <c r="P3224" s="12" t="s">
        <v>8348</v>
      </c>
      <c r="Q3224" s="11">
        <f t="shared" si="208"/>
        <v>67</v>
      </c>
      <c r="R3224" s="19">
        <f t="shared" si="209"/>
        <v>41555.041701388887</v>
      </c>
      <c r="S3224" s="17">
        <f t="shared" si="210"/>
        <v>41585.083368055559</v>
      </c>
      <c r="T3224">
        <f t="shared" si="211"/>
        <v>2013</v>
      </c>
    </row>
    <row r="3225" spans="1:20" ht="32" x14ac:dyDescent="0.2">
      <c r="A3225">
        <v>2519</v>
      </c>
      <c r="B3225" s="9" t="s">
        <v>2519</v>
      </c>
      <c r="C3225" s="3" t="s">
        <v>6629</v>
      </c>
      <c r="D3225" s="5">
        <v>150000</v>
      </c>
      <c r="E3225" s="7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4" t="s">
        <v>8318</v>
      </c>
      <c r="P3225" s="12" t="s">
        <v>8356</v>
      </c>
      <c r="Q3225" s="11">
        <f t="shared" si="208"/>
        <v>16.25</v>
      </c>
      <c r="R3225" s="19">
        <f t="shared" si="209"/>
        <v>41809.155138888891</v>
      </c>
      <c r="S3225" s="17">
        <f t="shared" si="210"/>
        <v>41839.155138888891</v>
      </c>
      <c r="T3225">
        <f t="shared" si="211"/>
        <v>2014</v>
      </c>
    </row>
    <row r="3226" spans="1:20" ht="48" x14ac:dyDescent="0.2">
      <c r="A3226">
        <v>872</v>
      </c>
      <c r="B3226" s="9" t="s">
        <v>873</v>
      </c>
      <c r="C3226" s="3" t="s">
        <v>4982</v>
      </c>
      <c r="D3226" s="5">
        <v>8000</v>
      </c>
      <c r="E3226" s="7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4" t="s">
        <v>8326</v>
      </c>
      <c r="P3226" s="12" t="s">
        <v>8349</v>
      </c>
      <c r="Q3226" s="11">
        <f t="shared" si="208"/>
        <v>32.5</v>
      </c>
      <c r="R3226" s="19">
        <f t="shared" si="209"/>
        <v>40567.825543981482</v>
      </c>
      <c r="S3226" s="17">
        <f t="shared" si="210"/>
        <v>40612.825543981482</v>
      </c>
      <c r="T3226">
        <f t="shared" si="211"/>
        <v>2011</v>
      </c>
    </row>
    <row r="3227" spans="1:20" ht="48" x14ac:dyDescent="0.2">
      <c r="A3227">
        <v>878</v>
      </c>
      <c r="B3227" s="9" t="s">
        <v>879</v>
      </c>
      <c r="C3227" s="3" t="s">
        <v>4988</v>
      </c>
      <c r="D3227" s="5">
        <v>5000</v>
      </c>
      <c r="E3227" s="7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4" t="s">
        <v>8326</v>
      </c>
      <c r="P3227" s="12" t="s">
        <v>8349</v>
      </c>
      <c r="Q3227" s="11">
        <f t="shared" si="208"/>
        <v>32.5</v>
      </c>
      <c r="R3227" s="19">
        <f t="shared" si="209"/>
        <v>40505.232916666668</v>
      </c>
      <c r="S3227" s="17">
        <f t="shared" si="210"/>
        <v>40535.232916666668</v>
      </c>
      <c r="T3227">
        <f t="shared" si="211"/>
        <v>2010</v>
      </c>
    </row>
    <row r="3228" spans="1:20" ht="32" x14ac:dyDescent="0.2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4" t="s">
        <v>8307</v>
      </c>
      <c r="P3228" s="12" t="s">
        <v>8309</v>
      </c>
      <c r="Q3228" s="11">
        <f t="shared" si="208"/>
        <v>8.1300000000000008</v>
      </c>
      <c r="R3228" s="19">
        <f t="shared" si="209"/>
        <v>41941.10297453704</v>
      </c>
      <c r="S3228" s="17">
        <f t="shared" si="210"/>
        <v>41971.144641203704</v>
      </c>
      <c r="T3228">
        <f t="shared" si="211"/>
        <v>2014</v>
      </c>
    </row>
    <row r="3229" spans="1:20" ht="32" x14ac:dyDescent="0.2">
      <c r="A3229">
        <v>996</v>
      </c>
      <c r="B3229" s="9" t="s">
        <v>997</v>
      </c>
      <c r="C3229" s="3" t="s">
        <v>5106</v>
      </c>
      <c r="D3229" s="5">
        <v>4000</v>
      </c>
      <c r="E3229" s="7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4" t="s">
        <v>8307</v>
      </c>
      <c r="P3229" s="12" t="s">
        <v>8309</v>
      </c>
      <c r="Q3229" s="11">
        <f t="shared" si="208"/>
        <v>13</v>
      </c>
      <c r="R3229" s="19">
        <f t="shared" si="209"/>
        <v>41817.866435185184</v>
      </c>
      <c r="S3229" s="17">
        <f t="shared" si="210"/>
        <v>41847.643750000003</v>
      </c>
      <c r="T3229">
        <f t="shared" si="211"/>
        <v>2014</v>
      </c>
    </row>
    <row r="3230" spans="1:20" ht="48" x14ac:dyDescent="0.2">
      <c r="A3230">
        <v>3908</v>
      </c>
      <c r="B3230" s="9" t="s">
        <v>3905</v>
      </c>
      <c r="C3230" s="3" t="s">
        <v>8016</v>
      </c>
      <c r="D3230" s="5">
        <v>750</v>
      </c>
      <c r="E3230" s="7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4" t="s">
        <v>8322</v>
      </c>
      <c r="P3230" s="12" t="s">
        <v>8325</v>
      </c>
      <c r="Q3230" s="11">
        <f t="shared" si="208"/>
        <v>16.25</v>
      </c>
      <c r="R3230" s="19">
        <f t="shared" si="209"/>
        <v>41834.135370370372</v>
      </c>
      <c r="S3230" s="17">
        <f t="shared" si="210"/>
        <v>41849.135370370372</v>
      </c>
      <c r="T3230">
        <f t="shared" si="211"/>
        <v>2014</v>
      </c>
    </row>
    <row r="3231" spans="1:20" ht="48" x14ac:dyDescent="0.2">
      <c r="A3231">
        <v>3840</v>
      </c>
      <c r="B3231" s="9" t="s">
        <v>3837</v>
      </c>
      <c r="C3231" s="3" t="s">
        <v>7949</v>
      </c>
      <c r="D3231" s="5">
        <v>1</v>
      </c>
      <c r="E3231" s="7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4" t="s">
        <v>8322</v>
      </c>
      <c r="P3231" s="12" t="s">
        <v>8325</v>
      </c>
      <c r="Q3231" s="11">
        <f t="shared" si="208"/>
        <v>21.67</v>
      </c>
      <c r="R3231" s="19">
        <f t="shared" si="209"/>
        <v>42432.701724537037</v>
      </c>
      <c r="S3231" s="17">
        <f t="shared" si="210"/>
        <v>42457.660057870366</v>
      </c>
      <c r="T3231">
        <f t="shared" si="211"/>
        <v>2016</v>
      </c>
    </row>
    <row r="3232" spans="1:20" ht="48" x14ac:dyDescent="0.2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4" t="s">
        <v>8310</v>
      </c>
      <c r="P3232" s="12" t="s">
        <v>8332</v>
      </c>
      <c r="Q3232" s="11">
        <f t="shared" si="208"/>
        <v>4.92</v>
      </c>
      <c r="R3232" s="19">
        <f t="shared" si="209"/>
        <v>41486.424317129626</v>
      </c>
      <c r="S3232" s="17">
        <f t="shared" si="210"/>
        <v>41546.424317129626</v>
      </c>
      <c r="T3232">
        <f t="shared" si="211"/>
        <v>2013</v>
      </c>
    </row>
    <row r="3233" spans="1:20" ht="48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4" t="s">
        <v>8322</v>
      </c>
      <c r="P3233" s="12" t="s">
        <v>8325</v>
      </c>
      <c r="Q3233" s="11">
        <f t="shared" si="208"/>
        <v>15.75</v>
      </c>
      <c r="R3233" s="19">
        <f t="shared" si="209"/>
        <v>42128.615682870368</v>
      </c>
      <c r="S3233" s="17">
        <f t="shared" si="210"/>
        <v>42188.615682870368</v>
      </c>
      <c r="T3233">
        <f t="shared" si="211"/>
        <v>2015</v>
      </c>
    </row>
    <row r="3234" spans="1:20" ht="48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4" t="s">
        <v>8326</v>
      </c>
      <c r="P3234" s="12" t="s">
        <v>8349</v>
      </c>
      <c r="Q3234" s="11">
        <f t="shared" si="208"/>
        <v>12.4</v>
      </c>
      <c r="R3234" s="19">
        <f t="shared" si="209"/>
        <v>41488.022256944445</v>
      </c>
      <c r="S3234" s="17">
        <f t="shared" si="210"/>
        <v>41518.022256944445</v>
      </c>
      <c r="T3234">
        <f t="shared" si="211"/>
        <v>2013</v>
      </c>
    </row>
    <row r="3235" spans="1:20" ht="48" x14ac:dyDescent="0.2">
      <c r="A3235">
        <v>591</v>
      </c>
      <c r="B3235" s="9" t="s">
        <v>592</v>
      </c>
      <c r="C3235" s="3" t="s">
        <v>4701</v>
      </c>
      <c r="D3235" s="5">
        <v>100000</v>
      </c>
      <c r="E3235" s="7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4" t="s">
        <v>8307</v>
      </c>
      <c r="P3235" s="12" t="s">
        <v>8341</v>
      </c>
      <c r="Q3235" s="11">
        <f t="shared" si="208"/>
        <v>30.5</v>
      </c>
      <c r="R3235" s="19">
        <f t="shared" si="209"/>
        <v>42177.543171296296</v>
      </c>
      <c r="S3235" s="17">
        <f t="shared" si="210"/>
        <v>42207.543171296296</v>
      </c>
      <c r="T3235">
        <f t="shared" si="211"/>
        <v>2015</v>
      </c>
    </row>
    <row r="3236" spans="1:20" ht="32" x14ac:dyDescent="0.2">
      <c r="A3236">
        <v>709</v>
      </c>
      <c r="B3236" s="9" t="s">
        <v>710</v>
      </c>
      <c r="C3236" s="3" t="s">
        <v>4819</v>
      </c>
      <c r="D3236" s="5">
        <v>15000</v>
      </c>
      <c r="E3236" s="7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4" t="s">
        <v>8307</v>
      </c>
      <c r="P3236" s="12" t="s">
        <v>8309</v>
      </c>
      <c r="Q3236" s="11">
        <f t="shared" si="208"/>
        <v>30.5</v>
      </c>
      <c r="R3236" s="19">
        <f t="shared" si="209"/>
        <v>41948.041192129633</v>
      </c>
      <c r="S3236" s="17">
        <f t="shared" si="210"/>
        <v>41978.041192129633</v>
      </c>
      <c r="T3236">
        <f t="shared" si="211"/>
        <v>2014</v>
      </c>
    </row>
    <row r="3237" spans="1:20" ht="48" x14ac:dyDescent="0.2">
      <c r="A3237">
        <v>456</v>
      </c>
      <c r="B3237" s="9" t="s">
        <v>457</v>
      </c>
      <c r="C3237" s="3" t="s">
        <v>4566</v>
      </c>
      <c r="D3237" s="5">
        <v>8888</v>
      </c>
      <c r="E3237" s="7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4" t="s">
        <v>8320</v>
      </c>
      <c r="P3237" s="12" t="s">
        <v>8338</v>
      </c>
      <c r="Q3237" s="11">
        <f t="shared" si="208"/>
        <v>20.329999999999998</v>
      </c>
      <c r="R3237" s="19">
        <f t="shared" si="209"/>
        <v>41547.694456018515</v>
      </c>
      <c r="S3237" s="17">
        <f t="shared" si="210"/>
        <v>41569.165972222225</v>
      </c>
      <c r="T3237">
        <f t="shared" si="211"/>
        <v>2013</v>
      </c>
    </row>
    <row r="3238" spans="1:20" ht="48" x14ac:dyDescent="0.2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4" t="s">
        <v>8322</v>
      </c>
      <c r="P3238" s="12" t="s">
        <v>8325</v>
      </c>
      <c r="Q3238" s="11">
        <f t="shared" si="208"/>
        <v>10.17</v>
      </c>
      <c r="R3238" s="19">
        <f t="shared" si="209"/>
        <v>42020.768634259264</v>
      </c>
      <c r="S3238" s="17">
        <f t="shared" si="210"/>
        <v>42065.958333333328</v>
      </c>
      <c r="T3238">
        <f t="shared" si="211"/>
        <v>2015</v>
      </c>
    </row>
    <row r="3239" spans="1:20" ht="48" x14ac:dyDescent="0.2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4" t="s">
        <v>8320</v>
      </c>
      <c r="P3239" s="12" t="s">
        <v>8324</v>
      </c>
      <c r="Q3239" s="11">
        <f t="shared" si="208"/>
        <v>30</v>
      </c>
      <c r="R3239" s="19">
        <f t="shared" si="209"/>
        <v>42129.777210648142</v>
      </c>
      <c r="S3239" s="17">
        <f t="shared" si="210"/>
        <v>42159.777210648142</v>
      </c>
      <c r="T3239">
        <f t="shared" si="211"/>
        <v>2015</v>
      </c>
    </row>
    <row r="3240" spans="1:20" ht="48" x14ac:dyDescent="0.2">
      <c r="A3240">
        <v>3864</v>
      </c>
      <c r="B3240" s="9" t="s">
        <v>3861</v>
      </c>
      <c r="C3240" s="3" t="s">
        <v>7973</v>
      </c>
      <c r="D3240" s="5">
        <v>5000</v>
      </c>
      <c r="E3240" s="7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4" t="s">
        <v>8322</v>
      </c>
      <c r="P3240" s="12" t="s">
        <v>8325</v>
      </c>
      <c r="Q3240" s="11">
        <f t="shared" si="208"/>
        <v>20</v>
      </c>
      <c r="R3240" s="19">
        <f t="shared" si="209"/>
        <v>42295.891828703709</v>
      </c>
      <c r="S3240" s="17">
        <f t="shared" si="210"/>
        <v>42325.933495370366</v>
      </c>
      <c r="T3240">
        <f t="shared" si="211"/>
        <v>2015</v>
      </c>
    </row>
    <row r="3241" spans="1:20" ht="48" x14ac:dyDescent="0.2">
      <c r="A3241">
        <v>4093</v>
      </c>
      <c r="B3241" s="9" t="s">
        <v>4089</v>
      </c>
      <c r="C3241" s="3" t="s">
        <v>8196</v>
      </c>
      <c r="D3241" s="5">
        <v>2500</v>
      </c>
      <c r="E3241" s="7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4" t="s">
        <v>8322</v>
      </c>
      <c r="P3241" s="12" t="s">
        <v>8325</v>
      </c>
      <c r="Q3241" s="11">
        <f t="shared" si="208"/>
        <v>15</v>
      </c>
      <c r="R3241" s="19">
        <f t="shared" si="209"/>
        <v>42178.815891203703</v>
      </c>
      <c r="S3241" s="17">
        <f t="shared" si="210"/>
        <v>42238.815891203703</v>
      </c>
      <c r="T3241">
        <f t="shared" si="211"/>
        <v>2015</v>
      </c>
    </row>
    <row r="3242" spans="1:20" ht="48" x14ac:dyDescent="0.2">
      <c r="A3242">
        <v>617</v>
      </c>
      <c r="B3242" s="9" t="s">
        <v>618</v>
      </c>
      <c r="C3242" s="3" t="s">
        <v>4727</v>
      </c>
      <c r="D3242" s="5">
        <v>2000</v>
      </c>
      <c r="E3242" s="7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4" t="s">
        <v>8307</v>
      </c>
      <c r="P3242" s="12" t="s">
        <v>8341</v>
      </c>
      <c r="Q3242" s="11">
        <f t="shared" si="208"/>
        <v>20</v>
      </c>
      <c r="R3242" s="19">
        <f t="shared" si="209"/>
        <v>42087.343090277776</v>
      </c>
      <c r="S3242" s="17">
        <f t="shared" si="210"/>
        <v>42132.343090277776</v>
      </c>
      <c r="T3242">
        <f t="shared" si="211"/>
        <v>2015</v>
      </c>
    </row>
    <row r="3243" spans="1:20" ht="48" x14ac:dyDescent="0.2">
      <c r="A3243">
        <v>4008</v>
      </c>
      <c r="B3243" s="9" t="s">
        <v>4004</v>
      </c>
      <c r="C3243" s="3" t="s">
        <v>8113</v>
      </c>
      <c r="D3243" s="5">
        <v>1000</v>
      </c>
      <c r="E3243" s="7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4" t="s">
        <v>8322</v>
      </c>
      <c r="P3243" s="12" t="s">
        <v>8325</v>
      </c>
      <c r="Q3243" s="11">
        <f t="shared" si="208"/>
        <v>15</v>
      </c>
      <c r="R3243" s="19">
        <f t="shared" si="209"/>
        <v>42177.964201388888</v>
      </c>
      <c r="S3243" s="17">
        <f t="shared" si="210"/>
        <v>42207.964201388888</v>
      </c>
      <c r="T3243">
        <f t="shared" si="211"/>
        <v>2015</v>
      </c>
    </row>
    <row r="3244" spans="1:20" ht="32" x14ac:dyDescent="0.2">
      <c r="A3244">
        <v>1548</v>
      </c>
      <c r="B3244" s="9" t="s">
        <v>1549</v>
      </c>
      <c r="C3244" s="3" t="s">
        <v>5658</v>
      </c>
      <c r="D3244" s="5">
        <v>700</v>
      </c>
      <c r="E3244" s="7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4" t="s">
        <v>8312</v>
      </c>
      <c r="P3244" s="12" t="s">
        <v>8354</v>
      </c>
      <c r="Q3244" s="11">
        <f t="shared" si="208"/>
        <v>60</v>
      </c>
      <c r="R3244" s="19">
        <f t="shared" si="209"/>
        <v>42286.88217592593</v>
      </c>
      <c r="S3244" s="17">
        <f t="shared" si="210"/>
        <v>42316.923842592587</v>
      </c>
      <c r="T3244">
        <f t="shared" si="211"/>
        <v>2015</v>
      </c>
    </row>
    <row r="3245" spans="1:20" ht="48" x14ac:dyDescent="0.2">
      <c r="A3245">
        <v>1914</v>
      </c>
      <c r="B3245" s="9" t="s">
        <v>1915</v>
      </c>
      <c r="C3245" s="3" t="s">
        <v>6024</v>
      </c>
      <c r="D3245" s="5">
        <v>666</v>
      </c>
      <c r="E3245" s="7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4" t="s">
        <v>8307</v>
      </c>
      <c r="P3245" s="12" t="s">
        <v>8317</v>
      </c>
      <c r="Q3245" s="11">
        <f t="shared" si="208"/>
        <v>30</v>
      </c>
      <c r="R3245" s="19">
        <f t="shared" si="209"/>
        <v>41929.174456018518</v>
      </c>
      <c r="S3245" s="17">
        <f t="shared" si="210"/>
        <v>41944.165972222225</v>
      </c>
      <c r="T3245">
        <f t="shared" si="211"/>
        <v>2014</v>
      </c>
    </row>
    <row r="3246" spans="1:20" ht="48" x14ac:dyDescent="0.2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4" t="s">
        <v>8318</v>
      </c>
      <c r="P3246" s="12" t="s">
        <v>8344</v>
      </c>
      <c r="Q3246" s="11">
        <f t="shared" si="208"/>
        <v>29.5</v>
      </c>
      <c r="R3246" s="19">
        <f t="shared" si="209"/>
        <v>42744.903182870374</v>
      </c>
      <c r="S3246" s="17">
        <f t="shared" si="210"/>
        <v>42774.903182870374</v>
      </c>
      <c r="T3246">
        <f t="shared" si="211"/>
        <v>2017</v>
      </c>
    </row>
    <row r="3247" spans="1:20" ht="48" x14ac:dyDescent="0.2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4" t="s">
        <v>8322</v>
      </c>
      <c r="P3247" s="12" t="s">
        <v>8325</v>
      </c>
      <c r="Q3247" s="11">
        <f t="shared" si="208"/>
        <v>59</v>
      </c>
      <c r="R3247" s="19">
        <f t="shared" si="209"/>
        <v>42767.031678240746</v>
      </c>
      <c r="S3247" s="17">
        <f t="shared" si="210"/>
        <v>42797.208333333328</v>
      </c>
      <c r="T3247">
        <f t="shared" si="211"/>
        <v>2017</v>
      </c>
    </row>
    <row r="3248" spans="1:20" ht="48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4" t="s">
        <v>8310</v>
      </c>
      <c r="P3248" s="12" t="s">
        <v>8351</v>
      </c>
      <c r="Q3248" s="11">
        <f t="shared" si="208"/>
        <v>19</v>
      </c>
      <c r="R3248" s="19">
        <f t="shared" si="209"/>
        <v>41840.983541666668</v>
      </c>
      <c r="S3248" s="17">
        <f t="shared" si="210"/>
        <v>41885.983541666668</v>
      </c>
      <c r="T3248">
        <f t="shared" si="211"/>
        <v>2014</v>
      </c>
    </row>
    <row r="3249" spans="1:20" ht="64" x14ac:dyDescent="0.2">
      <c r="A3249">
        <v>3083</v>
      </c>
      <c r="B3249" s="9" t="s">
        <v>3083</v>
      </c>
      <c r="C3249" s="3" t="s">
        <v>7193</v>
      </c>
      <c r="D3249" s="5">
        <v>20000</v>
      </c>
      <c r="E3249" s="7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4" t="s">
        <v>8322</v>
      </c>
      <c r="P3249" s="12" t="s">
        <v>8323</v>
      </c>
      <c r="Q3249" s="11">
        <f t="shared" si="208"/>
        <v>18.670000000000002</v>
      </c>
      <c r="R3249" s="19">
        <f t="shared" si="209"/>
        <v>41853.563402777778</v>
      </c>
      <c r="S3249" s="17">
        <f t="shared" si="210"/>
        <v>41883.208333333336</v>
      </c>
      <c r="T3249">
        <f t="shared" si="211"/>
        <v>2014</v>
      </c>
    </row>
    <row r="3250" spans="1:20" ht="48" x14ac:dyDescent="0.2">
      <c r="A3250">
        <v>586</v>
      </c>
      <c r="B3250" s="9" t="s">
        <v>587</v>
      </c>
      <c r="C3250" s="3" t="s">
        <v>4696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4" t="s">
        <v>8307</v>
      </c>
      <c r="P3250" s="12" t="s">
        <v>8341</v>
      </c>
      <c r="Q3250" s="11">
        <f t="shared" si="208"/>
        <v>14</v>
      </c>
      <c r="R3250" s="19">
        <f t="shared" si="209"/>
        <v>42020.854247685187</v>
      </c>
      <c r="S3250" s="17">
        <f t="shared" si="210"/>
        <v>42050.854247685187</v>
      </c>
      <c r="T3250">
        <f t="shared" si="211"/>
        <v>2015</v>
      </c>
    </row>
    <row r="3251" spans="1:20" ht="32" x14ac:dyDescent="0.2">
      <c r="A3251">
        <v>1082</v>
      </c>
      <c r="B3251" s="9" t="s">
        <v>1083</v>
      </c>
      <c r="C3251" s="3" t="s">
        <v>5192</v>
      </c>
      <c r="D3251" s="5">
        <v>10000</v>
      </c>
      <c r="E3251" s="7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4" t="s">
        <v>8315</v>
      </c>
      <c r="P3251" s="12" t="s">
        <v>8333</v>
      </c>
      <c r="Q3251" s="11">
        <f t="shared" si="208"/>
        <v>18.670000000000002</v>
      </c>
      <c r="R3251" s="19">
        <f t="shared" si="209"/>
        <v>41101.906111111115</v>
      </c>
      <c r="S3251" s="17">
        <f t="shared" si="210"/>
        <v>41131.906111111115</v>
      </c>
      <c r="T3251">
        <f t="shared" si="211"/>
        <v>2012</v>
      </c>
    </row>
    <row r="3252" spans="1:20" ht="48" x14ac:dyDescent="0.2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4" t="s">
        <v>8307</v>
      </c>
      <c r="P3252" s="12" t="s">
        <v>8341</v>
      </c>
      <c r="Q3252" s="11">
        <f t="shared" si="208"/>
        <v>27.5</v>
      </c>
      <c r="R3252" s="19">
        <f t="shared" si="209"/>
        <v>42268.658715277779</v>
      </c>
      <c r="S3252" s="17">
        <f t="shared" si="210"/>
        <v>42303.658715277779</v>
      </c>
      <c r="T3252">
        <f t="shared" si="211"/>
        <v>2015</v>
      </c>
    </row>
    <row r="3253" spans="1:20" ht="48" x14ac:dyDescent="0.2">
      <c r="A3253">
        <v>2380</v>
      </c>
      <c r="B3253" s="9" t="s">
        <v>2381</v>
      </c>
      <c r="C3253" s="3" t="s">
        <v>6490</v>
      </c>
      <c r="D3253" s="5">
        <v>15000</v>
      </c>
      <c r="E3253" s="7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4" t="s">
        <v>8307</v>
      </c>
      <c r="P3253" s="12" t="s">
        <v>8341</v>
      </c>
      <c r="Q3253" s="11">
        <f t="shared" si="208"/>
        <v>18.329999999999998</v>
      </c>
      <c r="R3253" s="19">
        <f t="shared" si="209"/>
        <v>42248.793310185181</v>
      </c>
      <c r="S3253" s="17">
        <f t="shared" si="210"/>
        <v>42278.793310185181</v>
      </c>
      <c r="T3253">
        <f t="shared" si="211"/>
        <v>2015</v>
      </c>
    </row>
    <row r="3254" spans="1:20" ht="48" x14ac:dyDescent="0.2">
      <c r="A3254">
        <v>2862</v>
      </c>
      <c r="B3254" s="9" t="s">
        <v>2862</v>
      </c>
      <c r="C3254" s="3" t="s">
        <v>6972</v>
      </c>
      <c r="D3254" s="5">
        <v>12700</v>
      </c>
      <c r="E3254" s="7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4" t="s">
        <v>8322</v>
      </c>
      <c r="P3254" s="12" t="s">
        <v>8325</v>
      </c>
      <c r="Q3254" s="11">
        <f t="shared" si="208"/>
        <v>18.329999999999998</v>
      </c>
      <c r="R3254" s="19">
        <f t="shared" si="209"/>
        <v>41784.789687500001</v>
      </c>
      <c r="S3254" s="17">
        <f t="shared" si="210"/>
        <v>41814.789687500001</v>
      </c>
      <c r="T3254">
        <f t="shared" si="211"/>
        <v>2014</v>
      </c>
    </row>
    <row r="3255" spans="1:20" ht="48" x14ac:dyDescent="0.2">
      <c r="A3255">
        <v>1577</v>
      </c>
      <c r="B3255" s="9" t="s">
        <v>1578</v>
      </c>
      <c r="C3255" s="3" t="s">
        <v>5687</v>
      </c>
      <c r="D3255" s="5">
        <v>10000</v>
      </c>
      <c r="E3255" s="7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4" t="s">
        <v>8310</v>
      </c>
      <c r="P3255" s="12" t="s">
        <v>8348</v>
      </c>
      <c r="Q3255" s="11">
        <f t="shared" si="208"/>
        <v>27.5</v>
      </c>
      <c r="R3255" s="19">
        <f t="shared" si="209"/>
        <v>41054.847777777781</v>
      </c>
      <c r="S3255" s="17">
        <f t="shared" si="210"/>
        <v>41114.847777777781</v>
      </c>
      <c r="T3255">
        <f t="shared" si="211"/>
        <v>2012</v>
      </c>
    </row>
    <row r="3256" spans="1:20" ht="48" x14ac:dyDescent="0.2">
      <c r="A3256">
        <v>2355</v>
      </c>
      <c r="B3256" s="9" t="s">
        <v>2356</v>
      </c>
      <c r="C3256" s="3" t="s">
        <v>6465</v>
      </c>
      <c r="D3256" s="5">
        <v>8000</v>
      </c>
      <c r="E3256" s="7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4" t="s">
        <v>8307</v>
      </c>
      <c r="P3256" s="12" t="s">
        <v>8341</v>
      </c>
      <c r="Q3256" s="11">
        <f t="shared" si="208"/>
        <v>27.5</v>
      </c>
      <c r="R3256" s="19">
        <f t="shared" si="209"/>
        <v>42096.918240740735</v>
      </c>
      <c r="S3256" s="17">
        <f t="shared" si="210"/>
        <v>42126.918240740735</v>
      </c>
      <c r="T3256">
        <f t="shared" si="211"/>
        <v>2015</v>
      </c>
    </row>
    <row r="3257" spans="1:20" ht="48" x14ac:dyDescent="0.2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4" t="s">
        <v>8318</v>
      </c>
      <c r="P3257" s="12" t="s">
        <v>8344</v>
      </c>
      <c r="Q3257" s="11">
        <f t="shared" si="208"/>
        <v>27.5</v>
      </c>
      <c r="R3257" s="19">
        <f t="shared" si="209"/>
        <v>41805.895254629628</v>
      </c>
      <c r="S3257" s="17">
        <f t="shared" si="210"/>
        <v>41830.895254629628</v>
      </c>
      <c r="T3257">
        <f t="shared" si="211"/>
        <v>2014</v>
      </c>
    </row>
    <row r="3258" spans="1:20" ht="48" x14ac:dyDescent="0.2">
      <c r="A3258">
        <v>1417</v>
      </c>
      <c r="B3258" s="9" t="s">
        <v>1418</v>
      </c>
      <c r="C3258" s="3" t="s">
        <v>5527</v>
      </c>
      <c r="D3258" s="5">
        <v>4500</v>
      </c>
      <c r="E3258" s="7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4" t="s">
        <v>8310</v>
      </c>
      <c r="P3258" s="12" t="s">
        <v>8347</v>
      </c>
      <c r="Q3258" s="11">
        <f t="shared" si="208"/>
        <v>27.5</v>
      </c>
      <c r="R3258" s="19">
        <f t="shared" si="209"/>
        <v>42232.15016203704</v>
      </c>
      <c r="S3258" s="17">
        <f t="shared" si="210"/>
        <v>42262.465972222228</v>
      </c>
      <c r="T3258">
        <f t="shared" si="211"/>
        <v>2015</v>
      </c>
    </row>
    <row r="3259" spans="1:20" ht="80" x14ac:dyDescent="0.2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4" t="s">
        <v>8322</v>
      </c>
      <c r="P3259" s="12" t="s">
        <v>8334</v>
      </c>
      <c r="Q3259" s="11">
        <f t="shared" si="208"/>
        <v>18.329999999999998</v>
      </c>
      <c r="R3259" s="19">
        <f t="shared" si="209"/>
        <v>42104.781597222223</v>
      </c>
      <c r="S3259" s="17">
        <f t="shared" si="210"/>
        <v>42134.781597222223</v>
      </c>
      <c r="T3259">
        <f t="shared" si="211"/>
        <v>2015</v>
      </c>
    </row>
    <row r="3260" spans="1:20" ht="48" x14ac:dyDescent="0.2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4" t="s">
        <v>8307</v>
      </c>
      <c r="P3260" s="12" t="s">
        <v>8309</v>
      </c>
      <c r="Q3260" s="11">
        <f t="shared" si="208"/>
        <v>13.25</v>
      </c>
      <c r="R3260" s="19">
        <f t="shared" si="209"/>
        <v>42778.765300925923</v>
      </c>
      <c r="S3260" s="17">
        <f t="shared" si="210"/>
        <v>42808.723634259266</v>
      </c>
      <c r="T3260">
        <f t="shared" si="211"/>
        <v>2017</v>
      </c>
    </row>
    <row r="3261" spans="1:20" ht="48" x14ac:dyDescent="0.2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4" t="s">
        <v>8315</v>
      </c>
      <c r="P3261" s="12" t="s">
        <v>8333</v>
      </c>
      <c r="Q3261" s="11">
        <f t="shared" si="208"/>
        <v>13.25</v>
      </c>
      <c r="R3261" s="19">
        <f t="shared" si="209"/>
        <v>42429.695543981477</v>
      </c>
      <c r="S3261" s="17">
        <f t="shared" si="210"/>
        <v>42459.653877314813</v>
      </c>
      <c r="T3261">
        <f t="shared" si="211"/>
        <v>2016</v>
      </c>
    </row>
    <row r="3262" spans="1:20" ht="32" x14ac:dyDescent="0.2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4" t="s">
        <v>8310</v>
      </c>
      <c r="P3262" s="12" t="s">
        <v>8355</v>
      </c>
      <c r="Q3262" s="11">
        <f t="shared" si="208"/>
        <v>13.25</v>
      </c>
      <c r="R3262" s="19">
        <f t="shared" si="209"/>
        <v>42585.7106712963</v>
      </c>
      <c r="S3262" s="17">
        <f t="shared" si="210"/>
        <v>42615.7106712963</v>
      </c>
      <c r="T3262">
        <f t="shared" si="211"/>
        <v>2016</v>
      </c>
    </row>
    <row r="3263" spans="1:20" ht="48" x14ac:dyDescent="0.2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4" t="s">
        <v>8310</v>
      </c>
      <c r="P3263" s="12" t="s">
        <v>8355</v>
      </c>
      <c r="Q3263" s="11">
        <f t="shared" si="208"/>
        <v>53</v>
      </c>
      <c r="R3263" s="19">
        <f t="shared" si="209"/>
        <v>42300.585891203707</v>
      </c>
      <c r="S3263" s="17">
        <f t="shared" si="210"/>
        <v>42330.627557870372</v>
      </c>
      <c r="T3263">
        <f t="shared" si="211"/>
        <v>2015</v>
      </c>
    </row>
    <row r="3264" spans="1:20" ht="48" x14ac:dyDescent="0.2">
      <c r="A3264">
        <v>546</v>
      </c>
      <c r="B3264" s="9" t="s">
        <v>547</v>
      </c>
      <c r="C3264" s="3" t="s">
        <v>4656</v>
      </c>
      <c r="D3264" s="5">
        <v>60000</v>
      </c>
      <c r="E3264" s="7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4" t="s">
        <v>8307</v>
      </c>
      <c r="P3264" s="12" t="s">
        <v>8341</v>
      </c>
      <c r="Q3264" s="11">
        <f t="shared" si="208"/>
        <v>26</v>
      </c>
      <c r="R3264" s="19">
        <f t="shared" si="209"/>
        <v>42249.667997685188</v>
      </c>
      <c r="S3264" s="17">
        <f t="shared" si="210"/>
        <v>42294.667997685188</v>
      </c>
      <c r="T3264">
        <f t="shared" si="211"/>
        <v>2015</v>
      </c>
    </row>
    <row r="3265" spans="1:20" ht="48" x14ac:dyDescent="0.2">
      <c r="A3265">
        <v>505</v>
      </c>
      <c r="B3265" s="9" t="s">
        <v>506</v>
      </c>
      <c r="C3265" s="3" t="s">
        <v>4615</v>
      </c>
      <c r="D3265" s="5">
        <v>12000</v>
      </c>
      <c r="E3265" s="7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4" t="s">
        <v>8320</v>
      </c>
      <c r="P3265" s="12" t="s">
        <v>8338</v>
      </c>
      <c r="Q3265" s="11">
        <f t="shared" si="208"/>
        <v>3.71</v>
      </c>
      <c r="R3265" s="19">
        <f t="shared" si="209"/>
        <v>42318.098217592589</v>
      </c>
      <c r="S3265" s="17">
        <f t="shared" si="210"/>
        <v>42363.098217592589</v>
      </c>
      <c r="T3265">
        <f t="shared" si="211"/>
        <v>2015</v>
      </c>
    </row>
    <row r="3266" spans="1:20" ht="16" x14ac:dyDescent="0.2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4" t="s">
        <v>8318</v>
      </c>
      <c r="P3266" s="12" t="s">
        <v>8344</v>
      </c>
      <c r="Q3266" s="11">
        <f t="shared" si="208"/>
        <v>52</v>
      </c>
      <c r="R3266" s="19">
        <f t="shared" si="209"/>
        <v>42107.679756944446</v>
      </c>
      <c r="S3266" s="17">
        <f t="shared" si="210"/>
        <v>42137.679756944446</v>
      </c>
      <c r="T3266">
        <f t="shared" si="211"/>
        <v>2015</v>
      </c>
    </row>
    <row r="3267" spans="1:20" ht="48" x14ac:dyDescent="0.2">
      <c r="A3267">
        <v>2654</v>
      </c>
      <c r="B3267" s="9" t="s">
        <v>2654</v>
      </c>
      <c r="C3267" s="3" t="s">
        <v>6764</v>
      </c>
      <c r="D3267" s="5">
        <v>100000</v>
      </c>
      <c r="E3267" s="7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4" t="s">
        <v>8307</v>
      </c>
      <c r="P3267" s="12" t="s">
        <v>8314</v>
      </c>
      <c r="Q3267" s="11">
        <f t="shared" ref="Q3267:Q3330" si="212">IFERROR(ROUND(E3267/L3267,2),0)</f>
        <v>8.5</v>
      </c>
      <c r="R3267" s="19">
        <f t="shared" ref="R3267:R3330" si="213">(((J3267/60)/60)/24)+DATE(1970,1,1)</f>
        <v>42055.600995370376</v>
      </c>
      <c r="S3267" s="17">
        <f t="shared" ref="S3267:S3330" si="214">(((I3267/60)/60)/24)+DATE(1970,1,1)</f>
        <v>42115.559328703705</v>
      </c>
      <c r="T3267">
        <f t="shared" si="211"/>
        <v>2015</v>
      </c>
    </row>
    <row r="3268" spans="1:20" ht="48" x14ac:dyDescent="0.2">
      <c r="A3268">
        <v>1072</v>
      </c>
      <c r="B3268" s="9" t="s">
        <v>1073</v>
      </c>
      <c r="C3268" s="3" t="s">
        <v>5182</v>
      </c>
      <c r="D3268" s="5">
        <v>75000</v>
      </c>
      <c r="E3268" s="7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4" t="s">
        <v>8315</v>
      </c>
      <c r="P3268" s="12" t="s">
        <v>8333</v>
      </c>
      <c r="Q3268" s="11">
        <f t="shared" si="212"/>
        <v>12.75</v>
      </c>
      <c r="R3268" s="19">
        <f t="shared" si="213"/>
        <v>41645.832141203704</v>
      </c>
      <c r="S3268" s="17">
        <f t="shared" si="214"/>
        <v>41675.832141203704</v>
      </c>
      <c r="T3268">
        <f t="shared" si="211"/>
        <v>2014</v>
      </c>
    </row>
    <row r="3269" spans="1:20" ht="32" x14ac:dyDescent="0.2">
      <c r="A3269">
        <v>1875</v>
      </c>
      <c r="B3269" s="9" t="s">
        <v>1876</v>
      </c>
      <c r="C3269" s="3" t="s">
        <v>5985</v>
      </c>
      <c r="D3269" s="5">
        <v>10000</v>
      </c>
      <c r="E3269" s="7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4" t="s">
        <v>8315</v>
      </c>
      <c r="P3269" s="12" t="s">
        <v>8343</v>
      </c>
      <c r="Q3269" s="11">
        <f t="shared" si="212"/>
        <v>17</v>
      </c>
      <c r="R3269" s="19">
        <f t="shared" si="213"/>
        <v>42528.899398148147</v>
      </c>
      <c r="S3269" s="17">
        <f t="shared" si="214"/>
        <v>42588.899398148147</v>
      </c>
      <c r="T3269">
        <f t="shared" si="211"/>
        <v>2016</v>
      </c>
    </row>
    <row r="3270" spans="1:20" ht="48" x14ac:dyDescent="0.2">
      <c r="A3270">
        <v>2580</v>
      </c>
      <c r="B3270" s="9" t="s">
        <v>2580</v>
      </c>
      <c r="C3270" s="3" t="s">
        <v>6690</v>
      </c>
      <c r="D3270" s="5">
        <v>8500</v>
      </c>
      <c r="E3270" s="7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4" t="s">
        <v>8318</v>
      </c>
      <c r="P3270" s="12" t="s">
        <v>8344</v>
      </c>
      <c r="Q3270" s="11">
        <f t="shared" si="212"/>
        <v>25.5</v>
      </c>
      <c r="R3270" s="19">
        <f t="shared" si="213"/>
        <v>42110.326423611114</v>
      </c>
      <c r="S3270" s="17">
        <f t="shared" si="214"/>
        <v>42140.125</v>
      </c>
      <c r="T3270">
        <f t="shared" si="211"/>
        <v>2015</v>
      </c>
    </row>
    <row r="3271" spans="1:20" ht="48" x14ac:dyDescent="0.2">
      <c r="A3271">
        <v>470</v>
      </c>
      <c r="B3271" s="9" t="s">
        <v>471</v>
      </c>
      <c r="C3271" s="3" t="s">
        <v>4580</v>
      </c>
      <c r="D3271" s="5">
        <v>5000</v>
      </c>
      <c r="E3271" s="7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4" t="s">
        <v>8320</v>
      </c>
      <c r="P3271" s="12" t="s">
        <v>8338</v>
      </c>
      <c r="Q3271" s="11">
        <f t="shared" si="212"/>
        <v>25.5</v>
      </c>
      <c r="R3271" s="19">
        <f t="shared" si="213"/>
        <v>41605.167696759258</v>
      </c>
      <c r="S3271" s="17">
        <f t="shared" si="214"/>
        <v>41655.166666666664</v>
      </c>
      <c r="T3271">
        <f t="shared" si="211"/>
        <v>2013</v>
      </c>
    </row>
    <row r="3272" spans="1:20" ht="48" x14ac:dyDescent="0.2">
      <c r="A3272">
        <v>1703</v>
      </c>
      <c r="B3272" s="9" t="s">
        <v>1704</v>
      </c>
      <c r="C3272" s="3" t="s">
        <v>5813</v>
      </c>
      <c r="D3272" s="5">
        <v>5000</v>
      </c>
      <c r="E3272" s="7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4" t="s">
        <v>8326</v>
      </c>
      <c r="P3272" s="12" t="s">
        <v>8329</v>
      </c>
      <c r="Q3272" s="11">
        <f t="shared" si="212"/>
        <v>25.5</v>
      </c>
      <c r="R3272" s="19">
        <f t="shared" si="213"/>
        <v>42187.281678240746</v>
      </c>
      <c r="S3272" s="17">
        <f t="shared" si="214"/>
        <v>42247.281678240746</v>
      </c>
      <c r="T3272">
        <f t="shared" si="211"/>
        <v>2015</v>
      </c>
    </row>
    <row r="3273" spans="1:20" ht="48" x14ac:dyDescent="0.2">
      <c r="A3273">
        <v>1985</v>
      </c>
      <c r="B3273" s="9" t="s">
        <v>1986</v>
      </c>
      <c r="C3273" s="3" t="s">
        <v>6095</v>
      </c>
      <c r="D3273" s="5">
        <v>1600</v>
      </c>
      <c r="E3273" s="7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4" t="s">
        <v>8312</v>
      </c>
      <c r="P3273" s="12" t="s">
        <v>8352</v>
      </c>
      <c r="Q3273" s="11">
        <f t="shared" si="212"/>
        <v>12.75</v>
      </c>
      <c r="R3273" s="19">
        <f t="shared" si="213"/>
        <v>42555.698738425926</v>
      </c>
      <c r="S3273" s="17">
        <f t="shared" si="214"/>
        <v>42584.958333333328</v>
      </c>
      <c r="T3273">
        <f t="shared" si="211"/>
        <v>2016</v>
      </c>
    </row>
    <row r="3274" spans="1:20" ht="48" x14ac:dyDescent="0.2">
      <c r="A3274">
        <v>184</v>
      </c>
      <c r="B3274" s="9" t="s">
        <v>186</v>
      </c>
      <c r="C3274" s="3" t="s">
        <v>4294</v>
      </c>
      <c r="D3274" s="5">
        <v>1500</v>
      </c>
      <c r="E3274" s="7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4" t="s">
        <v>8320</v>
      </c>
      <c r="P3274" s="12" t="s">
        <v>8324</v>
      </c>
      <c r="Q3274" s="11">
        <f t="shared" si="212"/>
        <v>25.5</v>
      </c>
      <c r="R3274" s="19">
        <f t="shared" si="213"/>
        <v>41825.791226851856</v>
      </c>
      <c r="S3274" s="17">
        <f t="shared" si="214"/>
        <v>41883.165972222225</v>
      </c>
      <c r="T3274">
        <f t="shared" si="211"/>
        <v>2014</v>
      </c>
    </row>
    <row r="3275" spans="1:20" ht="48" x14ac:dyDescent="0.2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4" t="s">
        <v>8322</v>
      </c>
      <c r="P3275" s="12" t="s">
        <v>8325</v>
      </c>
      <c r="Q3275" s="11">
        <f t="shared" si="212"/>
        <v>8.5</v>
      </c>
      <c r="R3275" s="19">
        <f t="shared" si="213"/>
        <v>41826.61954861111</v>
      </c>
      <c r="S3275" s="17">
        <f t="shared" si="214"/>
        <v>41856.61954861111</v>
      </c>
      <c r="T3275">
        <f t="shared" si="211"/>
        <v>2014</v>
      </c>
    </row>
    <row r="3276" spans="1:20" ht="32" x14ac:dyDescent="0.2">
      <c r="A3276">
        <v>2373</v>
      </c>
      <c r="B3276" s="9" t="s">
        <v>2374</v>
      </c>
      <c r="C3276" s="3" t="s">
        <v>6483</v>
      </c>
      <c r="D3276" s="5">
        <v>850000</v>
      </c>
      <c r="E3276" s="7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4" t="s">
        <v>8307</v>
      </c>
      <c r="P3276" s="12" t="s">
        <v>8341</v>
      </c>
      <c r="Q3276" s="11">
        <f t="shared" si="212"/>
        <v>50</v>
      </c>
      <c r="R3276" s="19">
        <f t="shared" si="213"/>
        <v>42215.662314814821</v>
      </c>
      <c r="S3276" s="17">
        <f t="shared" si="214"/>
        <v>42245.662314814821</v>
      </c>
      <c r="T3276">
        <f t="shared" si="211"/>
        <v>2015</v>
      </c>
    </row>
    <row r="3277" spans="1:20" ht="48" x14ac:dyDescent="0.2">
      <c r="A3277">
        <v>486</v>
      </c>
      <c r="B3277" s="9" t="s">
        <v>487</v>
      </c>
      <c r="C3277" s="3" t="s">
        <v>4596</v>
      </c>
      <c r="D3277" s="5">
        <v>550000</v>
      </c>
      <c r="E3277" s="7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4" t="s">
        <v>8320</v>
      </c>
      <c r="P3277" s="12" t="s">
        <v>8338</v>
      </c>
      <c r="Q3277" s="11">
        <f t="shared" si="212"/>
        <v>50</v>
      </c>
      <c r="R3277" s="19">
        <f t="shared" si="213"/>
        <v>41761.94258101852</v>
      </c>
      <c r="S3277" s="17">
        <f t="shared" si="214"/>
        <v>41791.94258101852</v>
      </c>
      <c r="T3277">
        <f t="shared" si="211"/>
        <v>2014</v>
      </c>
    </row>
    <row r="3278" spans="1:20" ht="48" x14ac:dyDescent="0.2">
      <c r="A3278">
        <v>559</v>
      </c>
      <c r="B3278" s="9" t="s">
        <v>560</v>
      </c>
      <c r="C3278" s="3" t="s">
        <v>4669</v>
      </c>
      <c r="D3278" s="5">
        <v>240000</v>
      </c>
      <c r="E3278" s="7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4" t="s">
        <v>8307</v>
      </c>
      <c r="P3278" s="12" t="s">
        <v>8341</v>
      </c>
      <c r="Q3278" s="11">
        <f t="shared" si="212"/>
        <v>50</v>
      </c>
      <c r="R3278" s="19">
        <f t="shared" si="213"/>
        <v>42321.283101851848</v>
      </c>
      <c r="S3278" s="17">
        <f t="shared" si="214"/>
        <v>42351.283101851848</v>
      </c>
      <c r="T3278">
        <f t="shared" ref="T3278:T3296" si="215">YEAR(R3278)</f>
        <v>2015</v>
      </c>
    </row>
    <row r="3279" spans="1:20" ht="48" x14ac:dyDescent="0.2">
      <c r="A3279">
        <v>2393</v>
      </c>
      <c r="B3279" s="9" t="s">
        <v>2394</v>
      </c>
      <c r="C3279" s="3" t="s">
        <v>6503</v>
      </c>
      <c r="D3279" s="5">
        <v>100000</v>
      </c>
      <c r="E3279" s="7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4" t="s">
        <v>8307</v>
      </c>
      <c r="P3279" s="12" t="s">
        <v>8341</v>
      </c>
      <c r="Q3279" s="11">
        <f t="shared" si="212"/>
        <v>50</v>
      </c>
      <c r="R3279" s="19">
        <f t="shared" si="213"/>
        <v>42194.648344907408</v>
      </c>
      <c r="S3279" s="17">
        <f t="shared" si="214"/>
        <v>42224.648344907408</v>
      </c>
      <c r="T3279">
        <f t="shared" si="215"/>
        <v>2015</v>
      </c>
    </row>
    <row r="3280" spans="1:20" ht="48" x14ac:dyDescent="0.2">
      <c r="A3280">
        <v>1904</v>
      </c>
      <c r="B3280" s="9" t="s">
        <v>1905</v>
      </c>
      <c r="C3280" s="3" t="s">
        <v>6014</v>
      </c>
      <c r="D3280" s="5">
        <v>50000</v>
      </c>
      <c r="E3280" s="7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4" t="s">
        <v>8307</v>
      </c>
      <c r="P3280" s="12" t="s">
        <v>8317</v>
      </c>
      <c r="Q3280" s="11">
        <f t="shared" si="212"/>
        <v>25</v>
      </c>
      <c r="R3280" s="19">
        <f t="shared" si="213"/>
        <v>42326.685428240744</v>
      </c>
      <c r="S3280" s="17">
        <f t="shared" si="214"/>
        <v>42371.685428240744</v>
      </c>
      <c r="T3280">
        <f t="shared" si="215"/>
        <v>2015</v>
      </c>
    </row>
    <row r="3281" spans="1:20" ht="64" x14ac:dyDescent="0.2">
      <c r="A3281">
        <v>868</v>
      </c>
      <c r="B3281" s="9" t="s">
        <v>869</v>
      </c>
      <c r="C3281" s="3" t="s">
        <v>4978</v>
      </c>
      <c r="D3281" s="5">
        <v>45000</v>
      </c>
      <c r="E3281" s="7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4" t="s">
        <v>8326</v>
      </c>
      <c r="P3281" s="12" t="s">
        <v>8349</v>
      </c>
      <c r="Q3281" s="11">
        <f t="shared" si="212"/>
        <v>50</v>
      </c>
      <c r="R3281" s="19">
        <f t="shared" si="213"/>
        <v>41616.027754629627</v>
      </c>
      <c r="S3281" s="17">
        <f t="shared" si="214"/>
        <v>41646.027754629627</v>
      </c>
      <c r="T3281">
        <f t="shared" si="215"/>
        <v>2013</v>
      </c>
    </row>
    <row r="3282" spans="1:20" ht="48" x14ac:dyDescent="0.2">
      <c r="A3282">
        <v>2152</v>
      </c>
      <c r="B3282" s="9" t="s">
        <v>2153</v>
      </c>
      <c r="C3282" s="3" t="s">
        <v>6262</v>
      </c>
      <c r="D3282" s="5">
        <v>30000</v>
      </c>
      <c r="E3282" s="7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4" t="s">
        <v>8315</v>
      </c>
      <c r="P3282" s="12" t="s">
        <v>8333</v>
      </c>
      <c r="Q3282" s="11">
        <f t="shared" si="212"/>
        <v>12.5</v>
      </c>
      <c r="R3282" s="19">
        <f t="shared" si="213"/>
        <v>41683.832280092596</v>
      </c>
      <c r="S3282" s="17">
        <f t="shared" si="214"/>
        <v>41713.790613425925</v>
      </c>
      <c r="T3282">
        <f t="shared" si="215"/>
        <v>2014</v>
      </c>
    </row>
    <row r="3283" spans="1:20" ht="48" x14ac:dyDescent="0.2">
      <c r="A3283">
        <v>2585</v>
      </c>
      <c r="B3283" s="9" t="s">
        <v>2585</v>
      </c>
      <c r="C3283" s="3" t="s">
        <v>6695</v>
      </c>
      <c r="D3283" s="5">
        <v>30000</v>
      </c>
      <c r="E3283" s="7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4" t="s">
        <v>8318</v>
      </c>
      <c r="P3283" s="12" t="s">
        <v>8344</v>
      </c>
      <c r="Q3283" s="11">
        <f t="shared" si="212"/>
        <v>50</v>
      </c>
      <c r="R3283" s="19">
        <f t="shared" si="213"/>
        <v>41795.963333333333</v>
      </c>
      <c r="S3283" s="17">
        <f t="shared" si="214"/>
        <v>41825.963333333333</v>
      </c>
      <c r="T3283">
        <f t="shared" si="215"/>
        <v>2014</v>
      </c>
    </row>
    <row r="3284" spans="1:20" ht="48" x14ac:dyDescent="0.2">
      <c r="A3284">
        <v>2592</v>
      </c>
      <c r="B3284" s="9" t="s">
        <v>2592</v>
      </c>
      <c r="C3284" s="3" t="s">
        <v>6702</v>
      </c>
      <c r="D3284" s="5">
        <v>30000</v>
      </c>
      <c r="E3284" s="7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4" t="s">
        <v>8318</v>
      </c>
      <c r="P3284" s="12" t="s">
        <v>8344</v>
      </c>
      <c r="Q3284" s="11">
        <f t="shared" si="212"/>
        <v>50</v>
      </c>
      <c r="R3284" s="19">
        <f t="shared" si="213"/>
        <v>41887.801168981481</v>
      </c>
      <c r="S3284" s="17">
        <f t="shared" si="214"/>
        <v>41917.801168981481</v>
      </c>
      <c r="T3284">
        <f t="shared" si="215"/>
        <v>2014</v>
      </c>
    </row>
    <row r="3285" spans="1:20" ht="48" x14ac:dyDescent="0.2">
      <c r="A3285">
        <v>3086</v>
      </c>
      <c r="B3285" s="9" t="s">
        <v>3086</v>
      </c>
      <c r="C3285" s="3" t="s">
        <v>7196</v>
      </c>
      <c r="D3285" s="5">
        <v>20000</v>
      </c>
      <c r="E3285" s="7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4" t="s">
        <v>8322</v>
      </c>
      <c r="P3285" s="12" t="s">
        <v>8323</v>
      </c>
      <c r="Q3285" s="11">
        <f t="shared" si="212"/>
        <v>16.670000000000002</v>
      </c>
      <c r="R3285" s="19">
        <f t="shared" si="213"/>
        <v>42173.67082175926</v>
      </c>
      <c r="S3285" s="17">
        <f t="shared" si="214"/>
        <v>42233.67082175926</v>
      </c>
      <c r="T3285">
        <f t="shared" si="215"/>
        <v>2015</v>
      </c>
    </row>
    <row r="3286" spans="1:20" ht="16" x14ac:dyDescent="0.2">
      <c r="A3286">
        <v>237</v>
      </c>
      <c r="B3286" s="9" t="s">
        <v>239</v>
      </c>
      <c r="C3286" s="3" t="s">
        <v>4347</v>
      </c>
      <c r="D3286" s="5">
        <v>15000</v>
      </c>
      <c r="E3286" s="7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4" t="s">
        <v>8320</v>
      </c>
      <c r="P3286" s="12" t="s">
        <v>8324</v>
      </c>
      <c r="Q3286" s="11">
        <f t="shared" si="212"/>
        <v>50</v>
      </c>
      <c r="R3286" s="19">
        <f t="shared" si="213"/>
        <v>42377.577187499999</v>
      </c>
      <c r="S3286" s="17">
        <f t="shared" si="214"/>
        <v>42437.577187499999</v>
      </c>
      <c r="T3286">
        <f t="shared" si="215"/>
        <v>2016</v>
      </c>
    </row>
    <row r="3287" spans="1:20" ht="32" x14ac:dyDescent="0.2">
      <c r="A3287">
        <v>1559</v>
      </c>
      <c r="B3287" s="9" t="s">
        <v>1560</v>
      </c>
      <c r="C3287" s="3" t="s">
        <v>5669</v>
      </c>
      <c r="D3287" s="5">
        <v>15000</v>
      </c>
      <c r="E3287" s="7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4" t="s">
        <v>8312</v>
      </c>
      <c r="P3287" s="12" t="s">
        <v>8354</v>
      </c>
      <c r="Q3287" s="11">
        <f t="shared" si="212"/>
        <v>50</v>
      </c>
      <c r="R3287" s="19">
        <f t="shared" si="213"/>
        <v>42108.05322916666</v>
      </c>
      <c r="S3287" s="17">
        <f t="shared" si="214"/>
        <v>42123.05322916666</v>
      </c>
      <c r="T3287">
        <f t="shared" si="215"/>
        <v>2015</v>
      </c>
    </row>
    <row r="3288" spans="1:20" ht="48" x14ac:dyDescent="0.2">
      <c r="A3288">
        <v>2438</v>
      </c>
      <c r="B3288" s="9" t="s">
        <v>2439</v>
      </c>
      <c r="C3288" s="3" t="s">
        <v>6548</v>
      </c>
      <c r="D3288" s="5">
        <v>15000</v>
      </c>
      <c r="E3288" s="7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4" t="s">
        <v>8318</v>
      </c>
      <c r="P3288" s="12" t="s">
        <v>8344</v>
      </c>
      <c r="Q3288" s="11">
        <f t="shared" si="212"/>
        <v>50</v>
      </c>
      <c r="R3288" s="19">
        <f t="shared" si="213"/>
        <v>42285.91506944444</v>
      </c>
      <c r="S3288" s="17">
        <f t="shared" si="214"/>
        <v>42345.956736111111</v>
      </c>
      <c r="T3288">
        <f t="shared" si="215"/>
        <v>2015</v>
      </c>
    </row>
    <row r="3289" spans="1:20" ht="48" x14ac:dyDescent="0.2">
      <c r="A3289">
        <v>3095</v>
      </c>
      <c r="B3289" s="9" t="s">
        <v>3095</v>
      </c>
      <c r="C3289" s="3" t="s">
        <v>7205</v>
      </c>
      <c r="D3289" s="5">
        <v>14920</v>
      </c>
      <c r="E3289" s="7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4" t="s">
        <v>8322</v>
      </c>
      <c r="P3289" s="12" t="s">
        <v>8323</v>
      </c>
      <c r="Q3289" s="11">
        <f t="shared" si="212"/>
        <v>50</v>
      </c>
      <c r="R3289" s="19">
        <f t="shared" si="213"/>
        <v>42523.025231481486</v>
      </c>
      <c r="S3289" s="17">
        <f t="shared" si="214"/>
        <v>42583.025231481486</v>
      </c>
      <c r="T3289">
        <f t="shared" si="215"/>
        <v>2016</v>
      </c>
    </row>
    <row r="3290" spans="1:20" ht="16" x14ac:dyDescent="0.2">
      <c r="A3290">
        <v>190</v>
      </c>
      <c r="B3290" s="9" t="s">
        <v>192</v>
      </c>
      <c r="C3290" s="3" t="s">
        <v>4300</v>
      </c>
      <c r="D3290" s="5">
        <v>12000</v>
      </c>
      <c r="E3290" s="7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4" t="s">
        <v>8320</v>
      </c>
      <c r="P3290" s="12" t="s">
        <v>8324</v>
      </c>
      <c r="Q3290" s="11">
        <f t="shared" si="212"/>
        <v>50</v>
      </c>
      <c r="R3290" s="19">
        <f t="shared" si="213"/>
        <v>42527.650995370372</v>
      </c>
      <c r="S3290" s="17">
        <f t="shared" si="214"/>
        <v>42537.650995370372</v>
      </c>
      <c r="T3290">
        <f t="shared" si="215"/>
        <v>2016</v>
      </c>
    </row>
    <row r="3291" spans="1:20" ht="48" x14ac:dyDescent="0.2">
      <c r="A3291">
        <v>2568</v>
      </c>
      <c r="B3291" s="9" t="s">
        <v>2568</v>
      </c>
      <c r="C3291" s="3" t="s">
        <v>6678</v>
      </c>
      <c r="D3291" s="5">
        <v>10000</v>
      </c>
      <c r="E3291" s="7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4" t="s">
        <v>8318</v>
      </c>
      <c r="P3291" s="12" t="s">
        <v>8344</v>
      </c>
      <c r="Q3291" s="11">
        <f t="shared" si="212"/>
        <v>50</v>
      </c>
      <c r="R3291" s="19">
        <f t="shared" si="213"/>
        <v>42584.666597222225</v>
      </c>
      <c r="S3291" s="17">
        <f t="shared" si="214"/>
        <v>42614.666597222225</v>
      </c>
      <c r="T3291">
        <f t="shared" si="215"/>
        <v>2016</v>
      </c>
    </row>
    <row r="3292" spans="1:20" ht="32" x14ac:dyDescent="0.2">
      <c r="A3292">
        <v>1153</v>
      </c>
      <c r="B3292" s="9" t="s">
        <v>1154</v>
      </c>
      <c r="C3292" s="3" t="s">
        <v>5263</v>
      </c>
      <c r="D3292" s="5">
        <v>8000</v>
      </c>
      <c r="E3292" s="7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4" t="s">
        <v>8318</v>
      </c>
      <c r="P3292" s="12" t="s">
        <v>8344</v>
      </c>
      <c r="Q3292" s="11">
        <f t="shared" si="212"/>
        <v>50</v>
      </c>
      <c r="R3292" s="19">
        <f t="shared" si="213"/>
        <v>42143.714178240742</v>
      </c>
      <c r="S3292" s="17">
        <f t="shared" si="214"/>
        <v>42173.714178240742</v>
      </c>
      <c r="T3292">
        <f t="shared" si="215"/>
        <v>2015</v>
      </c>
    </row>
    <row r="3293" spans="1:20" ht="48" x14ac:dyDescent="0.2">
      <c r="A3293">
        <v>1483</v>
      </c>
      <c r="B3293" s="9" t="s">
        <v>1484</v>
      </c>
      <c r="C3293" s="3" t="s">
        <v>5593</v>
      </c>
      <c r="D3293" s="5">
        <v>7000</v>
      </c>
      <c r="E3293" s="7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4" t="s">
        <v>8310</v>
      </c>
      <c r="P3293" s="12" t="s">
        <v>8351</v>
      </c>
      <c r="Q3293" s="11">
        <f t="shared" si="212"/>
        <v>25</v>
      </c>
      <c r="R3293" s="19">
        <f t="shared" si="213"/>
        <v>42548.192997685182</v>
      </c>
      <c r="S3293" s="17">
        <f t="shared" si="214"/>
        <v>42573.192997685182</v>
      </c>
      <c r="T3293">
        <f t="shared" si="215"/>
        <v>2016</v>
      </c>
    </row>
    <row r="3294" spans="1:20" ht="48" x14ac:dyDescent="0.2">
      <c r="A3294">
        <v>3941</v>
      </c>
      <c r="B3294" s="9" t="s">
        <v>3938</v>
      </c>
      <c r="C3294" s="3" t="s">
        <v>8049</v>
      </c>
      <c r="D3294" s="5">
        <v>5500</v>
      </c>
      <c r="E3294" s="7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4" t="s">
        <v>8322</v>
      </c>
      <c r="P3294" s="12" t="s">
        <v>8325</v>
      </c>
      <c r="Q3294" s="11">
        <f t="shared" si="212"/>
        <v>25</v>
      </c>
      <c r="R3294" s="19">
        <f t="shared" si="213"/>
        <v>41940.587233796294</v>
      </c>
      <c r="S3294" s="17">
        <f t="shared" si="214"/>
        <v>41968.041666666672</v>
      </c>
      <c r="T3294">
        <f t="shared" si="215"/>
        <v>2014</v>
      </c>
    </row>
    <row r="3295" spans="1:20" ht="48" x14ac:dyDescent="0.2">
      <c r="A3295">
        <v>1060</v>
      </c>
      <c r="B3295" s="9" t="s">
        <v>1061</v>
      </c>
      <c r="C3295" s="3" t="s">
        <v>5170</v>
      </c>
      <c r="D3295" s="5">
        <v>5000</v>
      </c>
      <c r="E3295" s="7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4" t="s">
        <v>8345</v>
      </c>
      <c r="P3295" s="12" t="s">
        <v>8346</v>
      </c>
      <c r="Q3295" s="11">
        <f t="shared" si="212"/>
        <v>50</v>
      </c>
      <c r="R3295" s="19">
        <f t="shared" si="213"/>
        <v>42079.913113425922</v>
      </c>
      <c r="S3295" s="17">
        <f t="shared" si="214"/>
        <v>42109.913113425922</v>
      </c>
      <c r="T3295">
        <f t="shared" si="215"/>
        <v>2015</v>
      </c>
    </row>
    <row r="3296" spans="1:20" ht="48" x14ac:dyDescent="0.2">
      <c r="A3296">
        <v>1989</v>
      </c>
      <c r="B3296" s="9" t="s">
        <v>1990</v>
      </c>
      <c r="C3296" s="3" t="s">
        <v>6099</v>
      </c>
      <c r="D3296" s="5">
        <v>5000</v>
      </c>
      <c r="E3296" s="7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4" t="s">
        <v>8312</v>
      </c>
      <c r="P3296" s="12" t="s">
        <v>8352</v>
      </c>
      <c r="Q3296" s="11">
        <f t="shared" si="212"/>
        <v>50</v>
      </c>
      <c r="R3296" s="19">
        <f t="shared" si="213"/>
        <v>42685.680648148147</v>
      </c>
      <c r="S3296" s="17">
        <f t="shared" si="214"/>
        <v>42715.680648148147</v>
      </c>
      <c r="T3296">
        <f t="shared" si="215"/>
        <v>2016</v>
      </c>
    </row>
    <row r="3297" spans="1:20" ht="48" x14ac:dyDescent="0.2">
      <c r="A3297">
        <v>3794</v>
      </c>
      <c r="B3297" s="9" t="s">
        <v>3791</v>
      </c>
      <c r="C3297" s="3" t="s">
        <v>7904</v>
      </c>
      <c r="D3297" s="5">
        <v>5000</v>
      </c>
      <c r="E3297" s="7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4" t="s">
        <v>8322</v>
      </c>
      <c r="P3297" s="12" t="s">
        <v>8334</v>
      </c>
      <c r="Q3297" s="11">
        <f t="shared" si="212"/>
        <v>50</v>
      </c>
      <c r="R3297" s="19">
        <f t="shared" si="213"/>
        <v>42132.58048611111</v>
      </c>
      <c r="S3297" s="17">
        <f t="shared" si="214"/>
        <v>42162.58048611111</v>
      </c>
      <c r="T3297">
        <f>YEAR(R3297)</f>
        <v>2015</v>
      </c>
    </row>
    <row r="3298" spans="1:20" ht="48" x14ac:dyDescent="0.2">
      <c r="A3298">
        <v>4099</v>
      </c>
      <c r="B3298" s="9" t="s">
        <v>4095</v>
      </c>
      <c r="C3298" s="3" t="s">
        <v>8202</v>
      </c>
      <c r="D3298" s="5">
        <v>4500</v>
      </c>
      <c r="E3298" s="7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4" t="s">
        <v>8322</v>
      </c>
      <c r="P3298" s="12" t="s">
        <v>8325</v>
      </c>
      <c r="Q3298" s="11">
        <f t="shared" si="212"/>
        <v>50</v>
      </c>
      <c r="R3298" s="19">
        <f t="shared" si="213"/>
        <v>42570.850381944445</v>
      </c>
      <c r="S3298" s="17">
        <f t="shared" si="214"/>
        <v>42615.850381944445</v>
      </c>
      <c r="T3298">
        <f t="shared" ref="T3298:T3361" si="216">YEAR(R3298)</f>
        <v>2016</v>
      </c>
    </row>
    <row r="3299" spans="1:20" ht="48" x14ac:dyDescent="0.2">
      <c r="A3299">
        <v>935</v>
      </c>
      <c r="B3299" s="9" t="s">
        <v>936</v>
      </c>
      <c r="C3299" s="3" t="s">
        <v>5045</v>
      </c>
      <c r="D3299" s="5">
        <v>3500</v>
      </c>
      <c r="E3299" s="7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4" t="s">
        <v>8326</v>
      </c>
      <c r="P3299" s="12" t="s">
        <v>8349</v>
      </c>
      <c r="Q3299" s="11">
        <f t="shared" si="212"/>
        <v>25</v>
      </c>
      <c r="R3299" s="19">
        <f t="shared" si="213"/>
        <v>42368.333668981482</v>
      </c>
      <c r="S3299" s="17">
        <f t="shared" si="214"/>
        <v>42398.333668981482</v>
      </c>
      <c r="T3299">
        <f t="shared" si="216"/>
        <v>2015</v>
      </c>
    </row>
    <row r="3300" spans="1:20" ht="48" x14ac:dyDescent="0.2">
      <c r="A3300">
        <v>1713</v>
      </c>
      <c r="B3300" s="9" t="s">
        <v>1714</v>
      </c>
      <c r="C3300" s="3" t="s">
        <v>5823</v>
      </c>
      <c r="D3300" s="5">
        <v>3000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4" t="s">
        <v>8326</v>
      </c>
      <c r="P3300" s="12" t="s">
        <v>8329</v>
      </c>
      <c r="Q3300" s="11">
        <f t="shared" si="212"/>
        <v>50</v>
      </c>
      <c r="R3300" s="19">
        <f t="shared" si="213"/>
        <v>41887.801064814819</v>
      </c>
      <c r="S3300" s="17">
        <f t="shared" si="214"/>
        <v>41917.801064814819</v>
      </c>
      <c r="T3300">
        <f t="shared" si="216"/>
        <v>2014</v>
      </c>
    </row>
    <row r="3301" spans="1:20" ht="48" x14ac:dyDescent="0.2">
      <c r="A3301">
        <v>514</v>
      </c>
      <c r="B3301" s="9" t="s">
        <v>515</v>
      </c>
      <c r="C3301" s="3" t="s">
        <v>4624</v>
      </c>
      <c r="D3301" s="5">
        <v>1500</v>
      </c>
      <c r="E3301" s="7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4" t="s">
        <v>8320</v>
      </c>
      <c r="P3301" s="12" t="s">
        <v>8338</v>
      </c>
      <c r="Q3301" s="11">
        <f t="shared" si="212"/>
        <v>16.670000000000002</v>
      </c>
      <c r="R3301" s="19">
        <f t="shared" si="213"/>
        <v>41830.613969907405</v>
      </c>
      <c r="S3301" s="17">
        <f t="shared" si="214"/>
        <v>41860.613969907405</v>
      </c>
      <c r="T3301">
        <f t="shared" si="216"/>
        <v>2014</v>
      </c>
    </row>
    <row r="3302" spans="1:20" ht="64" x14ac:dyDescent="0.2">
      <c r="A3302">
        <v>772</v>
      </c>
      <c r="B3302" s="9" t="s">
        <v>773</v>
      </c>
      <c r="C3302" s="3" t="s">
        <v>4882</v>
      </c>
      <c r="D3302" s="5">
        <v>1500</v>
      </c>
      <c r="E3302" s="7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4" t="s">
        <v>8310</v>
      </c>
      <c r="P3302" s="12" t="s">
        <v>8351</v>
      </c>
      <c r="Q3302" s="11">
        <f t="shared" si="212"/>
        <v>50</v>
      </c>
      <c r="R3302" s="19">
        <f t="shared" si="213"/>
        <v>40068.056932870371</v>
      </c>
      <c r="S3302" s="17">
        <f t="shared" si="214"/>
        <v>40118.165972222225</v>
      </c>
      <c r="T3302">
        <f t="shared" si="216"/>
        <v>2009</v>
      </c>
    </row>
    <row r="3303" spans="1:20" ht="32" x14ac:dyDescent="0.2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4" t="s">
        <v>8322</v>
      </c>
      <c r="P3303" s="12" t="s">
        <v>8325</v>
      </c>
      <c r="Q3303" s="11">
        <f t="shared" si="212"/>
        <v>50</v>
      </c>
      <c r="R3303" s="19">
        <f t="shared" si="213"/>
        <v>42807.885057870371</v>
      </c>
      <c r="S3303" s="17">
        <f t="shared" si="214"/>
        <v>42858.8</v>
      </c>
      <c r="T3303">
        <f t="shared" si="216"/>
        <v>2017</v>
      </c>
    </row>
    <row r="3304" spans="1:20" ht="32" x14ac:dyDescent="0.2">
      <c r="A3304">
        <v>444</v>
      </c>
      <c r="B3304" s="9" t="s">
        <v>445</v>
      </c>
      <c r="C3304" s="3" t="s">
        <v>4554</v>
      </c>
      <c r="D3304" s="5">
        <v>1000</v>
      </c>
      <c r="E3304" s="7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4" t="s">
        <v>8320</v>
      </c>
      <c r="P3304" s="12" t="s">
        <v>8338</v>
      </c>
      <c r="Q3304" s="11">
        <f t="shared" si="212"/>
        <v>50</v>
      </c>
      <c r="R3304" s="19">
        <f t="shared" si="213"/>
        <v>40894.906956018516</v>
      </c>
      <c r="S3304" s="17">
        <f t="shared" si="214"/>
        <v>40954.906956018516</v>
      </c>
      <c r="T3304">
        <f t="shared" si="216"/>
        <v>2011</v>
      </c>
    </row>
    <row r="3305" spans="1:20" ht="64" x14ac:dyDescent="0.2">
      <c r="A3305">
        <v>1135</v>
      </c>
      <c r="B3305" s="9" t="s">
        <v>1136</v>
      </c>
      <c r="C3305" s="3" t="s">
        <v>5245</v>
      </c>
      <c r="D3305" s="5">
        <v>1000</v>
      </c>
      <c r="E3305" s="7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4" t="s">
        <v>8315</v>
      </c>
      <c r="P3305" s="12" t="s">
        <v>8343</v>
      </c>
      <c r="Q3305" s="11">
        <f t="shared" si="212"/>
        <v>50</v>
      </c>
      <c r="R3305" s="19">
        <f t="shared" si="213"/>
        <v>42558.989513888882</v>
      </c>
      <c r="S3305" s="17">
        <f t="shared" si="214"/>
        <v>42588.989513888882</v>
      </c>
      <c r="T3305">
        <f t="shared" si="216"/>
        <v>2016</v>
      </c>
    </row>
    <row r="3306" spans="1:20" ht="48" x14ac:dyDescent="0.2">
      <c r="A3306">
        <v>3895</v>
      </c>
      <c r="B3306" s="9" t="s">
        <v>3892</v>
      </c>
      <c r="C3306" s="3" t="s">
        <v>8003</v>
      </c>
      <c r="D3306" s="5">
        <v>1000</v>
      </c>
      <c r="E3306" s="7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4" t="s">
        <v>8322</v>
      </c>
      <c r="P3306" s="12" t="s">
        <v>8325</v>
      </c>
      <c r="Q3306" s="11">
        <f t="shared" si="212"/>
        <v>50</v>
      </c>
      <c r="R3306" s="19">
        <f t="shared" si="213"/>
        <v>42032.250208333338</v>
      </c>
      <c r="S3306" s="17">
        <f t="shared" si="214"/>
        <v>42063.250208333338</v>
      </c>
      <c r="T3306">
        <f t="shared" si="216"/>
        <v>2015</v>
      </c>
    </row>
    <row r="3307" spans="1:20" ht="64" x14ac:dyDescent="0.2">
      <c r="A3307">
        <v>2123</v>
      </c>
      <c r="B3307" s="9" t="s">
        <v>2124</v>
      </c>
      <c r="C3307" s="3" t="s">
        <v>6233</v>
      </c>
      <c r="D3307" s="5">
        <v>500</v>
      </c>
      <c r="E3307" s="7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4" t="s">
        <v>8315</v>
      </c>
      <c r="P3307" s="12" t="s">
        <v>8333</v>
      </c>
      <c r="Q3307" s="11">
        <f t="shared" si="212"/>
        <v>10</v>
      </c>
      <c r="R3307" s="19">
        <f t="shared" si="213"/>
        <v>40198.424849537041</v>
      </c>
      <c r="S3307" s="17">
        <f t="shared" si="214"/>
        <v>40252.290972222225</v>
      </c>
      <c r="T3307">
        <f t="shared" si="216"/>
        <v>2010</v>
      </c>
    </row>
    <row r="3308" spans="1:20" ht="48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4" t="s">
        <v>8310</v>
      </c>
      <c r="P3308" s="12" t="s">
        <v>8351</v>
      </c>
      <c r="Q3308" s="11">
        <f t="shared" si="212"/>
        <v>16</v>
      </c>
      <c r="R3308" s="19">
        <f t="shared" si="213"/>
        <v>42032.168530092589</v>
      </c>
      <c r="S3308" s="17">
        <f t="shared" si="214"/>
        <v>42062.168530092589</v>
      </c>
      <c r="T3308">
        <f t="shared" si="216"/>
        <v>2015</v>
      </c>
    </row>
    <row r="3309" spans="1:20" ht="48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4" t="s">
        <v>8315</v>
      </c>
      <c r="P3309" s="12" t="s">
        <v>8333</v>
      </c>
      <c r="Q3309" s="11">
        <f t="shared" si="212"/>
        <v>11.92</v>
      </c>
      <c r="R3309" s="19">
        <f t="shared" si="213"/>
        <v>41536.509097222224</v>
      </c>
      <c r="S3309" s="17">
        <f t="shared" si="214"/>
        <v>41566.509097222224</v>
      </c>
      <c r="T3309">
        <f t="shared" si="216"/>
        <v>2013</v>
      </c>
    </row>
    <row r="3310" spans="1:20" ht="48" x14ac:dyDescent="0.2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4" t="s">
        <v>8315</v>
      </c>
      <c r="P3310" s="12" t="s">
        <v>8333</v>
      </c>
      <c r="Q3310" s="11">
        <f t="shared" si="212"/>
        <v>6.71</v>
      </c>
      <c r="R3310" s="19">
        <f t="shared" si="213"/>
        <v>41660.792557870373</v>
      </c>
      <c r="S3310" s="17">
        <f t="shared" si="214"/>
        <v>41700.792557870373</v>
      </c>
      <c r="T3310">
        <f t="shared" si="216"/>
        <v>2014</v>
      </c>
    </row>
    <row r="3311" spans="1:20" ht="48" x14ac:dyDescent="0.2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4" t="s">
        <v>8322</v>
      </c>
      <c r="P3311" s="12" t="s">
        <v>8325</v>
      </c>
      <c r="Q3311" s="11">
        <f t="shared" si="212"/>
        <v>9.4</v>
      </c>
      <c r="R3311" s="19">
        <f t="shared" si="213"/>
        <v>42304.940960648149</v>
      </c>
      <c r="S3311" s="17">
        <f t="shared" si="214"/>
        <v>42329.166666666672</v>
      </c>
      <c r="T3311">
        <f t="shared" si="216"/>
        <v>2015</v>
      </c>
    </row>
    <row r="3312" spans="1:20" ht="48" x14ac:dyDescent="0.2">
      <c r="A3312">
        <v>2436</v>
      </c>
      <c r="B3312" s="9" t="s">
        <v>2437</v>
      </c>
      <c r="C3312" s="3" t="s">
        <v>6546</v>
      </c>
      <c r="D3312" s="5">
        <v>117000</v>
      </c>
      <c r="E3312" s="7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4" t="s">
        <v>8318</v>
      </c>
      <c r="P3312" s="12" t="s">
        <v>8344</v>
      </c>
      <c r="Q3312" s="11">
        <f t="shared" si="212"/>
        <v>22.5</v>
      </c>
      <c r="R3312" s="19">
        <f t="shared" si="213"/>
        <v>42338.615393518514</v>
      </c>
      <c r="S3312" s="17">
        <f t="shared" si="214"/>
        <v>42398.615393518514</v>
      </c>
      <c r="T3312">
        <f t="shared" si="216"/>
        <v>2015</v>
      </c>
    </row>
    <row r="3313" spans="1:20" ht="48" x14ac:dyDescent="0.2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4" t="s">
        <v>8320</v>
      </c>
      <c r="P3313" s="12" t="s">
        <v>8338</v>
      </c>
      <c r="Q3313" s="11">
        <f t="shared" si="212"/>
        <v>22.5</v>
      </c>
      <c r="R3313" s="19">
        <f t="shared" si="213"/>
        <v>40971.002569444441</v>
      </c>
      <c r="S3313" s="17">
        <f t="shared" si="214"/>
        <v>41016.021527777775</v>
      </c>
      <c r="T3313">
        <f t="shared" si="216"/>
        <v>2012</v>
      </c>
    </row>
    <row r="3314" spans="1:20" ht="48" x14ac:dyDescent="0.2">
      <c r="A3314">
        <v>1068</v>
      </c>
      <c r="B3314" s="9" t="s">
        <v>1069</v>
      </c>
      <c r="C3314" s="3" t="s">
        <v>5178</v>
      </c>
      <c r="D3314" s="5">
        <v>30000</v>
      </c>
      <c r="E3314" s="7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4" t="s">
        <v>8315</v>
      </c>
      <c r="P3314" s="12" t="s">
        <v>8333</v>
      </c>
      <c r="Q3314" s="11">
        <f t="shared" si="212"/>
        <v>11.25</v>
      </c>
      <c r="R3314" s="19">
        <f t="shared" si="213"/>
        <v>42440.371111111104</v>
      </c>
      <c r="S3314" s="17">
        <f t="shared" si="214"/>
        <v>42470.329444444447</v>
      </c>
      <c r="T3314">
        <f t="shared" si="216"/>
        <v>2016</v>
      </c>
    </row>
    <row r="3315" spans="1:20" ht="48" x14ac:dyDescent="0.2">
      <c r="A3315">
        <v>1109</v>
      </c>
      <c r="B3315" s="9" t="s">
        <v>1110</v>
      </c>
      <c r="C3315" s="3" t="s">
        <v>5219</v>
      </c>
      <c r="D3315" s="5">
        <v>10000</v>
      </c>
      <c r="E3315" s="7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4" t="s">
        <v>8315</v>
      </c>
      <c r="P3315" s="12" t="s">
        <v>8333</v>
      </c>
      <c r="Q3315" s="11">
        <f t="shared" si="212"/>
        <v>15</v>
      </c>
      <c r="R3315" s="19">
        <f t="shared" si="213"/>
        <v>42662.752199074079</v>
      </c>
      <c r="S3315" s="17">
        <f t="shared" si="214"/>
        <v>42692.793865740736</v>
      </c>
      <c r="T3315">
        <f t="shared" si="216"/>
        <v>2016</v>
      </c>
    </row>
    <row r="3316" spans="1:20" ht="48" x14ac:dyDescent="0.2">
      <c r="A3316">
        <v>3966</v>
      </c>
      <c r="B3316" s="9" t="s">
        <v>3963</v>
      </c>
      <c r="C3316" s="3" t="s">
        <v>8073</v>
      </c>
      <c r="D3316" s="5">
        <v>7500</v>
      </c>
      <c r="E3316" s="7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4" t="s">
        <v>8322</v>
      </c>
      <c r="P3316" s="12" t="s">
        <v>8325</v>
      </c>
      <c r="Q3316" s="11">
        <f t="shared" si="212"/>
        <v>22.5</v>
      </c>
      <c r="R3316" s="19">
        <f t="shared" si="213"/>
        <v>41801.711550925924</v>
      </c>
      <c r="S3316" s="17">
        <f t="shared" si="214"/>
        <v>41844.124305555553</v>
      </c>
      <c r="T3316">
        <f t="shared" si="216"/>
        <v>2014</v>
      </c>
    </row>
    <row r="3317" spans="1:20" ht="48" x14ac:dyDescent="0.2">
      <c r="A3317">
        <v>2866</v>
      </c>
      <c r="B3317" s="9" t="s">
        <v>2866</v>
      </c>
      <c r="C3317" s="3" t="s">
        <v>6976</v>
      </c>
      <c r="D3317" s="5">
        <v>5000</v>
      </c>
      <c r="E3317" s="7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4" t="s">
        <v>8322</v>
      </c>
      <c r="P3317" s="12" t="s">
        <v>8325</v>
      </c>
      <c r="Q3317" s="11">
        <f t="shared" si="212"/>
        <v>22.5</v>
      </c>
      <c r="R3317" s="19">
        <f t="shared" si="213"/>
        <v>42627.955104166671</v>
      </c>
      <c r="S3317" s="17">
        <f t="shared" si="214"/>
        <v>42657.916666666672</v>
      </c>
      <c r="T3317">
        <f t="shared" si="216"/>
        <v>2016</v>
      </c>
    </row>
    <row r="3318" spans="1:20" ht="48" x14ac:dyDescent="0.2">
      <c r="A3318">
        <v>2764</v>
      </c>
      <c r="B3318" s="9" t="s">
        <v>2764</v>
      </c>
      <c r="C3318" s="3" t="s">
        <v>6874</v>
      </c>
      <c r="D3318" s="5">
        <v>4000</v>
      </c>
      <c r="E3318" s="7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4" t="s">
        <v>8310</v>
      </c>
      <c r="P3318" s="12" t="s">
        <v>8355</v>
      </c>
      <c r="Q3318" s="11">
        <f t="shared" si="212"/>
        <v>11.25</v>
      </c>
      <c r="R3318" s="19">
        <f t="shared" si="213"/>
        <v>41030.292025462964</v>
      </c>
      <c r="S3318" s="17">
        <f t="shared" si="214"/>
        <v>41059.791666666664</v>
      </c>
      <c r="T3318">
        <f t="shared" si="216"/>
        <v>2012</v>
      </c>
    </row>
    <row r="3319" spans="1:20" ht="32" x14ac:dyDescent="0.2">
      <c r="A3319">
        <v>873</v>
      </c>
      <c r="B3319" s="9" t="s">
        <v>874</v>
      </c>
      <c r="C3319" s="3" t="s">
        <v>4983</v>
      </c>
      <c r="D3319" s="5">
        <v>3500</v>
      </c>
      <c r="E3319" s="7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4" t="s">
        <v>8326</v>
      </c>
      <c r="P3319" s="12" t="s">
        <v>8349</v>
      </c>
      <c r="Q3319" s="11">
        <f t="shared" si="212"/>
        <v>9</v>
      </c>
      <c r="R3319" s="19">
        <f t="shared" si="213"/>
        <v>41184.167129629634</v>
      </c>
      <c r="S3319" s="17">
        <f t="shared" si="214"/>
        <v>41224.208796296298</v>
      </c>
      <c r="T3319">
        <f t="shared" si="216"/>
        <v>2012</v>
      </c>
    </row>
    <row r="3320" spans="1:20" ht="48" x14ac:dyDescent="0.2">
      <c r="A3320">
        <v>3960</v>
      </c>
      <c r="B3320" s="9" t="s">
        <v>3957</v>
      </c>
      <c r="C3320" s="3" t="s">
        <v>8067</v>
      </c>
      <c r="D3320" s="5">
        <v>3000</v>
      </c>
      <c r="E3320" s="7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4" t="s">
        <v>8322</v>
      </c>
      <c r="P3320" s="12" t="s">
        <v>8325</v>
      </c>
      <c r="Q3320" s="11">
        <f t="shared" si="212"/>
        <v>11.25</v>
      </c>
      <c r="R3320" s="19">
        <f t="shared" si="213"/>
        <v>42342.845555555556</v>
      </c>
      <c r="S3320" s="17">
        <f t="shared" si="214"/>
        <v>42372.845555555556</v>
      </c>
      <c r="T3320">
        <f t="shared" si="216"/>
        <v>2015</v>
      </c>
    </row>
    <row r="3321" spans="1:20" ht="48" x14ac:dyDescent="0.2">
      <c r="A3321">
        <v>3142</v>
      </c>
      <c r="B3321" s="9" t="s">
        <v>3142</v>
      </c>
      <c r="C3321" s="3" t="s">
        <v>7252</v>
      </c>
      <c r="D3321" s="5">
        <v>2750</v>
      </c>
      <c r="E3321" s="7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4" t="s">
        <v>8322</v>
      </c>
      <c r="P3321" s="12" t="s">
        <v>8325</v>
      </c>
      <c r="Q3321" s="11">
        <f t="shared" si="212"/>
        <v>15</v>
      </c>
      <c r="R3321" s="19">
        <f t="shared" si="213"/>
        <v>42783.513182870374</v>
      </c>
      <c r="S3321" s="17">
        <f t="shared" si="214"/>
        <v>42813.471516203703</v>
      </c>
      <c r="T3321">
        <f t="shared" si="216"/>
        <v>2017</v>
      </c>
    </row>
    <row r="3322" spans="1:20" ht="48" x14ac:dyDescent="0.2">
      <c r="A3322">
        <v>865</v>
      </c>
      <c r="B3322" s="9" t="s">
        <v>866</v>
      </c>
      <c r="C3322" s="3" t="s">
        <v>4975</v>
      </c>
      <c r="D3322" s="5">
        <v>2200</v>
      </c>
      <c r="E3322" s="7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4" t="s">
        <v>8326</v>
      </c>
      <c r="P3322" s="12" t="s">
        <v>8349</v>
      </c>
      <c r="Q3322" s="11">
        <f t="shared" si="212"/>
        <v>22.5</v>
      </c>
      <c r="R3322" s="19">
        <f t="shared" si="213"/>
        <v>41230.77311342593</v>
      </c>
      <c r="S3322" s="17">
        <f t="shared" si="214"/>
        <v>41290.77311342593</v>
      </c>
      <c r="T3322">
        <f t="shared" si="216"/>
        <v>2012</v>
      </c>
    </row>
    <row r="3323" spans="1:20" ht="48" x14ac:dyDescent="0.2">
      <c r="A3323">
        <v>449</v>
      </c>
      <c r="B3323" s="9" t="s">
        <v>450</v>
      </c>
      <c r="C3323" s="3" t="s">
        <v>4559</v>
      </c>
      <c r="D3323" s="5">
        <v>2000</v>
      </c>
      <c r="E3323" s="7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4" t="s">
        <v>8320</v>
      </c>
      <c r="P3323" s="12" t="s">
        <v>8338</v>
      </c>
      <c r="Q3323" s="11">
        <f t="shared" si="212"/>
        <v>9</v>
      </c>
      <c r="R3323" s="19">
        <f t="shared" si="213"/>
        <v>41534.568113425928</v>
      </c>
      <c r="S3323" s="17">
        <f t="shared" si="214"/>
        <v>41564.568113425928</v>
      </c>
      <c r="T3323">
        <f t="shared" si="216"/>
        <v>2013</v>
      </c>
    </row>
    <row r="3324" spans="1:20" ht="48" x14ac:dyDescent="0.2">
      <c r="A3324">
        <v>3962</v>
      </c>
      <c r="B3324" s="9" t="s">
        <v>3959</v>
      </c>
      <c r="C3324" s="3" t="s">
        <v>8069</v>
      </c>
      <c r="D3324" s="5">
        <v>1400</v>
      </c>
      <c r="E3324" s="7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4" t="s">
        <v>8322</v>
      </c>
      <c r="P3324" s="12" t="s">
        <v>8325</v>
      </c>
      <c r="Q3324" s="11">
        <f t="shared" si="212"/>
        <v>15</v>
      </c>
      <c r="R3324" s="19">
        <f t="shared" si="213"/>
        <v>42311.621458333335</v>
      </c>
      <c r="S3324" s="17">
        <f t="shared" si="214"/>
        <v>42336.621458333335</v>
      </c>
      <c r="T3324">
        <f t="shared" si="216"/>
        <v>2015</v>
      </c>
    </row>
    <row r="3325" spans="1:20" ht="32" x14ac:dyDescent="0.2">
      <c r="A3325">
        <v>1075</v>
      </c>
      <c r="B3325" s="9" t="s">
        <v>1076</v>
      </c>
      <c r="C3325" s="3" t="s">
        <v>5185</v>
      </c>
      <c r="D3325" s="5">
        <v>1000</v>
      </c>
      <c r="E3325" s="7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4" t="s">
        <v>8315</v>
      </c>
      <c r="P3325" s="12" t="s">
        <v>8333</v>
      </c>
      <c r="Q3325" s="11">
        <f t="shared" si="212"/>
        <v>15</v>
      </c>
      <c r="R3325" s="19">
        <f t="shared" si="213"/>
        <v>41005.904120370367</v>
      </c>
      <c r="S3325" s="17">
        <f t="shared" si="214"/>
        <v>41035.904120370367</v>
      </c>
      <c r="T3325">
        <f t="shared" si="216"/>
        <v>2012</v>
      </c>
    </row>
    <row r="3326" spans="1:20" ht="48" x14ac:dyDescent="0.2">
      <c r="A3326">
        <v>1428</v>
      </c>
      <c r="B3326" s="9" t="s">
        <v>1429</v>
      </c>
      <c r="C3326" s="3" t="s">
        <v>5538</v>
      </c>
      <c r="D3326" s="5">
        <v>1000</v>
      </c>
      <c r="E3326" s="7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4" t="s">
        <v>8310</v>
      </c>
      <c r="P3326" s="12" t="s">
        <v>8347</v>
      </c>
      <c r="Q3326" s="11">
        <f t="shared" si="212"/>
        <v>15</v>
      </c>
      <c r="R3326" s="19">
        <f t="shared" si="213"/>
        <v>42432.379826388889</v>
      </c>
      <c r="S3326" s="17">
        <f t="shared" si="214"/>
        <v>42462.338159722218</v>
      </c>
      <c r="T3326">
        <f t="shared" si="216"/>
        <v>2016</v>
      </c>
    </row>
    <row r="3327" spans="1:20" ht="48" x14ac:dyDescent="0.2">
      <c r="A3327">
        <v>1078</v>
      </c>
      <c r="B3327" s="9" t="s">
        <v>1079</v>
      </c>
      <c r="C3327" s="3" t="s">
        <v>5188</v>
      </c>
      <c r="D3327" s="5">
        <v>600</v>
      </c>
      <c r="E3327" s="7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4" t="s">
        <v>8315</v>
      </c>
      <c r="P3327" s="12" t="s">
        <v>8333</v>
      </c>
      <c r="Q3327" s="11">
        <f t="shared" si="212"/>
        <v>9</v>
      </c>
      <c r="R3327" s="19">
        <f t="shared" si="213"/>
        <v>40701.195844907408</v>
      </c>
      <c r="S3327" s="17">
        <f t="shared" si="214"/>
        <v>40746.195844907408</v>
      </c>
      <c r="T3327">
        <f t="shared" si="216"/>
        <v>2011</v>
      </c>
    </row>
    <row r="3328" spans="1:20" ht="48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4" t="s">
        <v>8315</v>
      </c>
      <c r="P3328" s="12" t="s">
        <v>8333</v>
      </c>
      <c r="Q3328" s="11">
        <f t="shared" si="212"/>
        <v>10.56</v>
      </c>
      <c r="R3328" s="19">
        <f t="shared" si="213"/>
        <v>42396.973807870367</v>
      </c>
      <c r="S3328" s="17">
        <f t="shared" si="214"/>
        <v>42411.973807870367</v>
      </c>
      <c r="T3328">
        <f t="shared" si="216"/>
        <v>2016</v>
      </c>
    </row>
    <row r="3329" spans="1:20" ht="48" x14ac:dyDescent="0.2">
      <c r="A3329">
        <v>1905</v>
      </c>
      <c r="B3329" s="9" t="s">
        <v>1906</v>
      </c>
      <c r="C3329" s="3" t="s">
        <v>6015</v>
      </c>
      <c r="D3329" s="5">
        <v>25000</v>
      </c>
      <c r="E3329" s="7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4" t="s">
        <v>8307</v>
      </c>
      <c r="P3329" s="12" t="s">
        <v>8317</v>
      </c>
      <c r="Q3329" s="11">
        <f t="shared" si="212"/>
        <v>10.5</v>
      </c>
      <c r="R3329" s="19">
        <f t="shared" si="213"/>
        <v>41859.925856481481</v>
      </c>
      <c r="S3329" s="17">
        <f t="shared" si="214"/>
        <v>41889.925856481481</v>
      </c>
      <c r="T3329">
        <f t="shared" si="216"/>
        <v>2014</v>
      </c>
    </row>
    <row r="3330" spans="1:20" ht="48" x14ac:dyDescent="0.2">
      <c r="A3330">
        <v>1182</v>
      </c>
      <c r="B3330" s="9" t="s">
        <v>1183</v>
      </c>
      <c r="C3330" s="3" t="s">
        <v>5292</v>
      </c>
      <c r="D3330" s="5">
        <v>1000</v>
      </c>
      <c r="E3330" s="7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4" t="s">
        <v>8318</v>
      </c>
      <c r="P3330" s="12" t="s">
        <v>8344</v>
      </c>
      <c r="Q3330" s="11">
        <f t="shared" si="212"/>
        <v>10.5</v>
      </c>
      <c r="R3330" s="19">
        <f t="shared" si="213"/>
        <v>42728.827407407407</v>
      </c>
      <c r="S3330" s="17">
        <f t="shared" si="214"/>
        <v>42747.695833333331</v>
      </c>
      <c r="T3330">
        <f t="shared" si="216"/>
        <v>2016</v>
      </c>
    </row>
    <row r="3331" spans="1:20" ht="32" x14ac:dyDescent="0.2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4" t="s">
        <v>8315</v>
      </c>
      <c r="P3331" s="12" t="s">
        <v>8333</v>
      </c>
      <c r="Q3331" s="11">
        <f t="shared" ref="Q3331:Q3394" si="217">IFERROR(ROUND(E3331/L3331,2),0)</f>
        <v>6.83</v>
      </c>
      <c r="R3331" s="19">
        <f t="shared" ref="R3331:R3394" si="218">(((J3331/60)/60)/24)+DATE(1970,1,1)</f>
        <v>42538.77243055556</v>
      </c>
      <c r="S3331" s="17">
        <f t="shared" ref="S3331:S3394" si="219">(((I3331/60)/60)/24)+DATE(1970,1,1)</f>
        <v>42565.758333333331</v>
      </c>
      <c r="T3331">
        <f t="shared" si="216"/>
        <v>2016</v>
      </c>
    </row>
    <row r="3332" spans="1:20" ht="48" x14ac:dyDescent="0.2">
      <c r="A3332">
        <v>4107</v>
      </c>
      <c r="B3332" s="9" t="s">
        <v>4103</v>
      </c>
      <c r="C3332" s="3" t="s">
        <v>8210</v>
      </c>
      <c r="D3332" s="5">
        <v>2000</v>
      </c>
      <c r="E3332" s="7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4" t="s">
        <v>8322</v>
      </c>
      <c r="P3332" s="12" t="s">
        <v>8325</v>
      </c>
      <c r="Q3332" s="11">
        <f t="shared" si="217"/>
        <v>10.25</v>
      </c>
      <c r="R3332" s="19">
        <f t="shared" si="218"/>
        <v>41883.916678240741</v>
      </c>
      <c r="S3332" s="17">
        <f t="shared" si="219"/>
        <v>41906.916678240741</v>
      </c>
      <c r="T3332">
        <f t="shared" si="216"/>
        <v>2014</v>
      </c>
    </row>
    <row r="3333" spans="1:20" ht="48" x14ac:dyDescent="0.2">
      <c r="A3333">
        <v>3106</v>
      </c>
      <c r="B3333" s="9" t="s">
        <v>3106</v>
      </c>
      <c r="C3333" s="3" t="s">
        <v>7216</v>
      </c>
      <c r="D3333" s="5">
        <v>1000</v>
      </c>
      <c r="E3333" s="7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4" t="s">
        <v>8322</v>
      </c>
      <c r="P3333" s="12" t="s">
        <v>8323</v>
      </c>
      <c r="Q3333" s="11">
        <f t="shared" si="217"/>
        <v>10.25</v>
      </c>
      <c r="R3333" s="19">
        <f t="shared" si="218"/>
        <v>42241.429120370376</v>
      </c>
      <c r="S3333" s="17">
        <f t="shared" si="219"/>
        <v>42263.916666666672</v>
      </c>
      <c r="T3333">
        <f t="shared" si="216"/>
        <v>2015</v>
      </c>
    </row>
    <row r="3334" spans="1:20" ht="32" x14ac:dyDescent="0.2">
      <c r="A3334">
        <v>1811</v>
      </c>
      <c r="B3334" s="9" t="s">
        <v>1812</v>
      </c>
      <c r="C3334" s="3" t="s">
        <v>5921</v>
      </c>
      <c r="D3334" s="5">
        <v>54000</v>
      </c>
      <c r="E3334" s="7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4" t="s">
        <v>8312</v>
      </c>
      <c r="P3334" s="12" t="s">
        <v>8313</v>
      </c>
      <c r="Q3334" s="11">
        <f t="shared" si="217"/>
        <v>1.54</v>
      </c>
      <c r="R3334" s="19">
        <f t="shared" si="218"/>
        <v>41876.433680555558</v>
      </c>
      <c r="S3334" s="17">
        <f t="shared" si="219"/>
        <v>41936.166666666664</v>
      </c>
      <c r="T3334">
        <f t="shared" si="216"/>
        <v>2014</v>
      </c>
    </row>
    <row r="3335" spans="1:20" ht="48" x14ac:dyDescent="0.2">
      <c r="A3335">
        <v>148</v>
      </c>
      <c r="B3335" s="9" t="s">
        <v>150</v>
      </c>
      <c r="C3335" s="3" t="s">
        <v>4258</v>
      </c>
      <c r="D3335" s="5">
        <v>50000</v>
      </c>
      <c r="E3335" s="7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4" t="s">
        <v>8320</v>
      </c>
      <c r="P3335" s="12" t="s">
        <v>8336</v>
      </c>
      <c r="Q3335" s="11">
        <f t="shared" si="217"/>
        <v>20</v>
      </c>
      <c r="R3335" s="19">
        <f t="shared" si="218"/>
        <v>42397.281666666662</v>
      </c>
      <c r="S3335" s="17">
        <f t="shared" si="219"/>
        <v>42427.281666666662</v>
      </c>
      <c r="T3335">
        <f t="shared" si="216"/>
        <v>2016</v>
      </c>
    </row>
    <row r="3336" spans="1:20" ht="48" x14ac:dyDescent="0.2">
      <c r="A3336">
        <v>3053</v>
      </c>
      <c r="B3336" s="9" t="s">
        <v>3053</v>
      </c>
      <c r="C3336" s="3" t="s">
        <v>7163</v>
      </c>
      <c r="D3336" s="5">
        <v>10000</v>
      </c>
      <c r="E3336" s="7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4" t="s">
        <v>8322</v>
      </c>
      <c r="P3336" s="12" t="s">
        <v>8323</v>
      </c>
      <c r="Q3336" s="11">
        <f t="shared" si="217"/>
        <v>13.33</v>
      </c>
      <c r="R3336" s="19">
        <f t="shared" si="218"/>
        <v>41862.761724537035</v>
      </c>
      <c r="S3336" s="17">
        <f t="shared" si="219"/>
        <v>41914.165972222225</v>
      </c>
      <c r="T3336">
        <f t="shared" si="216"/>
        <v>2014</v>
      </c>
    </row>
    <row r="3337" spans="1:20" ht="48" x14ac:dyDescent="0.2">
      <c r="A3337">
        <v>1789</v>
      </c>
      <c r="B3337" s="9" t="s">
        <v>1790</v>
      </c>
      <c r="C3337" s="3" t="s">
        <v>5899</v>
      </c>
      <c r="D3337" s="5">
        <v>8000</v>
      </c>
      <c r="E3337" s="7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4" t="s">
        <v>8312</v>
      </c>
      <c r="P3337" s="12" t="s">
        <v>8313</v>
      </c>
      <c r="Q3337" s="11">
        <f t="shared" si="217"/>
        <v>10</v>
      </c>
      <c r="R3337" s="19">
        <f t="shared" si="218"/>
        <v>41956.250034722223</v>
      </c>
      <c r="S3337" s="17">
        <f t="shared" si="219"/>
        <v>42016.250034722223</v>
      </c>
      <c r="T3337">
        <f t="shared" si="216"/>
        <v>2014</v>
      </c>
    </row>
    <row r="3338" spans="1:20" ht="48" x14ac:dyDescent="0.2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4" t="s">
        <v>8326</v>
      </c>
      <c r="P3338" s="12" t="s">
        <v>8353</v>
      </c>
      <c r="Q3338" s="11">
        <f t="shared" si="217"/>
        <v>40</v>
      </c>
      <c r="R3338" s="19">
        <f t="shared" si="218"/>
        <v>41506.848032407412</v>
      </c>
      <c r="S3338" s="17">
        <f t="shared" si="219"/>
        <v>41553.848032407412</v>
      </c>
      <c r="T3338">
        <f t="shared" si="216"/>
        <v>2013</v>
      </c>
    </row>
    <row r="3339" spans="1:20" ht="48" x14ac:dyDescent="0.2">
      <c r="A3339">
        <v>2693</v>
      </c>
      <c r="B3339" s="9" t="s">
        <v>2693</v>
      </c>
      <c r="C3339" s="3" t="s">
        <v>6803</v>
      </c>
      <c r="D3339" s="5">
        <v>5000</v>
      </c>
      <c r="E3339" s="7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4" t="s">
        <v>8318</v>
      </c>
      <c r="P3339" s="12" t="s">
        <v>8344</v>
      </c>
      <c r="Q3339" s="11">
        <f t="shared" si="217"/>
        <v>13.33</v>
      </c>
      <c r="R3339" s="19">
        <f t="shared" si="218"/>
        <v>41834.138495370367</v>
      </c>
      <c r="S3339" s="17">
        <f t="shared" si="219"/>
        <v>41864.138495370367</v>
      </c>
      <c r="T3339">
        <f t="shared" si="216"/>
        <v>2014</v>
      </c>
    </row>
    <row r="3340" spans="1:20" ht="48" x14ac:dyDescent="0.2">
      <c r="A3340">
        <v>937</v>
      </c>
      <c r="B3340" s="9" t="s">
        <v>938</v>
      </c>
      <c r="C3340" s="3" t="s">
        <v>5047</v>
      </c>
      <c r="D3340" s="5">
        <v>3500</v>
      </c>
      <c r="E3340" s="7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4" t="s">
        <v>8326</v>
      </c>
      <c r="P3340" s="12" t="s">
        <v>8349</v>
      </c>
      <c r="Q3340" s="11">
        <f t="shared" si="217"/>
        <v>20</v>
      </c>
      <c r="R3340" s="19">
        <f t="shared" si="218"/>
        <v>41551.798113425924</v>
      </c>
      <c r="S3340" s="17">
        <f t="shared" si="219"/>
        <v>41581.839780092596</v>
      </c>
      <c r="T3340">
        <f t="shared" si="216"/>
        <v>2013</v>
      </c>
    </row>
    <row r="3341" spans="1:20" ht="48" x14ac:dyDescent="0.2">
      <c r="A3341">
        <v>1793</v>
      </c>
      <c r="B3341" s="9" t="s">
        <v>1794</v>
      </c>
      <c r="C3341" s="3" t="s">
        <v>5903</v>
      </c>
      <c r="D3341" s="5">
        <v>3000</v>
      </c>
      <c r="E3341" s="7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4" t="s">
        <v>8312</v>
      </c>
      <c r="P3341" s="12" t="s">
        <v>8313</v>
      </c>
      <c r="Q3341" s="11">
        <f t="shared" si="217"/>
        <v>20</v>
      </c>
      <c r="R3341" s="19">
        <f t="shared" si="218"/>
        <v>41940.89166666667</v>
      </c>
      <c r="S3341" s="17">
        <f t="shared" si="219"/>
        <v>41970.933333333334</v>
      </c>
      <c r="T3341">
        <f t="shared" si="216"/>
        <v>2014</v>
      </c>
    </row>
    <row r="3342" spans="1:20" ht="48" x14ac:dyDescent="0.2">
      <c r="A3342">
        <v>4005</v>
      </c>
      <c r="B3342" s="9" t="s">
        <v>4001</v>
      </c>
      <c r="C3342" s="3" t="s">
        <v>8110</v>
      </c>
      <c r="D3342" s="5">
        <v>3000</v>
      </c>
      <c r="E3342" s="7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4" t="s">
        <v>8322</v>
      </c>
      <c r="P3342" s="12" t="s">
        <v>8325</v>
      </c>
      <c r="Q3342" s="11">
        <f t="shared" si="217"/>
        <v>20</v>
      </c>
      <c r="R3342" s="19">
        <f t="shared" si="218"/>
        <v>41872.807696759257</v>
      </c>
      <c r="S3342" s="17">
        <f t="shared" si="219"/>
        <v>41932.807696759257</v>
      </c>
      <c r="T3342">
        <f t="shared" si="216"/>
        <v>2014</v>
      </c>
    </row>
    <row r="3343" spans="1:20" ht="48" x14ac:dyDescent="0.2">
      <c r="A3343">
        <v>939</v>
      </c>
      <c r="B3343" s="9" t="s">
        <v>940</v>
      </c>
      <c r="C3343" s="3" t="s">
        <v>5049</v>
      </c>
      <c r="D3343" s="5">
        <v>2750</v>
      </c>
      <c r="E3343" s="7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4" t="s">
        <v>8326</v>
      </c>
      <c r="P3343" s="12" t="s">
        <v>8349</v>
      </c>
      <c r="Q3343" s="11">
        <f t="shared" si="217"/>
        <v>20</v>
      </c>
      <c r="R3343" s="19">
        <f t="shared" si="218"/>
        <v>41416.763171296298</v>
      </c>
      <c r="S3343" s="17">
        <f t="shared" si="219"/>
        <v>41455.831944444442</v>
      </c>
      <c r="T3343">
        <f t="shared" si="216"/>
        <v>2013</v>
      </c>
    </row>
    <row r="3344" spans="1:20" ht="16" x14ac:dyDescent="0.2">
      <c r="A3344">
        <v>2864</v>
      </c>
      <c r="B3344" s="9" t="s">
        <v>2864</v>
      </c>
      <c r="C3344" s="3" t="s">
        <v>6974</v>
      </c>
      <c r="D3344" s="5">
        <v>2500</v>
      </c>
      <c r="E3344" s="7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4" t="s">
        <v>8322</v>
      </c>
      <c r="P3344" s="12" t="s">
        <v>8325</v>
      </c>
      <c r="Q3344" s="11">
        <f t="shared" si="217"/>
        <v>13.33</v>
      </c>
      <c r="R3344" s="19">
        <f t="shared" si="218"/>
        <v>42172.613506944443</v>
      </c>
      <c r="S3344" s="17">
        <f t="shared" si="219"/>
        <v>42202.554166666669</v>
      </c>
      <c r="T3344">
        <f t="shared" si="216"/>
        <v>2015</v>
      </c>
    </row>
    <row r="3345" spans="1:20" ht="32" x14ac:dyDescent="0.2">
      <c r="A3345">
        <v>154</v>
      </c>
      <c r="B3345" s="9" t="s">
        <v>156</v>
      </c>
      <c r="C3345" s="3" t="s">
        <v>4264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4" t="s">
        <v>8320</v>
      </c>
      <c r="P3345" s="12" t="s">
        <v>8336</v>
      </c>
      <c r="Q3345" s="11">
        <f t="shared" si="217"/>
        <v>13.33</v>
      </c>
      <c r="R3345" s="19">
        <f t="shared" si="218"/>
        <v>42115.547395833331</v>
      </c>
      <c r="S3345" s="17">
        <f t="shared" si="219"/>
        <v>42158.547395833331</v>
      </c>
      <c r="T3345">
        <f t="shared" si="216"/>
        <v>2015</v>
      </c>
    </row>
    <row r="3346" spans="1:20" ht="32" x14ac:dyDescent="0.2">
      <c r="A3346">
        <v>3871</v>
      </c>
      <c r="B3346" s="9" t="s">
        <v>3868</v>
      </c>
      <c r="C3346" s="3" t="s">
        <v>7980</v>
      </c>
      <c r="D3346" s="5">
        <v>1500</v>
      </c>
      <c r="E3346" s="7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4" t="s">
        <v>8322</v>
      </c>
      <c r="P3346" s="12" t="s">
        <v>8334</v>
      </c>
      <c r="Q3346" s="11">
        <f t="shared" si="217"/>
        <v>13.33</v>
      </c>
      <c r="R3346" s="19">
        <f t="shared" si="218"/>
        <v>42763.780671296292</v>
      </c>
      <c r="S3346" s="17">
        <f t="shared" si="219"/>
        <v>42823.739004629635</v>
      </c>
      <c r="T3346">
        <f t="shared" si="216"/>
        <v>2017</v>
      </c>
    </row>
    <row r="3347" spans="1:20" ht="48" x14ac:dyDescent="0.2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4" t="s">
        <v>8307</v>
      </c>
      <c r="P3347" s="12" t="s">
        <v>8341</v>
      </c>
      <c r="Q3347" s="11">
        <f t="shared" si="217"/>
        <v>13</v>
      </c>
      <c r="R3347" s="19">
        <f t="shared" si="218"/>
        <v>42615.79896990741</v>
      </c>
      <c r="S3347" s="17">
        <f t="shared" si="219"/>
        <v>42660.79896990741</v>
      </c>
      <c r="T3347">
        <f t="shared" si="216"/>
        <v>2016</v>
      </c>
    </row>
    <row r="3348" spans="1:20" ht="48" x14ac:dyDescent="0.2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4" t="s">
        <v>8322</v>
      </c>
      <c r="P3348" s="12" t="s">
        <v>8325</v>
      </c>
      <c r="Q3348" s="11">
        <f t="shared" si="217"/>
        <v>9.75</v>
      </c>
      <c r="R3348" s="19">
        <f t="shared" si="218"/>
        <v>42196.166874999995</v>
      </c>
      <c r="S3348" s="17">
        <f t="shared" si="219"/>
        <v>42256.166874999995</v>
      </c>
      <c r="T3348">
        <f t="shared" si="216"/>
        <v>2015</v>
      </c>
    </row>
    <row r="3349" spans="1:20" ht="32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4" t="s">
        <v>8322</v>
      </c>
      <c r="P3349" s="12" t="s">
        <v>8325</v>
      </c>
      <c r="Q3349" s="11">
        <f t="shared" si="217"/>
        <v>9.5</v>
      </c>
      <c r="R3349" s="19">
        <f t="shared" si="218"/>
        <v>41975.124340277776</v>
      </c>
      <c r="S3349" s="17">
        <f t="shared" si="219"/>
        <v>42005.124340277776</v>
      </c>
      <c r="T3349">
        <f t="shared" si="216"/>
        <v>2014</v>
      </c>
    </row>
    <row r="3350" spans="1:20" ht="48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4" t="s">
        <v>8322</v>
      </c>
      <c r="P3350" s="12" t="s">
        <v>8325</v>
      </c>
      <c r="Q3350" s="11">
        <f t="shared" si="217"/>
        <v>18.5</v>
      </c>
      <c r="R3350" s="19">
        <f t="shared" si="218"/>
        <v>42078.34520833334</v>
      </c>
      <c r="S3350" s="17">
        <f t="shared" si="219"/>
        <v>42133.166666666672</v>
      </c>
      <c r="T3350">
        <f t="shared" si="216"/>
        <v>2015</v>
      </c>
    </row>
    <row r="3351" spans="1:20" ht="48" x14ac:dyDescent="0.2">
      <c r="A3351">
        <v>2683</v>
      </c>
      <c r="B3351" s="9" t="s">
        <v>2683</v>
      </c>
      <c r="C3351" s="3" t="s">
        <v>6793</v>
      </c>
      <c r="D3351" s="5">
        <v>15000</v>
      </c>
      <c r="E3351" s="7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4" t="s">
        <v>8318</v>
      </c>
      <c r="P3351" s="12" t="s">
        <v>8344</v>
      </c>
      <c r="Q3351" s="11">
        <f t="shared" si="217"/>
        <v>12</v>
      </c>
      <c r="R3351" s="19">
        <f t="shared" si="218"/>
        <v>42034.75509259259</v>
      </c>
      <c r="S3351" s="17">
        <f t="shared" si="219"/>
        <v>42064.75509259259</v>
      </c>
      <c r="T3351">
        <f t="shared" si="216"/>
        <v>2015</v>
      </c>
    </row>
    <row r="3352" spans="1:20" ht="48" x14ac:dyDescent="0.2">
      <c r="A3352">
        <v>1873</v>
      </c>
      <c r="B3352" s="9" t="s">
        <v>1874</v>
      </c>
      <c r="C3352" s="3" t="s">
        <v>5983</v>
      </c>
      <c r="D3352" s="5">
        <v>8000</v>
      </c>
      <c r="E3352" s="7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4" t="s">
        <v>8315</v>
      </c>
      <c r="P3352" s="12" t="s">
        <v>8343</v>
      </c>
      <c r="Q3352" s="11">
        <f t="shared" si="217"/>
        <v>18</v>
      </c>
      <c r="R3352" s="19">
        <f t="shared" si="218"/>
        <v>42164.615856481483</v>
      </c>
      <c r="S3352" s="17">
        <f t="shared" si="219"/>
        <v>42193.697916666672</v>
      </c>
      <c r="T3352">
        <f t="shared" si="216"/>
        <v>2015</v>
      </c>
    </row>
    <row r="3353" spans="1:20" ht="32" x14ac:dyDescent="0.2">
      <c r="A3353">
        <v>2761</v>
      </c>
      <c r="B3353" s="9" t="s">
        <v>2761</v>
      </c>
      <c r="C3353" s="3" t="s">
        <v>6871</v>
      </c>
      <c r="D3353" s="5">
        <v>5000</v>
      </c>
      <c r="E3353" s="7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4" t="s">
        <v>8310</v>
      </c>
      <c r="P3353" s="12" t="s">
        <v>8355</v>
      </c>
      <c r="Q3353" s="11">
        <f t="shared" si="217"/>
        <v>9</v>
      </c>
      <c r="R3353" s="19">
        <f t="shared" si="218"/>
        <v>41247.063576388886</v>
      </c>
      <c r="S3353" s="17">
        <f t="shared" si="219"/>
        <v>41277.063576388886</v>
      </c>
      <c r="T3353">
        <f t="shared" si="216"/>
        <v>2012</v>
      </c>
    </row>
    <row r="3354" spans="1:20" ht="48" x14ac:dyDescent="0.2">
      <c r="A3354">
        <v>2647</v>
      </c>
      <c r="B3354" s="9" t="s">
        <v>2647</v>
      </c>
      <c r="C3354" s="3" t="s">
        <v>6757</v>
      </c>
      <c r="D3354" s="5">
        <v>2500</v>
      </c>
      <c r="E3354" s="7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4" t="s">
        <v>8307</v>
      </c>
      <c r="P3354" s="12" t="s">
        <v>8314</v>
      </c>
      <c r="Q3354" s="11">
        <f t="shared" si="217"/>
        <v>12</v>
      </c>
      <c r="R3354" s="19">
        <f t="shared" si="218"/>
        <v>42200.261793981481</v>
      </c>
      <c r="S3354" s="17">
        <f t="shared" si="219"/>
        <v>42230.261793981481</v>
      </c>
      <c r="T3354">
        <f t="shared" si="216"/>
        <v>2015</v>
      </c>
    </row>
    <row r="3355" spans="1:20" ht="32" x14ac:dyDescent="0.2">
      <c r="A3355">
        <v>2691</v>
      </c>
      <c r="B3355" s="9" t="s">
        <v>2691</v>
      </c>
      <c r="C3355" s="3" t="s">
        <v>6801</v>
      </c>
      <c r="D3355" s="5">
        <v>65000</v>
      </c>
      <c r="E3355" s="7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4" t="s">
        <v>8318</v>
      </c>
      <c r="P3355" s="12" t="s">
        <v>8344</v>
      </c>
      <c r="Q3355" s="11">
        <f t="shared" si="217"/>
        <v>17.5</v>
      </c>
      <c r="R3355" s="19">
        <f t="shared" si="218"/>
        <v>42089.724039351851</v>
      </c>
      <c r="S3355" s="17">
        <f t="shared" si="219"/>
        <v>42134.724039351851</v>
      </c>
      <c r="T3355">
        <f t="shared" si="216"/>
        <v>2015</v>
      </c>
    </row>
    <row r="3356" spans="1:20" ht="48" x14ac:dyDescent="0.2">
      <c r="A3356">
        <v>1162</v>
      </c>
      <c r="B3356" s="9" t="s">
        <v>1163</v>
      </c>
      <c r="C3356" s="3" t="s">
        <v>5272</v>
      </c>
      <c r="D3356" s="5">
        <v>60000</v>
      </c>
      <c r="E3356" s="7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4" t="s">
        <v>8318</v>
      </c>
      <c r="P3356" s="12" t="s">
        <v>8344</v>
      </c>
      <c r="Q3356" s="11">
        <f t="shared" si="217"/>
        <v>17.5</v>
      </c>
      <c r="R3356" s="19">
        <f t="shared" si="218"/>
        <v>41876.683611111112</v>
      </c>
      <c r="S3356" s="17">
        <f t="shared" si="219"/>
        <v>41907.683611111112</v>
      </c>
      <c r="T3356">
        <f t="shared" si="216"/>
        <v>2014</v>
      </c>
    </row>
    <row r="3357" spans="1:20" ht="32" x14ac:dyDescent="0.2">
      <c r="A3357">
        <v>3792</v>
      </c>
      <c r="B3357" s="9" t="s">
        <v>3789</v>
      </c>
      <c r="C3357" s="3" t="s">
        <v>7902</v>
      </c>
      <c r="D3357" s="5">
        <v>12500</v>
      </c>
      <c r="E3357" s="7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4" t="s">
        <v>8322</v>
      </c>
      <c r="P3357" s="12" t="s">
        <v>8334</v>
      </c>
      <c r="Q3357" s="11">
        <f t="shared" si="217"/>
        <v>17.5</v>
      </c>
      <c r="R3357" s="19">
        <f t="shared" si="218"/>
        <v>42170.447013888886</v>
      </c>
      <c r="S3357" s="17">
        <f t="shared" si="219"/>
        <v>42200.447013888886</v>
      </c>
      <c r="T3357">
        <f t="shared" si="216"/>
        <v>2015</v>
      </c>
    </row>
    <row r="3358" spans="1:20" ht="32" x14ac:dyDescent="0.2">
      <c r="A3358">
        <v>2741</v>
      </c>
      <c r="B3358" s="9" t="s">
        <v>2741</v>
      </c>
      <c r="C3358" s="3" t="s">
        <v>6851</v>
      </c>
      <c r="D3358" s="5">
        <v>8000</v>
      </c>
      <c r="E3358" s="7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4" t="s">
        <v>8310</v>
      </c>
      <c r="P3358" s="12" t="s">
        <v>8355</v>
      </c>
      <c r="Q3358" s="11">
        <f t="shared" si="217"/>
        <v>8.75</v>
      </c>
      <c r="R3358" s="19">
        <f t="shared" si="218"/>
        <v>41911.657430555555</v>
      </c>
      <c r="S3358" s="17">
        <f t="shared" si="219"/>
        <v>41932.088194444441</v>
      </c>
      <c r="T3358">
        <f t="shared" si="216"/>
        <v>2014</v>
      </c>
    </row>
    <row r="3359" spans="1:20" ht="48" x14ac:dyDescent="0.2">
      <c r="A3359">
        <v>1158</v>
      </c>
      <c r="B3359" s="9" t="s">
        <v>1159</v>
      </c>
      <c r="C3359" s="3" t="s">
        <v>5268</v>
      </c>
      <c r="D3359" s="5">
        <v>7500</v>
      </c>
      <c r="E3359" s="7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4" t="s">
        <v>8318</v>
      </c>
      <c r="P3359" s="12" t="s">
        <v>8344</v>
      </c>
      <c r="Q3359" s="11">
        <f t="shared" si="217"/>
        <v>11.67</v>
      </c>
      <c r="R3359" s="19">
        <f t="shared" si="218"/>
        <v>41952.09175925926</v>
      </c>
      <c r="S3359" s="17">
        <f t="shared" si="219"/>
        <v>41982.09175925926</v>
      </c>
      <c r="T3359">
        <f t="shared" si="216"/>
        <v>2014</v>
      </c>
    </row>
    <row r="3360" spans="1:20" ht="48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4" t="s">
        <v>8326</v>
      </c>
      <c r="P3360" s="12" t="s">
        <v>8329</v>
      </c>
      <c r="Q3360" s="11">
        <f t="shared" si="217"/>
        <v>8.75</v>
      </c>
      <c r="R3360" s="19">
        <f t="shared" si="218"/>
        <v>41912.932430555556</v>
      </c>
      <c r="S3360" s="17">
        <f t="shared" si="219"/>
        <v>41942.932430555556</v>
      </c>
      <c r="T3360">
        <f t="shared" si="216"/>
        <v>2014</v>
      </c>
    </row>
    <row r="3361" spans="1:20" ht="48" x14ac:dyDescent="0.2">
      <c r="A3361">
        <v>550</v>
      </c>
      <c r="B3361" s="9" t="s">
        <v>551</v>
      </c>
      <c r="C3361" s="3" t="s">
        <v>4660</v>
      </c>
      <c r="D3361" s="5">
        <v>5000</v>
      </c>
      <c r="E3361" s="7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4" t="s">
        <v>8307</v>
      </c>
      <c r="P3361" s="12" t="s">
        <v>8341</v>
      </c>
      <c r="Q3361" s="11">
        <f t="shared" si="217"/>
        <v>8.75</v>
      </c>
      <c r="R3361" s="19">
        <f t="shared" si="218"/>
        <v>42753.678761574076</v>
      </c>
      <c r="S3361" s="17">
        <f t="shared" si="219"/>
        <v>42766.208333333328</v>
      </c>
      <c r="T3361">
        <f t="shared" si="216"/>
        <v>2017</v>
      </c>
    </row>
    <row r="3362" spans="1:20" ht="48" x14ac:dyDescent="0.2">
      <c r="A3362">
        <v>1719</v>
      </c>
      <c r="B3362" s="9" t="s">
        <v>1720</v>
      </c>
      <c r="C3362" s="3" t="s">
        <v>5829</v>
      </c>
      <c r="D3362" s="5">
        <v>4000</v>
      </c>
      <c r="E3362" s="7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4" t="s">
        <v>8326</v>
      </c>
      <c r="P3362" s="12" t="s">
        <v>8329</v>
      </c>
      <c r="Q3362" s="11">
        <f t="shared" si="217"/>
        <v>11.67</v>
      </c>
      <c r="R3362" s="19">
        <f t="shared" si="218"/>
        <v>41869.534618055557</v>
      </c>
      <c r="S3362" s="17">
        <f t="shared" si="219"/>
        <v>41899.534618055557</v>
      </c>
      <c r="T3362">
        <f t="shared" ref="T3362:T3385" si="220">YEAR(R3362)</f>
        <v>2014</v>
      </c>
    </row>
    <row r="3363" spans="1:20" ht="32" x14ac:dyDescent="0.2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4" t="s">
        <v>8322</v>
      </c>
      <c r="P3363" s="12" t="s">
        <v>8325</v>
      </c>
      <c r="Q3363" s="11">
        <f t="shared" si="217"/>
        <v>35</v>
      </c>
      <c r="R3363" s="19">
        <f t="shared" si="218"/>
        <v>42233.362314814818</v>
      </c>
      <c r="S3363" s="17">
        <f t="shared" si="219"/>
        <v>42293.362314814818</v>
      </c>
      <c r="T3363">
        <f t="shared" si="220"/>
        <v>2015</v>
      </c>
    </row>
    <row r="3364" spans="1:20" ht="48" x14ac:dyDescent="0.2">
      <c r="A3364">
        <v>3887</v>
      </c>
      <c r="B3364" s="9" t="s">
        <v>3884</v>
      </c>
      <c r="C3364" s="3" t="s">
        <v>7995</v>
      </c>
      <c r="D3364" s="5">
        <v>2000</v>
      </c>
      <c r="E3364" s="7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4" t="s">
        <v>8322</v>
      </c>
      <c r="P3364" s="12" t="s">
        <v>8334</v>
      </c>
      <c r="Q3364" s="11">
        <f t="shared" si="217"/>
        <v>17.5</v>
      </c>
      <c r="R3364" s="19">
        <f t="shared" si="218"/>
        <v>42079.857974537037</v>
      </c>
      <c r="S3364" s="17">
        <f t="shared" si="219"/>
        <v>42125.916666666672</v>
      </c>
      <c r="T3364">
        <f t="shared" si="220"/>
        <v>2015</v>
      </c>
    </row>
    <row r="3365" spans="1:20" ht="32" x14ac:dyDescent="0.2">
      <c r="A3365">
        <v>1558</v>
      </c>
      <c r="B3365" s="9" t="s">
        <v>1559</v>
      </c>
      <c r="C3365" s="3" t="s">
        <v>5668</v>
      </c>
      <c r="D3365" s="5">
        <v>750</v>
      </c>
      <c r="E3365" s="7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4" t="s">
        <v>8312</v>
      </c>
      <c r="P3365" s="12" t="s">
        <v>8354</v>
      </c>
      <c r="Q3365" s="11">
        <f t="shared" si="217"/>
        <v>11.67</v>
      </c>
      <c r="R3365" s="19">
        <f t="shared" si="218"/>
        <v>42185.397673611107</v>
      </c>
      <c r="S3365" s="17">
        <f t="shared" si="219"/>
        <v>42244.508333333331</v>
      </c>
      <c r="T3365">
        <f t="shared" si="220"/>
        <v>2015</v>
      </c>
    </row>
    <row r="3366" spans="1:20" ht="32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4" t="s">
        <v>8322</v>
      </c>
      <c r="P3366" s="12" t="s">
        <v>8325</v>
      </c>
      <c r="Q3366" s="11">
        <f t="shared" si="217"/>
        <v>34.950000000000003</v>
      </c>
      <c r="R3366" s="19">
        <f t="shared" si="218"/>
        <v>42718.963599537034</v>
      </c>
      <c r="S3366" s="17">
        <f t="shared" si="219"/>
        <v>42748.961805555555</v>
      </c>
      <c r="T3366">
        <f t="shared" si="220"/>
        <v>2016</v>
      </c>
    </row>
    <row r="3367" spans="1:20" ht="48" x14ac:dyDescent="0.2">
      <c r="A3367">
        <v>2153</v>
      </c>
      <c r="B3367" s="9" t="s">
        <v>2154</v>
      </c>
      <c r="C3367" s="3" t="s">
        <v>6263</v>
      </c>
      <c r="D3367" s="5">
        <v>372625</v>
      </c>
      <c r="E3367" s="7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4" t="s">
        <v>8315</v>
      </c>
      <c r="P3367" s="12" t="s">
        <v>8333</v>
      </c>
      <c r="Q3367" s="11">
        <f t="shared" si="217"/>
        <v>8.5</v>
      </c>
      <c r="R3367" s="19">
        <f t="shared" si="218"/>
        <v>41974.911087962959</v>
      </c>
      <c r="S3367" s="17">
        <f t="shared" si="219"/>
        <v>42014.332638888889</v>
      </c>
      <c r="T3367">
        <f t="shared" si="220"/>
        <v>2014</v>
      </c>
    </row>
    <row r="3368" spans="1:20" ht="32" x14ac:dyDescent="0.2">
      <c r="A3368">
        <v>1710</v>
      </c>
      <c r="B3368" s="9" t="s">
        <v>1711</v>
      </c>
      <c r="C3368" s="3" t="s">
        <v>5820</v>
      </c>
      <c r="D3368" s="5">
        <v>5000</v>
      </c>
      <c r="E3368" s="7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4" t="s">
        <v>8326</v>
      </c>
      <c r="P3368" s="12" t="s">
        <v>8329</v>
      </c>
      <c r="Q3368" s="11">
        <f t="shared" si="217"/>
        <v>34</v>
      </c>
      <c r="R3368" s="19">
        <f t="shared" si="218"/>
        <v>42341.59129629629</v>
      </c>
      <c r="S3368" s="17">
        <f t="shared" si="219"/>
        <v>42387.541666666672</v>
      </c>
      <c r="T3368">
        <f t="shared" si="220"/>
        <v>2015</v>
      </c>
    </row>
    <row r="3369" spans="1:20" ht="48" x14ac:dyDescent="0.2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4" t="s">
        <v>8310</v>
      </c>
      <c r="P3369" s="12" t="s">
        <v>8355</v>
      </c>
      <c r="Q3369" s="11">
        <f t="shared" si="217"/>
        <v>11.33</v>
      </c>
      <c r="R3369" s="19">
        <f t="shared" si="218"/>
        <v>42172.958912037036</v>
      </c>
      <c r="S3369" s="17">
        <f t="shared" si="219"/>
        <v>42232.958912037036</v>
      </c>
      <c r="T3369">
        <f t="shared" si="220"/>
        <v>2015</v>
      </c>
    </row>
    <row r="3370" spans="1:20" ht="48" x14ac:dyDescent="0.2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4" t="s">
        <v>8310</v>
      </c>
      <c r="P3370" s="12" t="s">
        <v>8351</v>
      </c>
      <c r="Q3370" s="11">
        <f t="shared" si="217"/>
        <v>16</v>
      </c>
      <c r="R3370" s="19">
        <f t="shared" si="218"/>
        <v>42100.735937499994</v>
      </c>
      <c r="S3370" s="17">
        <f t="shared" si="219"/>
        <v>42134.959027777775</v>
      </c>
      <c r="T3370">
        <f t="shared" si="220"/>
        <v>2015</v>
      </c>
    </row>
    <row r="3371" spans="1:20" ht="32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4" t="s">
        <v>8322</v>
      </c>
      <c r="P3371" s="12" t="s">
        <v>8325</v>
      </c>
      <c r="Q3371" s="11">
        <f t="shared" si="217"/>
        <v>8</v>
      </c>
      <c r="R3371" s="19">
        <f t="shared" si="218"/>
        <v>42230.08116898148</v>
      </c>
      <c r="S3371" s="17">
        <f t="shared" si="219"/>
        <v>42245.08116898148</v>
      </c>
      <c r="T3371">
        <f t="shared" si="220"/>
        <v>2015</v>
      </c>
    </row>
    <row r="3372" spans="1:20" ht="48" x14ac:dyDescent="0.2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4" t="s">
        <v>8322</v>
      </c>
      <c r="P3372" s="12" t="s">
        <v>8325</v>
      </c>
      <c r="Q3372" s="11">
        <f t="shared" si="217"/>
        <v>10.67</v>
      </c>
      <c r="R3372" s="19">
        <f t="shared" si="218"/>
        <v>42209.67288194444</v>
      </c>
      <c r="S3372" s="17">
        <f t="shared" si="219"/>
        <v>42223.625</v>
      </c>
      <c r="T3372">
        <f t="shared" si="220"/>
        <v>2015</v>
      </c>
    </row>
    <row r="3373" spans="1:20" ht="48" x14ac:dyDescent="0.2">
      <c r="A3373">
        <v>599</v>
      </c>
      <c r="B3373" s="9" t="s">
        <v>600</v>
      </c>
      <c r="C3373" s="3" t="s">
        <v>4709</v>
      </c>
      <c r="D3373" s="5">
        <v>50000</v>
      </c>
      <c r="E3373" s="7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4" t="s">
        <v>8307</v>
      </c>
      <c r="P3373" s="12" t="s">
        <v>8341</v>
      </c>
      <c r="Q3373" s="11">
        <f t="shared" si="217"/>
        <v>15.5</v>
      </c>
      <c r="R3373" s="19">
        <f t="shared" si="218"/>
        <v>42047.812523148154</v>
      </c>
      <c r="S3373" s="17">
        <f t="shared" si="219"/>
        <v>42071.636111111111</v>
      </c>
      <c r="T3373">
        <f t="shared" si="220"/>
        <v>2015</v>
      </c>
    </row>
    <row r="3374" spans="1:20" ht="48" x14ac:dyDescent="0.2">
      <c r="A3374">
        <v>494</v>
      </c>
      <c r="B3374" s="9" t="s">
        <v>495</v>
      </c>
      <c r="C3374" s="3" t="s">
        <v>4604</v>
      </c>
      <c r="D3374" s="5">
        <v>20000</v>
      </c>
      <c r="E3374" s="7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4" t="s">
        <v>8320</v>
      </c>
      <c r="P3374" s="12" t="s">
        <v>8338</v>
      </c>
      <c r="Q3374" s="11">
        <f t="shared" si="217"/>
        <v>10.33</v>
      </c>
      <c r="R3374" s="19">
        <f t="shared" si="218"/>
        <v>41799.830613425926</v>
      </c>
      <c r="S3374" s="17">
        <f t="shared" si="219"/>
        <v>41823.125</v>
      </c>
      <c r="T3374">
        <f t="shared" si="220"/>
        <v>2014</v>
      </c>
    </row>
    <row r="3375" spans="1:20" ht="32" x14ac:dyDescent="0.2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4" t="s">
        <v>8320</v>
      </c>
      <c r="P3375" s="12" t="s">
        <v>8336</v>
      </c>
      <c r="Q3375" s="11">
        <f t="shared" si="217"/>
        <v>15</v>
      </c>
      <c r="R3375" s="19">
        <f t="shared" si="218"/>
        <v>41875.077546296299</v>
      </c>
      <c r="S3375" s="17">
        <f t="shared" si="219"/>
        <v>41905.077546296299</v>
      </c>
      <c r="T3375">
        <f t="shared" si="220"/>
        <v>2014</v>
      </c>
    </row>
    <row r="3376" spans="1:20" ht="48" x14ac:dyDescent="0.2">
      <c r="A3376">
        <v>1173</v>
      </c>
      <c r="B3376" s="9" t="s">
        <v>1174</v>
      </c>
      <c r="C3376" s="3" t="s">
        <v>5283</v>
      </c>
      <c r="D3376" s="5">
        <v>125000</v>
      </c>
      <c r="E3376" s="7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4" t="s">
        <v>8318</v>
      </c>
      <c r="P3376" s="12" t="s">
        <v>8344</v>
      </c>
      <c r="Q3376" s="11">
        <f t="shared" si="217"/>
        <v>30</v>
      </c>
      <c r="R3376" s="19">
        <f t="shared" si="218"/>
        <v>42184.185844907406</v>
      </c>
      <c r="S3376" s="17">
        <f t="shared" si="219"/>
        <v>42219.185844907406</v>
      </c>
      <c r="T3376">
        <f t="shared" si="220"/>
        <v>2015</v>
      </c>
    </row>
    <row r="3377" spans="1:20" ht="48" x14ac:dyDescent="0.2">
      <c r="A3377">
        <v>2389</v>
      </c>
      <c r="B3377" s="9" t="s">
        <v>2390</v>
      </c>
      <c r="C3377" s="3" t="s">
        <v>6499</v>
      </c>
      <c r="D3377" s="5">
        <v>16000</v>
      </c>
      <c r="E3377" s="7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4" t="s">
        <v>8307</v>
      </c>
      <c r="P3377" s="12" t="s">
        <v>8341</v>
      </c>
      <c r="Q3377" s="11">
        <f t="shared" si="217"/>
        <v>30</v>
      </c>
      <c r="R3377" s="19">
        <f t="shared" si="218"/>
        <v>42179.653379629628</v>
      </c>
      <c r="S3377" s="17">
        <f t="shared" si="219"/>
        <v>42210.915972222225</v>
      </c>
      <c r="T3377">
        <f t="shared" si="220"/>
        <v>2015</v>
      </c>
    </row>
    <row r="3378" spans="1:20" ht="32" x14ac:dyDescent="0.2">
      <c r="A3378">
        <v>2408</v>
      </c>
      <c r="B3378" s="9" t="s">
        <v>2409</v>
      </c>
      <c r="C3378" s="3" t="s">
        <v>6518</v>
      </c>
      <c r="D3378" s="5">
        <v>15000</v>
      </c>
      <c r="E3378" s="7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4" t="s">
        <v>8318</v>
      </c>
      <c r="P3378" s="12" t="s">
        <v>8344</v>
      </c>
      <c r="Q3378" s="11">
        <f t="shared" si="217"/>
        <v>15</v>
      </c>
      <c r="R3378" s="19">
        <f t="shared" si="218"/>
        <v>41919.140706018516</v>
      </c>
      <c r="S3378" s="17">
        <f t="shared" si="219"/>
        <v>41949.182372685187</v>
      </c>
      <c r="T3378">
        <f t="shared" si="220"/>
        <v>2014</v>
      </c>
    </row>
    <row r="3379" spans="1:20" ht="48" x14ac:dyDescent="0.2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4" t="s">
        <v>8326</v>
      </c>
      <c r="P3379" s="12" t="s">
        <v>8349</v>
      </c>
      <c r="Q3379" s="11">
        <f t="shared" si="217"/>
        <v>30</v>
      </c>
      <c r="R3379" s="19">
        <f t="shared" si="218"/>
        <v>41802.94363425926</v>
      </c>
      <c r="S3379" s="17">
        <f t="shared" si="219"/>
        <v>41834.104166666664</v>
      </c>
      <c r="T3379">
        <f t="shared" si="220"/>
        <v>2014</v>
      </c>
    </row>
    <row r="3380" spans="1:20" ht="48" x14ac:dyDescent="0.2">
      <c r="A3380">
        <v>2506</v>
      </c>
      <c r="B3380" s="9" t="s">
        <v>2506</v>
      </c>
      <c r="C3380" s="3" t="s">
        <v>6616</v>
      </c>
      <c r="D3380" s="5">
        <v>5000</v>
      </c>
      <c r="E3380" s="7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4" t="s">
        <v>8318</v>
      </c>
      <c r="P3380" s="12" t="s">
        <v>8356</v>
      </c>
      <c r="Q3380" s="11">
        <f t="shared" si="217"/>
        <v>15</v>
      </c>
      <c r="R3380" s="19">
        <f t="shared" si="218"/>
        <v>42258.297094907408</v>
      </c>
      <c r="S3380" s="17">
        <f t="shared" si="219"/>
        <v>42280.875</v>
      </c>
      <c r="T3380">
        <f t="shared" si="220"/>
        <v>2015</v>
      </c>
    </row>
    <row r="3381" spans="1:20" ht="16" x14ac:dyDescent="0.2">
      <c r="A3381">
        <v>497</v>
      </c>
      <c r="B3381" s="9" t="s">
        <v>498</v>
      </c>
      <c r="C3381" s="3" t="s">
        <v>4607</v>
      </c>
      <c r="D3381" s="5">
        <v>4480</v>
      </c>
      <c r="E3381" s="7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4" t="s">
        <v>8320</v>
      </c>
      <c r="P3381" s="12" t="s">
        <v>8338</v>
      </c>
      <c r="Q3381" s="11">
        <f t="shared" si="217"/>
        <v>10</v>
      </c>
      <c r="R3381" s="19">
        <f t="shared" si="218"/>
        <v>41945.037789351853</v>
      </c>
      <c r="S3381" s="17">
        <f t="shared" si="219"/>
        <v>41998.208333333328</v>
      </c>
      <c r="T3381">
        <f t="shared" si="220"/>
        <v>2014</v>
      </c>
    </row>
    <row r="3382" spans="1:20" ht="48" x14ac:dyDescent="0.2">
      <c r="A3382">
        <v>1492</v>
      </c>
      <c r="B3382" s="9" t="s">
        <v>1493</v>
      </c>
      <c r="C3382" s="3" t="s">
        <v>5602</v>
      </c>
      <c r="D3382" s="5">
        <v>4000</v>
      </c>
      <c r="E3382" s="7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4" t="s">
        <v>8310</v>
      </c>
      <c r="P3382" s="12" t="s">
        <v>8351</v>
      </c>
      <c r="Q3382" s="11">
        <f t="shared" si="217"/>
        <v>15</v>
      </c>
      <c r="R3382" s="19">
        <f t="shared" si="218"/>
        <v>40682.884791666671</v>
      </c>
      <c r="S3382" s="17">
        <f t="shared" si="219"/>
        <v>40712.884791666671</v>
      </c>
      <c r="T3382">
        <f t="shared" si="220"/>
        <v>2011</v>
      </c>
    </row>
    <row r="3383" spans="1:20" ht="48" x14ac:dyDescent="0.2">
      <c r="A3383">
        <v>881</v>
      </c>
      <c r="B3383" s="9" t="s">
        <v>882</v>
      </c>
      <c r="C3383" s="3" t="s">
        <v>4991</v>
      </c>
      <c r="D3383" s="5">
        <v>3750</v>
      </c>
      <c r="E3383" s="7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4" t="s">
        <v>8326</v>
      </c>
      <c r="P3383" s="12" t="s">
        <v>8327</v>
      </c>
      <c r="Q3383" s="11">
        <f t="shared" si="217"/>
        <v>30</v>
      </c>
      <c r="R3383" s="19">
        <f t="shared" si="218"/>
        <v>40877.25099537037</v>
      </c>
      <c r="S3383" s="17">
        <f t="shared" si="219"/>
        <v>40922.25099537037</v>
      </c>
      <c r="T3383">
        <f t="shared" si="220"/>
        <v>2011</v>
      </c>
    </row>
    <row r="3384" spans="1:20" ht="48" x14ac:dyDescent="0.2">
      <c r="A3384">
        <v>912</v>
      </c>
      <c r="B3384" s="9" t="s">
        <v>913</v>
      </c>
      <c r="C3384" s="3" t="s">
        <v>5022</v>
      </c>
      <c r="D3384" s="5">
        <v>3500</v>
      </c>
      <c r="E3384" s="7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4" t="s">
        <v>8326</v>
      </c>
      <c r="P3384" s="12" t="s">
        <v>8349</v>
      </c>
      <c r="Q3384" s="11">
        <f t="shared" si="217"/>
        <v>15</v>
      </c>
      <c r="R3384" s="19">
        <f t="shared" si="218"/>
        <v>41194.109340277777</v>
      </c>
      <c r="S3384" s="17">
        <f t="shared" si="219"/>
        <v>41254.151006944441</v>
      </c>
      <c r="T3384">
        <f t="shared" si="220"/>
        <v>2012</v>
      </c>
    </row>
    <row r="3385" spans="1:20" ht="48" x14ac:dyDescent="0.2">
      <c r="A3385">
        <v>2844</v>
      </c>
      <c r="B3385" s="9" t="s">
        <v>2844</v>
      </c>
      <c r="C3385" s="3" t="s">
        <v>6954</v>
      </c>
      <c r="D3385" s="5">
        <v>550</v>
      </c>
      <c r="E3385" s="7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4" t="s">
        <v>8322</v>
      </c>
      <c r="P3385" s="12" t="s">
        <v>8325</v>
      </c>
      <c r="Q3385" s="11">
        <f t="shared" si="217"/>
        <v>30</v>
      </c>
      <c r="R3385" s="19">
        <f t="shared" si="218"/>
        <v>42709.546064814815</v>
      </c>
      <c r="S3385" s="17">
        <f t="shared" si="219"/>
        <v>42739.546064814815</v>
      </c>
      <c r="T3385">
        <f t="shared" si="220"/>
        <v>2016</v>
      </c>
    </row>
    <row r="3386" spans="1:20" ht="48" x14ac:dyDescent="0.2">
      <c r="A3386">
        <v>3647</v>
      </c>
      <c r="B3386" s="9" t="s">
        <v>3645</v>
      </c>
      <c r="C3386" s="3" t="s">
        <v>7757</v>
      </c>
      <c r="D3386" s="5">
        <v>500</v>
      </c>
      <c r="E3386" s="7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4" t="s">
        <v>8322</v>
      </c>
      <c r="P3386" s="12" t="s">
        <v>8334</v>
      </c>
      <c r="Q3386" s="11">
        <f t="shared" si="217"/>
        <v>15</v>
      </c>
      <c r="R3386" s="19">
        <f t="shared" si="218"/>
        <v>42598.749155092592</v>
      </c>
      <c r="S3386" s="17">
        <f t="shared" si="219"/>
        <v>42643.749155092592</v>
      </c>
      <c r="T3386">
        <f>YEAR(R3386)</f>
        <v>2016</v>
      </c>
    </row>
    <row r="3387" spans="1:20" ht="48" x14ac:dyDescent="0.2">
      <c r="A3387">
        <v>1755</v>
      </c>
      <c r="B3387" s="9" t="s">
        <v>1756</v>
      </c>
      <c r="C3387" s="3" t="s">
        <v>5865</v>
      </c>
      <c r="D3387" s="5">
        <v>25</v>
      </c>
      <c r="E3387" s="7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4" t="s">
        <v>8312</v>
      </c>
      <c r="P3387" s="12" t="s">
        <v>8313</v>
      </c>
      <c r="Q3387" s="11">
        <f t="shared" si="217"/>
        <v>7.5</v>
      </c>
      <c r="R3387" s="19">
        <f t="shared" si="218"/>
        <v>42252.788900462961</v>
      </c>
      <c r="S3387" s="17">
        <f t="shared" si="219"/>
        <v>42282.788900462961</v>
      </c>
      <c r="T3387">
        <f t="shared" ref="T3387:T3430" si="221">YEAR(R3387)</f>
        <v>2015</v>
      </c>
    </row>
    <row r="3388" spans="1:20" ht="48" x14ac:dyDescent="0.2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4" t="s">
        <v>8315</v>
      </c>
      <c r="P3388" s="12" t="s">
        <v>8333</v>
      </c>
      <c r="Q3388" s="11">
        <f t="shared" si="217"/>
        <v>5.8</v>
      </c>
      <c r="R3388" s="19">
        <f t="shared" si="218"/>
        <v>42412.934212962966</v>
      </c>
      <c r="S3388" s="17">
        <f t="shared" si="219"/>
        <v>42442.892546296294</v>
      </c>
      <c r="T3388">
        <f t="shared" si="221"/>
        <v>2016</v>
      </c>
    </row>
    <row r="3389" spans="1:20" ht="48" x14ac:dyDescent="0.2">
      <c r="A3389">
        <v>2879</v>
      </c>
      <c r="B3389" s="9" t="s">
        <v>2879</v>
      </c>
      <c r="C3389" s="3" t="s">
        <v>6989</v>
      </c>
      <c r="D3389" s="5">
        <v>11200</v>
      </c>
      <c r="E3389" s="7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4" t="s">
        <v>8322</v>
      </c>
      <c r="P3389" s="12" t="s">
        <v>8325</v>
      </c>
      <c r="Q3389" s="11">
        <f t="shared" si="217"/>
        <v>29</v>
      </c>
      <c r="R3389" s="19">
        <f t="shared" si="218"/>
        <v>42359.725243055553</v>
      </c>
      <c r="S3389" s="17">
        <f t="shared" si="219"/>
        <v>42389.725243055553</v>
      </c>
      <c r="T3389">
        <f t="shared" si="221"/>
        <v>2015</v>
      </c>
    </row>
    <row r="3390" spans="1:20" ht="48" x14ac:dyDescent="0.2">
      <c r="A3390">
        <v>4019</v>
      </c>
      <c r="B3390" s="9" t="s">
        <v>4015</v>
      </c>
      <c r="C3390" s="3" t="s">
        <v>8124</v>
      </c>
      <c r="D3390" s="5">
        <v>3500</v>
      </c>
      <c r="E3390" s="7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4" t="s">
        <v>8322</v>
      </c>
      <c r="P3390" s="12" t="s">
        <v>8325</v>
      </c>
      <c r="Q3390" s="11">
        <f t="shared" si="217"/>
        <v>7.25</v>
      </c>
      <c r="R3390" s="19">
        <f t="shared" si="218"/>
        <v>42417.675879629634</v>
      </c>
      <c r="S3390" s="17">
        <f t="shared" si="219"/>
        <v>42475.686111111107</v>
      </c>
      <c r="T3390">
        <f t="shared" si="221"/>
        <v>2016</v>
      </c>
    </row>
    <row r="3391" spans="1:20" ht="48" x14ac:dyDescent="0.2">
      <c r="A3391">
        <v>2536</v>
      </c>
      <c r="B3391" s="9" t="s">
        <v>2536</v>
      </c>
      <c r="C3391" s="3" t="s">
        <v>6646</v>
      </c>
      <c r="D3391" s="5">
        <v>25</v>
      </c>
      <c r="E3391" s="7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4" t="s">
        <v>8326</v>
      </c>
      <c r="P3391" s="12" t="s">
        <v>8340</v>
      </c>
      <c r="Q3391" s="11">
        <f t="shared" si="217"/>
        <v>7.25</v>
      </c>
      <c r="R3391" s="19">
        <f t="shared" si="218"/>
        <v>41464.106087962966</v>
      </c>
      <c r="S3391" s="17">
        <f t="shared" si="219"/>
        <v>41485.106087962966</v>
      </c>
      <c r="T3391">
        <f t="shared" si="221"/>
        <v>2013</v>
      </c>
    </row>
    <row r="3392" spans="1:20" ht="48" x14ac:dyDescent="0.2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4" t="s">
        <v>8307</v>
      </c>
      <c r="P3392" s="12" t="s">
        <v>8309</v>
      </c>
      <c r="Q3392" s="11">
        <f t="shared" si="217"/>
        <v>28</v>
      </c>
      <c r="R3392" s="19">
        <f t="shared" si="218"/>
        <v>42082.702800925923</v>
      </c>
      <c r="S3392" s="17">
        <f t="shared" si="219"/>
        <v>42112.702800925923</v>
      </c>
      <c r="T3392">
        <f t="shared" si="221"/>
        <v>2015</v>
      </c>
    </row>
    <row r="3393" spans="1:20" ht="32" x14ac:dyDescent="0.2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4" t="s">
        <v>8310</v>
      </c>
      <c r="P3393" s="12" t="s">
        <v>8348</v>
      </c>
      <c r="Q3393" s="11">
        <f t="shared" si="217"/>
        <v>14</v>
      </c>
      <c r="R3393" s="19">
        <f t="shared" si="218"/>
        <v>41481.996423611112</v>
      </c>
      <c r="S3393" s="17">
        <f t="shared" si="219"/>
        <v>41514.996423611112</v>
      </c>
      <c r="T3393">
        <f t="shared" si="221"/>
        <v>2013</v>
      </c>
    </row>
    <row r="3394" spans="1:20" ht="32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4" t="s">
        <v>8322</v>
      </c>
      <c r="P3394" s="12" t="s">
        <v>8325</v>
      </c>
      <c r="Q3394" s="11">
        <f t="shared" si="217"/>
        <v>6.75</v>
      </c>
      <c r="R3394" s="19">
        <f t="shared" si="218"/>
        <v>41833.951516203706</v>
      </c>
      <c r="S3394" s="17">
        <f t="shared" si="219"/>
        <v>41863.951516203706</v>
      </c>
      <c r="T3394">
        <f t="shared" si="221"/>
        <v>2014</v>
      </c>
    </row>
    <row r="3395" spans="1:20" ht="48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4" t="s">
        <v>8318</v>
      </c>
      <c r="P3395" s="12" t="s">
        <v>8344</v>
      </c>
      <c r="Q3395" s="11">
        <f t="shared" ref="Q3395:Q3458" si="222">IFERROR(ROUND(E3395/L3395,2),0)</f>
        <v>13.01</v>
      </c>
      <c r="R3395" s="19">
        <f t="shared" ref="R3395:R3458" si="223">(((J3395/60)/60)/24)+DATE(1970,1,1)</f>
        <v>41787.898240740738</v>
      </c>
      <c r="S3395" s="17">
        <f t="shared" ref="S3395:S3458" si="224">(((I3395/60)/60)/24)+DATE(1970,1,1)</f>
        <v>41817.898240740738</v>
      </c>
      <c r="T3395">
        <f t="shared" si="221"/>
        <v>2014</v>
      </c>
    </row>
    <row r="3396" spans="1:20" ht="32" x14ac:dyDescent="0.2">
      <c r="A3396">
        <v>3124</v>
      </c>
      <c r="B3396" s="9" t="s">
        <v>3124</v>
      </c>
      <c r="C3396" s="3" t="s">
        <v>7234</v>
      </c>
      <c r="D3396" s="5">
        <v>800000</v>
      </c>
      <c r="E3396" s="7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4" t="s">
        <v>8322</v>
      </c>
      <c r="P3396" s="12" t="s">
        <v>8323</v>
      </c>
      <c r="Q3396" s="11">
        <f t="shared" si="222"/>
        <v>6.5</v>
      </c>
      <c r="R3396" s="19">
        <f t="shared" si="223"/>
        <v>41977.780104166668</v>
      </c>
      <c r="S3396" s="17">
        <f t="shared" si="224"/>
        <v>42037.780104166668</v>
      </c>
      <c r="T3396">
        <f t="shared" si="221"/>
        <v>2014</v>
      </c>
    </row>
    <row r="3397" spans="1:20" ht="48" x14ac:dyDescent="0.2">
      <c r="A3397">
        <v>1874</v>
      </c>
      <c r="B3397" s="9" t="s">
        <v>1875</v>
      </c>
      <c r="C3397" s="3" t="s">
        <v>5984</v>
      </c>
      <c r="D3397" s="5">
        <v>160000</v>
      </c>
      <c r="E3397" s="7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4" t="s">
        <v>8315</v>
      </c>
      <c r="P3397" s="12" t="s">
        <v>8343</v>
      </c>
      <c r="Q3397" s="11">
        <f t="shared" si="222"/>
        <v>13</v>
      </c>
      <c r="R3397" s="19">
        <f t="shared" si="223"/>
        <v>42529.969131944439</v>
      </c>
      <c r="S3397" s="17">
        <f t="shared" si="224"/>
        <v>42549.969131944439</v>
      </c>
      <c r="T3397">
        <f t="shared" si="221"/>
        <v>2016</v>
      </c>
    </row>
    <row r="3398" spans="1:20" ht="32" x14ac:dyDescent="0.2">
      <c r="A3398">
        <v>3853</v>
      </c>
      <c r="B3398" s="9" t="s">
        <v>3850</v>
      </c>
      <c r="C3398" s="3" t="s">
        <v>7962</v>
      </c>
      <c r="D3398" s="5">
        <v>100000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4" t="s">
        <v>8322</v>
      </c>
      <c r="P3398" s="12" t="s">
        <v>8325</v>
      </c>
      <c r="Q3398" s="11">
        <f t="shared" si="222"/>
        <v>13</v>
      </c>
      <c r="R3398" s="19">
        <f t="shared" si="223"/>
        <v>41848.84002314815</v>
      </c>
      <c r="S3398" s="17">
        <f t="shared" si="224"/>
        <v>41883.84002314815</v>
      </c>
      <c r="T3398">
        <f t="shared" si="221"/>
        <v>2014</v>
      </c>
    </row>
    <row r="3399" spans="1:20" ht="48" x14ac:dyDescent="0.2">
      <c r="A3399">
        <v>453</v>
      </c>
      <c r="B3399" s="9" t="s">
        <v>454</v>
      </c>
      <c r="C3399" s="3" t="s">
        <v>4563</v>
      </c>
      <c r="D3399" s="5">
        <v>94875</v>
      </c>
      <c r="E3399" s="7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4" t="s">
        <v>8320</v>
      </c>
      <c r="P3399" s="12" t="s">
        <v>8338</v>
      </c>
      <c r="Q3399" s="11">
        <f t="shared" si="222"/>
        <v>13</v>
      </c>
      <c r="R3399" s="19">
        <f t="shared" si="223"/>
        <v>42038.824988425928</v>
      </c>
      <c r="S3399" s="17">
        <f t="shared" si="224"/>
        <v>42054.824988425928</v>
      </c>
      <c r="T3399">
        <f t="shared" si="221"/>
        <v>2015</v>
      </c>
    </row>
    <row r="3400" spans="1:20" ht="16" x14ac:dyDescent="0.2">
      <c r="A3400">
        <v>3108</v>
      </c>
      <c r="B3400" s="9" t="s">
        <v>3108</v>
      </c>
      <c r="C3400" s="3" t="s">
        <v>7218</v>
      </c>
      <c r="D3400" s="5">
        <v>50000</v>
      </c>
      <c r="E3400" s="7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4" t="s">
        <v>8322</v>
      </c>
      <c r="P3400" s="12" t="s">
        <v>8323</v>
      </c>
      <c r="Q3400" s="11">
        <f t="shared" si="222"/>
        <v>13</v>
      </c>
      <c r="R3400" s="19">
        <f t="shared" si="223"/>
        <v>42062.680486111116</v>
      </c>
      <c r="S3400" s="17">
        <f t="shared" si="224"/>
        <v>42122.638819444444</v>
      </c>
      <c r="T3400">
        <f t="shared" si="221"/>
        <v>2015</v>
      </c>
    </row>
    <row r="3401" spans="1:20" ht="32" x14ac:dyDescent="0.2">
      <c r="A3401">
        <v>594</v>
      </c>
      <c r="B3401" s="9" t="s">
        <v>595</v>
      </c>
      <c r="C3401" s="3" t="s">
        <v>4704</v>
      </c>
      <c r="D3401" s="5">
        <v>25000</v>
      </c>
      <c r="E3401" s="7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4" t="s">
        <v>8307</v>
      </c>
      <c r="P3401" s="12" t="s">
        <v>8341</v>
      </c>
      <c r="Q3401" s="11">
        <f t="shared" si="222"/>
        <v>13</v>
      </c>
      <c r="R3401" s="19">
        <f t="shared" si="223"/>
        <v>42446.780162037037</v>
      </c>
      <c r="S3401" s="17">
        <f t="shared" si="224"/>
        <v>42476.780162037037</v>
      </c>
      <c r="T3401">
        <f t="shared" si="221"/>
        <v>2016</v>
      </c>
    </row>
    <row r="3402" spans="1:20" ht="48" x14ac:dyDescent="0.2">
      <c r="A3402">
        <v>990</v>
      </c>
      <c r="B3402" s="9" t="s">
        <v>991</v>
      </c>
      <c r="C3402" s="3" t="s">
        <v>5100</v>
      </c>
      <c r="D3402" s="5">
        <v>25000</v>
      </c>
      <c r="E3402" s="7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4" t="s">
        <v>8307</v>
      </c>
      <c r="P3402" s="12" t="s">
        <v>8309</v>
      </c>
      <c r="Q3402" s="11">
        <f t="shared" si="222"/>
        <v>13</v>
      </c>
      <c r="R3402" s="19">
        <f t="shared" si="223"/>
        <v>41855.784305555557</v>
      </c>
      <c r="S3402" s="17">
        <f t="shared" si="224"/>
        <v>41885.784305555557</v>
      </c>
      <c r="T3402">
        <f t="shared" si="221"/>
        <v>2014</v>
      </c>
    </row>
    <row r="3403" spans="1:20" ht="48" x14ac:dyDescent="0.2">
      <c r="A3403">
        <v>1422</v>
      </c>
      <c r="B3403" s="9" t="s">
        <v>1423</v>
      </c>
      <c r="C3403" s="3" t="s">
        <v>5532</v>
      </c>
      <c r="D3403" s="5">
        <v>25000</v>
      </c>
      <c r="E3403" s="7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4" t="s">
        <v>8310</v>
      </c>
      <c r="P3403" s="12" t="s">
        <v>8347</v>
      </c>
      <c r="Q3403" s="11">
        <f t="shared" si="222"/>
        <v>13</v>
      </c>
      <c r="R3403" s="19">
        <f t="shared" si="223"/>
        <v>42604.239629629628</v>
      </c>
      <c r="S3403" s="17">
        <f t="shared" si="224"/>
        <v>42634.239629629628</v>
      </c>
      <c r="T3403">
        <f t="shared" si="221"/>
        <v>2016</v>
      </c>
    </row>
    <row r="3404" spans="1:20" ht="48" x14ac:dyDescent="0.2">
      <c r="A3404">
        <v>2434</v>
      </c>
      <c r="B3404" s="9" t="s">
        <v>2435</v>
      </c>
      <c r="C3404" s="3" t="s">
        <v>6544</v>
      </c>
      <c r="D3404" s="5">
        <v>20000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4" t="s">
        <v>8318</v>
      </c>
      <c r="P3404" s="12" t="s">
        <v>8344</v>
      </c>
      <c r="Q3404" s="11">
        <f t="shared" si="222"/>
        <v>13</v>
      </c>
      <c r="R3404" s="19">
        <f t="shared" si="223"/>
        <v>42180.18604166666</v>
      </c>
      <c r="S3404" s="17">
        <f t="shared" si="224"/>
        <v>42220.18604166666</v>
      </c>
      <c r="T3404">
        <f t="shared" si="221"/>
        <v>2015</v>
      </c>
    </row>
    <row r="3405" spans="1:20" ht="64" x14ac:dyDescent="0.2">
      <c r="A3405">
        <v>2159</v>
      </c>
      <c r="B3405" s="9" t="s">
        <v>2160</v>
      </c>
      <c r="C3405" s="3" t="s">
        <v>6269</v>
      </c>
      <c r="D3405" s="5">
        <v>3600</v>
      </c>
      <c r="E3405" s="7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4" t="s">
        <v>8315</v>
      </c>
      <c r="P3405" s="12" t="s">
        <v>8333</v>
      </c>
      <c r="Q3405" s="11">
        <f t="shared" si="222"/>
        <v>13</v>
      </c>
      <c r="R3405" s="19">
        <f t="shared" si="223"/>
        <v>40710.731180555551</v>
      </c>
      <c r="S3405" s="17">
        <f t="shared" si="224"/>
        <v>40740.731180555551</v>
      </c>
      <c r="T3405">
        <f t="shared" si="221"/>
        <v>2011</v>
      </c>
    </row>
    <row r="3406" spans="1:20" ht="48" x14ac:dyDescent="0.2">
      <c r="A3406">
        <v>4013</v>
      </c>
      <c r="B3406" s="9" t="s">
        <v>4009</v>
      </c>
      <c r="C3406" s="3" t="s">
        <v>8118</v>
      </c>
      <c r="D3406" s="5">
        <v>2000</v>
      </c>
      <c r="E3406" s="7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4" t="s">
        <v>8322</v>
      </c>
      <c r="P3406" s="12" t="s">
        <v>8325</v>
      </c>
      <c r="Q3406" s="11">
        <f t="shared" si="222"/>
        <v>13</v>
      </c>
      <c r="R3406" s="19">
        <f t="shared" si="223"/>
        <v>42021.301192129627</v>
      </c>
      <c r="S3406" s="17">
        <f t="shared" si="224"/>
        <v>42051.301192129627</v>
      </c>
      <c r="T3406">
        <f t="shared" si="221"/>
        <v>2015</v>
      </c>
    </row>
    <row r="3407" spans="1:20" ht="48" x14ac:dyDescent="0.2">
      <c r="A3407">
        <v>2591</v>
      </c>
      <c r="B3407" s="9" t="s">
        <v>2591</v>
      </c>
      <c r="C3407" s="3" t="s">
        <v>6701</v>
      </c>
      <c r="D3407" s="5">
        <v>1500</v>
      </c>
      <c r="E3407" s="7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4" t="s">
        <v>8318</v>
      </c>
      <c r="P3407" s="12" t="s">
        <v>8344</v>
      </c>
      <c r="Q3407" s="11">
        <f t="shared" si="222"/>
        <v>13</v>
      </c>
      <c r="R3407" s="19">
        <f t="shared" si="223"/>
        <v>42382.906527777777</v>
      </c>
      <c r="S3407" s="17">
        <f t="shared" si="224"/>
        <v>42442.864861111113</v>
      </c>
      <c r="T3407">
        <f t="shared" si="221"/>
        <v>2016</v>
      </c>
    </row>
    <row r="3408" spans="1:20" ht="32" x14ac:dyDescent="0.2">
      <c r="A3408">
        <v>2902</v>
      </c>
      <c r="B3408" s="9" t="s">
        <v>2902</v>
      </c>
      <c r="C3408" s="3" t="s">
        <v>7012</v>
      </c>
      <c r="D3408" s="5">
        <v>150000</v>
      </c>
      <c r="E3408" s="7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4" t="s">
        <v>8322</v>
      </c>
      <c r="P3408" s="12" t="s">
        <v>8325</v>
      </c>
      <c r="Q3408" s="11">
        <f t="shared" si="222"/>
        <v>25</v>
      </c>
      <c r="R3408" s="19">
        <f t="shared" si="223"/>
        <v>42210.439768518518</v>
      </c>
      <c r="S3408" s="17">
        <f t="shared" si="224"/>
        <v>42240.439768518518</v>
      </c>
      <c r="T3408">
        <f t="shared" si="221"/>
        <v>2015</v>
      </c>
    </row>
    <row r="3409" spans="1:20" ht="32" x14ac:dyDescent="0.2">
      <c r="A3409">
        <v>3094</v>
      </c>
      <c r="B3409" s="9" t="s">
        <v>3094</v>
      </c>
      <c r="C3409" s="3" t="s">
        <v>7204</v>
      </c>
      <c r="D3409" s="5">
        <v>100000</v>
      </c>
      <c r="E3409" s="7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4" t="s">
        <v>8322</v>
      </c>
      <c r="P3409" s="12" t="s">
        <v>8323</v>
      </c>
      <c r="Q3409" s="11">
        <f t="shared" si="222"/>
        <v>25</v>
      </c>
      <c r="R3409" s="19">
        <f t="shared" si="223"/>
        <v>42207.795787037037</v>
      </c>
      <c r="S3409" s="17">
        <f t="shared" si="224"/>
        <v>42267.795787037037</v>
      </c>
      <c r="T3409">
        <f t="shared" si="221"/>
        <v>2015</v>
      </c>
    </row>
    <row r="3410" spans="1:20" ht="48" x14ac:dyDescent="0.2">
      <c r="A3410">
        <v>459</v>
      </c>
      <c r="B3410" s="9" t="s">
        <v>460</v>
      </c>
      <c r="C3410" s="3" t="s">
        <v>4569</v>
      </c>
      <c r="D3410" s="5">
        <v>39000</v>
      </c>
      <c r="E3410" s="7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4" t="s">
        <v>8320</v>
      </c>
      <c r="P3410" s="12" t="s">
        <v>8338</v>
      </c>
      <c r="Q3410" s="11">
        <f t="shared" si="222"/>
        <v>25</v>
      </c>
      <c r="R3410" s="19">
        <f t="shared" si="223"/>
        <v>40800.6403587963</v>
      </c>
      <c r="S3410" s="17">
        <f t="shared" si="224"/>
        <v>40860.682025462964</v>
      </c>
      <c r="T3410">
        <f t="shared" si="221"/>
        <v>2011</v>
      </c>
    </row>
    <row r="3411" spans="1:20" ht="48" x14ac:dyDescent="0.2">
      <c r="A3411">
        <v>2354</v>
      </c>
      <c r="B3411" s="9" t="s">
        <v>2355</v>
      </c>
      <c r="C3411" s="3" t="s">
        <v>6464</v>
      </c>
      <c r="D3411" s="5">
        <v>35000</v>
      </c>
      <c r="E3411" s="7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4" t="s">
        <v>8307</v>
      </c>
      <c r="P3411" s="12" t="s">
        <v>8341</v>
      </c>
      <c r="Q3411" s="11">
        <f t="shared" si="222"/>
        <v>25</v>
      </c>
      <c r="R3411" s="19">
        <f t="shared" si="223"/>
        <v>41954.722916666666</v>
      </c>
      <c r="S3411" s="17">
        <f t="shared" si="224"/>
        <v>42014.722916666666</v>
      </c>
      <c r="T3411">
        <f t="shared" si="221"/>
        <v>2014</v>
      </c>
    </row>
    <row r="3412" spans="1:20" ht="48" x14ac:dyDescent="0.2">
      <c r="A3412">
        <v>3952</v>
      </c>
      <c r="B3412" s="9" t="s">
        <v>3949</v>
      </c>
      <c r="C3412" s="3" t="s">
        <v>8059</v>
      </c>
      <c r="D3412" s="5">
        <v>26000</v>
      </c>
      <c r="E3412" s="7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4" t="s">
        <v>8322</v>
      </c>
      <c r="P3412" s="12" t="s">
        <v>8325</v>
      </c>
      <c r="Q3412" s="11">
        <f t="shared" si="222"/>
        <v>25</v>
      </c>
      <c r="R3412" s="19">
        <f t="shared" si="223"/>
        <v>42243.790393518517</v>
      </c>
      <c r="S3412" s="17">
        <f t="shared" si="224"/>
        <v>42303.790393518517</v>
      </c>
      <c r="T3412">
        <f t="shared" si="221"/>
        <v>2015</v>
      </c>
    </row>
    <row r="3413" spans="1:20" ht="32" x14ac:dyDescent="0.2">
      <c r="A3413">
        <v>1171</v>
      </c>
      <c r="B3413" s="9" t="s">
        <v>1172</v>
      </c>
      <c r="C3413" s="3" t="s">
        <v>5281</v>
      </c>
      <c r="D3413" s="5">
        <v>25000</v>
      </c>
      <c r="E3413" s="7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4" t="s">
        <v>8318</v>
      </c>
      <c r="P3413" s="12" t="s">
        <v>8344</v>
      </c>
      <c r="Q3413" s="11">
        <f t="shared" si="222"/>
        <v>25</v>
      </c>
      <c r="R3413" s="19">
        <f t="shared" si="223"/>
        <v>41938.804710648146</v>
      </c>
      <c r="S3413" s="17">
        <f t="shared" si="224"/>
        <v>41956.846377314811</v>
      </c>
      <c r="T3413">
        <f t="shared" si="221"/>
        <v>2014</v>
      </c>
    </row>
    <row r="3414" spans="1:20" ht="32" x14ac:dyDescent="0.2">
      <c r="A3414">
        <v>2391</v>
      </c>
      <c r="B3414" s="9" t="s">
        <v>2392</v>
      </c>
      <c r="C3414" s="3" t="s">
        <v>6501</v>
      </c>
      <c r="D3414" s="5">
        <v>20000</v>
      </c>
      <c r="E3414" s="7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4" t="s">
        <v>8307</v>
      </c>
      <c r="P3414" s="12" t="s">
        <v>8341</v>
      </c>
      <c r="Q3414" s="11">
        <f t="shared" si="222"/>
        <v>25</v>
      </c>
      <c r="R3414" s="19">
        <f t="shared" si="223"/>
        <v>42064.794490740736</v>
      </c>
      <c r="S3414" s="17">
        <f t="shared" si="224"/>
        <v>42094.752824074079</v>
      </c>
      <c r="T3414">
        <f t="shared" si="221"/>
        <v>2015</v>
      </c>
    </row>
    <row r="3415" spans="1:20" ht="48" x14ac:dyDescent="0.2">
      <c r="A3415">
        <v>2128</v>
      </c>
      <c r="B3415" s="9" t="s">
        <v>2129</v>
      </c>
      <c r="C3415" s="3" t="s">
        <v>6238</v>
      </c>
      <c r="D3415" s="5">
        <v>15000</v>
      </c>
      <c r="E3415" s="7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4" t="s">
        <v>8315</v>
      </c>
      <c r="P3415" s="12" t="s">
        <v>8333</v>
      </c>
      <c r="Q3415" s="11">
        <f t="shared" si="222"/>
        <v>25</v>
      </c>
      <c r="R3415" s="19">
        <f t="shared" si="223"/>
        <v>41843.772789351853</v>
      </c>
      <c r="S3415" s="17">
        <f t="shared" si="224"/>
        <v>41903.772789351853</v>
      </c>
      <c r="T3415">
        <f t="shared" si="221"/>
        <v>2014</v>
      </c>
    </row>
    <row r="3416" spans="1:20" ht="48" x14ac:dyDescent="0.2">
      <c r="A3416">
        <v>4066</v>
      </c>
      <c r="B3416" s="9" t="s">
        <v>4062</v>
      </c>
      <c r="C3416" s="3" t="s">
        <v>8170</v>
      </c>
      <c r="D3416" s="5">
        <v>15000</v>
      </c>
      <c r="E3416" s="7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4" t="s">
        <v>8322</v>
      </c>
      <c r="P3416" s="12" t="s">
        <v>8325</v>
      </c>
      <c r="Q3416" s="11">
        <f t="shared" si="222"/>
        <v>25</v>
      </c>
      <c r="R3416" s="19">
        <f t="shared" si="223"/>
        <v>42479.039212962962</v>
      </c>
      <c r="S3416" s="17">
        <f t="shared" si="224"/>
        <v>42509.039212962962</v>
      </c>
      <c r="T3416">
        <f t="shared" si="221"/>
        <v>2016</v>
      </c>
    </row>
    <row r="3417" spans="1:20" ht="32" x14ac:dyDescent="0.2">
      <c r="A3417">
        <v>460</v>
      </c>
      <c r="B3417" s="9" t="s">
        <v>461</v>
      </c>
      <c r="C3417" s="3" t="s">
        <v>4570</v>
      </c>
      <c r="D3417" s="5">
        <v>8500</v>
      </c>
      <c r="E3417" s="7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4" t="s">
        <v>8320</v>
      </c>
      <c r="P3417" s="12" t="s">
        <v>8338</v>
      </c>
      <c r="Q3417" s="11">
        <f t="shared" si="222"/>
        <v>12.5</v>
      </c>
      <c r="R3417" s="19">
        <f t="shared" si="223"/>
        <v>41759.542534722219</v>
      </c>
      <c r="S3417" s="17">
        <f t="shared" si="224"/>
        <v>41791.166666666664</v>
      </c>
      <c r="T3417">
        <f t="shared" si="221"/>
        <v>2014</v>
      </c>
    </row>
    <row r="3418" spans="1:20" ht="48" x14ac:dyDescent="0.2">
      <c r="A3418">
        <v>938</v>
      </c>
      <c r="B3418" s="9" t="s">
        <v>939</v>
      </c>
      <c r="C3418" s="3" t="s">
        <v>5048</v>
      </c>
      <c r="D3418" s="5">
        <v>7000</v>
      </c>
      <c r="E3418" s="7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4" t="s">
        <v>8326</v>
      </c>
      <c r="P3418" s="12" t="s">
        <v>8349</v>
      </c>
      <c r="Q3418" s="11">
        <f t="shared" si="222"/>
        <v>25</v>
      </c>
      <c r="R3418" s="19">
        <f t="shared" si="223"/>
        <v>41124.479722222226</v>
      </c>
      <c r="S3418" s="17">
        <f t="shared" si="224"/>
        <v>41154.479722222226</v>
      </c>
      <c r="T3418">
        <f t="shared" si="221"/>
        <v>2012</v>
      </c>
    </row>
    <row r="3419" spans="1:20" ht="16" x14ac:dyDescent="0.2">
      <c r="A3419">
        <v>1988</v>
      </c>
      <c r="B3419" s="9" t="s">
        <v>1989</v>
      </c>
      <c r="C3419" s="3" t="s">
        <v>6098</v>
      </c>
      <c r="D3419" s="5">
        <v>6000</v>
      </c>
      <c r="E3419" s="7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4" t="s">
        <v>8312</v>
      </c>
      <c r="P3419" s="12" t="s">
        <v>8352</v>
      </c>
      <c r="Q3419" s="11">
        <f t="shared" si="222"/>
        <v>25</v>
      </c>
      <c r="R3419" s="19">
        <f t="shared" si="223"/>
        <v>42206.763217592597</v>
      </c>
      <c r="S3419" s="17">
        <f t="shared" si="224"/>
        <v>42236.763217592597</v>
      </c>
      <c r="T3419">
        <f t="shared" si="221"/>
        <v>2015</v>
      </c>
    </row>
    <row r="3420" spans="1:20" ht="48" x14ac:dyDescent="0.2">
      <c r="A3420">
        <v>1099</v>
      </c>
      <c r="B3420" s="9" t="s">
        <v>1100</v>
      </c>
      <c r="C3420" s="3" t="s">
        <v>5209</v>
      </c>
      <c r="D3420" s="5">
        <v>5000</v>
      </c>
      <c r="E3420" s="7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4" t="s">
        <v>8315</v>
      </c>
      <c r="P3420" s="12" t="s">
        <v>8333</v>
      </c>
      <c r="Q3420" s="11">
        <f t="shared" si="222"/>
        <v>25</v>
      </c>
      <c r="R3420" s="19">
        <f t="shared" si="223"/>
        <v>42107.836435185185</v>
      </c>
      <c r="S3420" s="17">
        <f t="shared" si="224"/>
        <v>42137.836435185185</v>
      </c>
      <c r="T3420">
        <f t="shared" si="221"/>
        <v>2015</v>
      </c>
    </row>
    <row r="3421" spans="1:20" ht="16" x14ac:dyDescent="0.2">
      <c r="A3421">
        <v>2893</v>
      </c>
      <c r="B3421" s="9" t="s">
        <v>2893</v>
      </c>
      <c r="C3421" s="3" t="s">
        <v>7003</v>
      </c>
      <c r="D3421" s="5">
        <v>5000</v>
      </c>
      <c r="E3421" s="7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4" t="s">
        <v>8322</v>
      </c>
      <c r="P3421" s="12" t="s">
        <v>8325</v>
      </c>
      <c r="Q3421" s="11">
        <f t="shared" si="222"/>
        <v>12.5</v>
      </c>
      <c r="R3421" s="19">
        <f t="shared" si="223"/>
        <v>41953.773090277777</v>
      </c>
      <c r="S3421" s="17">
        <f t="shared" si="224"/>
        <v>42013.083333333328</v>
      </c>
      <c r="T3421">
        <f t="shared" si="221"/>
        <v>2014</v>
      </c>
    </row>
    <row r="3422" spans="1:20" ht="48" x14ac:dyDescent="0.2">
      <c r="A3422">
        <v>541</v>
      </c>
      <c r="B3422" s="9" t="s">
        <v>542</v>
      </c>
      <c r="C3422" s="3" t="s">
        <v>4651</v>
      </c>
      <c r="D3422" s="5">
        <v>4500</v>
      </c>
      <c r="E3422" s="7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4" t="s">
        <v>8307</v>
      </c>
      <c r="P3422" s="12" t="s">
        <v>8341</v>
      </c>
      <c r="Q3422" s="11">
        <f t="shared" si="222"/>
        <v>25</v>
      </c>
      <c r="R3422" s="19">
        <f t="shared" si="223"/>
        <v>42276.046689814815</v>
      </c>
      <c r="S3422" s="17">
        <f t="shared" si="224"/>
        <v>42306.046689814815</v>
      </c>
      <c r="T3422">
        <f t="shared" si="221"/>
        <v>2015</v>
      </c>
    </row>
    <row r="3423" spans="1:20" ht="48" x14ac:dyDescent="0.2">
      <c r="A3423">
        <v>3950</v>
      </c>
      <c r="B3423" s="9" t="s">
        <v>3947</v>
      </c>
      <c r="C3423" s="3" t="s">
        <v>8058</v>
      </c>
      <c r="D3423" s="5">
        <v>4000</v>
      </c>
      <c r="E3423" s="7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4" t="s">
        <v>8322</v>
      </c>
      <c r="P3423" s="12" t="s">
        <v>8325</v>
      </c>
      <c r="Q3423" s="11">
        <f t="shared" si="222"/>
        <v>25</v>
      </c>
      <c r="R3423" s="19">
        <f t="shared" si="223"/>
        <v>42439.702314814815</v>
      </c>
      <c r="S3423" s="17">
        <f t="shared" si="224"/>
        <v>42468.774305555555</v>
      </c>
      <c r="T3423">
        <f t="shared" si="221"/>
        <v>2016</v>
      </c>
    </row>
    <row r="3424" spans="1:20" ht="48" x14ac:dyDescent="0.2">
      <c r="A3424">
        <v>2692</v>
      </c>
      <c r="B3424" s="9" t="s">
        <v>2692</v>
      </c>
      <c r="C3424" s="3" t="s">
        <v>6802</v>
      </c>
      <c r="D3424" s="5">
        <v>3500</v>
      </c>
      <c r="E3424" s="7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4" t="s">
        <v>8318</v>
      </c>
      <c r="P3424" s="12" t="s">
        <v>8344</v>
      </c>
      <c r="Q3424" s="11">
        <f t="shared" si="222"/>
        <v>25</v>
      </c>
      <c r="R3424" s="19">
        <f t="shared" si="223"/>
        <v>42058.334027777775</v>
      </c>
      <c r="S3424" s="17">
        <f t="shared" si="224"/>
        <v>42088.292361111111</v>
      </c>
      <c r="T3424">
        <f t="shared" si="221"/>
        <v>2015</v>
      </c>
    </row>
    <row r="3425" spans="1:20" ht="48" x14ac:dyDescent="0.2">
      <c r="A3425">
        <v>2762</v>
      </c>
      <c r="B3425" s="9" t="s">
        <v>2762</v>
      </c>
      <c r="C3425" s="3" t="s">
        <v>6872</v>
      </c>
      <c r="D3425" s="5">
        <v>3250</v>
      </c>
      <c r="E3425" s="7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4" t="s">
        <v>8310</v>
      </c>
      <c r="P3425" s="12" t="s">
        <v>8355</v>
      </c>
      <c r="Q3425" s="11">
        <f t="shared" si="222"/>
        <v>25</v>
      </c>
      <c r="R3425" s="19">
        <f t="shared" si="223"/>
        <v>40927.036979166667</v>
      </c>
      <c r="S3425" s="17">
        <f t="shared" si="224"/>
        <v>40986.995312500003</v>
      </c>
      <c r="T3425">
        <f t="shared" si="221"/>
        <v>2012</v>
      </c>
    </row>
    <row r="3426" spans="1:20" ht="48" x14ac:dyDescent="0.2">
      <c r="A3426">
        <v>2413</v>
      </c>
      <c r="B3426" s="9" t="s">
        <v>2414</v>
      </c>
      <c r="C3426" s="3" t="s">
        <v>6523</v>
      </c>
      <c r="D3426" s="5">
        <v>3000</v>
      </c>
      <c r="E3426" s="7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4" t="s">
        <v>8318</v>
      </c>
      <c r="P3426" s="12" t="s">
        <v>8344</v>
      </c>
      <c r="Q3426" s="11">
        <f t="shared" si="222"/>
        <v>8.33</v>
      </c>
      <c r="R3426" s="19">
        <f t="shared" si="223"/>
        <v>41760.10974537037</v>
      </c>
      <c r="S3426" s="17">
        <f t="shared" si="224"/>
        <v>41790.979166666664</v>
      </c>
      <c r="T3426">
        <f t="shared" si="221"/>
        <v>2014</v>
      </c>
    </row>
    <row r="3427" spans="1:20" ht="48" x14ac:dyDescent="0.2">
      <c r="A3427">
        <v>3901</v>
      </c>
      <c r="B3427" s="9" t="s">
        <v>3898</v>
      </c>
      <c r="C3427" s="3" t="s">
        <v>8009</v>
      </c>
      <c r="D3427" s="5">
        <v>3000</v>
      </c>
      <c r="E3427" s="7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4" t="s">
        <v>8322</v>
      </c>
      <c r="P3427" s="12" t="s">
        <v>8325</v>
      </c>
      <c r="Q3427" s="11">
        <f t="shared" si="222"/>
        <v>25</v>
      </c>
      <c r="R3427" s="19">
        <f t="shared" si="223"/>
        <v>42317.826377314821</v>
      </c>
      <c r="S3427" s="17">
        <f t="shared" si="224"/>
        <v>42357.826377314821</v>
      </c>
      <c r="T3427">
        <f t="shared" si="221"/>
        <v>2015</v>
      </c>
    </row>
    <row r="3428" spans="1:20" ht="48" x14ac:dyDescent="0.2">
      <c r="A3428">
        <v>1229</v>
      </c>
      <c r="B3428" s="9" t="s">
        <v>1230</v>
      </c>
      <c r="C3428" s="3" t="s">
        <v>5339</v>
      </c>
      <c r="D3428" s="5">
        <v>2750</v>
      </c>
      <c r="E3428" s="7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4" t="s">
        <v>8326</v>
      </c>
      <c r="P3428" s="12" t="s">
        <v>8353</v>
      </c>
      <c r="Q3428" s="11">
        <f t="shared" si="222"/>
        <v>25</v>
      </c>
      <c r="R3428" s="19">
        <f t="shared" si="223"/>
        <v>40985.459803240738</v>
      </c>
      <c r="S3428" s="17">
        <f t="shared" si="224"/>
        <v>41015.666666666664</v>
      </c>
      <c r="T3428">
        <f t="shared" si="221"/>
        <v>2012</v>
      </c>
    </row>
    <row r="3429" spans="1:20" ht="32" x14ac:dyDescent="0.2">
      <c r="A3429">
        <v>3747</v>
      </c>
      <c r="B3429" s="9" t="s">
        <v>3744</v>
      </c>
      <c r="C3429" s="3" t="s">
        <v>7857</v>
      </c>
      <c r="D3429" s="5">
        <v>2500</v>
      </c>
      <c r="E3429" s="7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4" t="s">
        <v>8322</v>
      </c>
      <c r="P3429" s="12" t="s">
        <v>8325</v>
      </c>
      <c r="Q3429" s="11">
        <f t="shared" si="222"/>
        <v>25</v>
      </c>
      <c r="R3429" s="19">
        <f t="shared" si="223"/>
        <v>42164.299722222218</v>
      </c>
      <c r="S3429" s="17">
        <f t="shared" si="224"/>
        <v>42190.957638888889</v>
      </c>
      <c r="T3429">
        <f t="shared" si="221"/>
        <v>2015</v>
      </c>
    </row>
    <row r="3430" spans="1:20" ht="48" x14ac:dyDescent="0.2">
      <c r="A3430">
        <v>3927</v>
      </c>
      <c r="B3430" s="9" t="s">
        <v>3924</v>
      </c>
      <c r="C3430" s="3" t="s">
        <v>8035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4" t="s">
        <v>8322</v>
      </c>
      <c r="P3430" s="12" t="s">
        <v>8325</v>
      </c>
      <c r="Q3430" s="11">
        <f t="shared" si="222"/>
        <v>12.5</v>
      </c>
      <c r="R3430" s="19">
        <f t="shared" si="223"/>
        <v>41830.267407407409</v>
      </c>
      <c r="S3430" s="17">
        <f t="shared" si="224"/>
        <v>41860.267407407409</v>
      </c>
      <c r="T3430">
        <f t="shared" si="221"/>
        <v>2014</v>
      </c>
    </row>
    <row r="3431" spans="1:20" ht="48" x14ac:dyDescent="0.2">
      <c r="A3431">
        <v>3201</v>
      </c>
      <c r="B3431" s="9" t="s">
        <v>3201</v>
      </c>
      <c r="C3431" s="3" t="s">
        <v>7311</v>
      </c>
      <c r="D3431" s="5">
        <v>2000</v>
      </c>
      <c r="E3431" s="7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4" t="s">
        <v>8322</v>
      </c>
      <c r="P3431" s="12" t="s">
        <v>8334</v>
      </c>
      <c r="Q3431" s="11">
        <f t="shared" si="222"/>
        <v>12.5</v>
      </c>
      <c r="R3431" s="19">
        <f t="shared" si="223"/>
        <v>41861.767094907409</v>
      </c>
      <c r="S3431" s="17">
        <f t="shared" si="224"/>
        <v>41882.767094907409</v>
      </c>
      <c r="T3431">
        <f>YEAR(R3431)</f>
        <v>2014</v>
      </c>
    </row>
    <row r="3432" spans="1:20" ht="48" x14ac:dyDescent="0.2">
      <c r="A3432">
        <v>1819</v>
      </c>
      <c r="B3432" s="9" t="s">
        <v>1820</v>
      </c>
      <c r="C3432" s="3" t="s">
        <v>5929</v>
      </c>
      <c r="D3432" s="5">
        <v>1200</v>
      </c>
      <c r="E3432" s="7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4" t="s">
        <v>8312</v>
      </c>
      <c r="P3432" s="12" t="s">
        <v>8313</v>
      </c>
      <c r="Q3432" s="11">
        <f t="shared" si="222"/>
        <v>6.25</v>
      </c>
      <c r="R3432" s="19">
        <f t="shared" si="223"/>
        <v>41820.752268518518</v>
      </c>
      <c r="S3432" s="17">
        <f t="shared" si="224"/>
        <v>41850.752268518518</v>
      </c>
      <c r="T3432">
        <f t="shared" ref="T3432:T3495" si="225">YEAR(R3432)</f>
        <v>2014</v>
      </c>
    </row>
    <row r="3433" spans="1:20" ht="48" x14ac:dyDescent="0.2">
      <c r="A3433">
        <v>2949</v>
      </c>
      <c r="B3433" s="9" t="s">
        <v>2949</v>
      </c>
      <c r="C3433" s="3" t="s">
        <v>7059</v>
      </c>
      <c r="D3433" s="5">
        <v>1000</v>
      </c>
      <c r="E3433" s="7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4" t="s">
        <v>8322</v>
      </c>
      <c r="P3433" s="12" t="s">
        <v>8323</v>
      </c>
      <c r="Q3433" s="11">
        <f t="shared" si="222"/>
        <v>12.5</v>
      </c>
      <c r="R3433" s="19">
        <f t="shared" si="223"/>
        <v>42297.823113425926</v>
      </c>
      <c r="S3433" s="17">
        <f t="shared" si="224"/>
        <v>42327.864780092597</v>
      </c>
      <c r="T3433">
        <f t="shared" si="225"/>
        <v>2015</v>
      </c>
    </row>
    <row r="3434" spans="1:20" ht="48" x14ac:dyDescent="0.2">
      <c r="A3434">
        <v>3855</v>
      </c>
      <c r="B3434" s="9" t="s">
        <v>3852</v>
      </c>
      <c r="C3434" s="3" t="s">
        <v>7964</v>
      </c>
      <c r="D3434" s="5">
        <v>1000</v>
      </c>
      <c r="E3434" s="7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4" t="s">
        <v>8322</v>
      </c>
      <c r="P3434" s="12" t="s">
        <v>8325</v>
      </c>
      <c r="Q3434" s="11">
        <f t="shared" si="222"/>
        <v>25</v>
      </c>
      <c r="R3434" s="19">
        <f t="shared" si="223"/>
        <v>42059.970729166671</v>
      </c>
      <c r="S3434" s="17">
        <f t="shared" si="224"/>
        <v>42089.929062499999</v>
      </c>
      <c r="T3434">
        <f t="shared" si="225"/>
        <v>2015</v>
      </c>
    </row>
    <row r="3435" spans="1:20" ht="48" x14ac:dyDescent="0.2">
      <c r="A3435">
        <v>2131</v>
      </c>
      <c r="B3435" s="9" t="s">
        <v>2132</v>
      </c>
      <c r="C3435" s="3" t="s">
        <v>6241</v>
      </c>
      <c r="D3435" s="5">
        <v>500</v>
      </c>
      <c r="E3435" s="7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4" t="s">
        <v>8315</v>
      </c>
      <c r="P3435" s="12" t="s">
        <v>8333</v>
      </c>
      <c r="Q3435" s="11">
        <f t="shared" si="222"/>
        <v>8.33</v>
      </c>
      <c r="R3435" s="19">
        <f t="shared" si="223"/>
        <v>42167.207071759258</v>
      </c>
      <c r="S3435" s="17">
        <f t="shared" si="224"/>
        <v>42197.207071759258</v>
      </c>
      <c r="T3435">
        <f t="shared" si="225"/>
        <v>2015</v>
      </c>
    </row>
    <row r="3436" spans="1:20" ht="32" x14ac:dyDescent="0.2">
      <c r="A3436">
        <v>3881</v>
      </c>
      <c r="B3436" s="9" t="s">
        <v>3878</v>
      </c>
      <c r="C3436" s="3" t="s">
        <v>7990</v>
      </c>
      <c r="D3436" s="5">
        <v>500</v>
      </c>
      <c r="E3436" s="7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4" t="s">
        <v>8322</v>
      </c>
      <c r="P3436" s="12" t="s">
        <v>8334</v>
      </c>
      <c r="Q3436" s="11">
        <f t="shared" si="222"/>
        <v>25</v>
      </c>
      <c r="R3436" s="19">
        <f t="shared" si="223"/>
        <v>42756.018506944441</v>
      </c>
      <c r="S3436" s="17">
        <f t="shared" si="224"/>
        <v>42786.018506944441</v>
      </c>
      <c r="T3436">
        <f t="shared" si="225"/>
        <v>2017</v>
      </c>
    </row>
    <row r="3437" spans="1:20" ht="48" x14ac:dyDescent="0.2">
      <c r="A3437">
        <v>1091</v>
      </c>
      <c r="B3437" s="9" t="s">
        <v>1092</v>
      </c>
      <c r="C3437" s="3" t="s">
        <v>5201</v>
      </c>
      <c r="D3437" s="5">
        <v>200</v>
      </c>
      <c r="E3437" s="7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4" t="s">
        <v>8315</v>
      </c>
      <c r="P3437" s="12" t="s">
        <v>8333</v>
      </c>
      <c r="Q3437" s="11">
        <f t="shared" si="222"/>
        <v>12.5</v>
      </c>
      <c r="R3437" s="19">
        <f t="shared" si="223"/>
        <v>42440.820277777777</v>
      </c>
      <c r="S3437" s="17">
        <f t="shared" si="224"/>
        <v>42470.778611111105</v>
      </c>
      <c r="T3437">
        <f t="shared" si="225"/>
        <v>2016</v>
      </c>
    </row>
    <row r="3438" spans="1:20" ht="48" x14ac:dyDescent="0.2">
      <c r="A3438">
        <v>2948</v>
      </c>
      <c r="B3438" s="9" t="s">
        <v>2948</v>
      </c>
      <c r="C3438" s="3" t="s">
        <v>7058</v>
      </c>
      <c r="D3438" s="5">
        <v>500000</v>
      </c>
      <c r="E3438" s="7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4" t="s">
        <v>8322</v>
      </c>
      <c r="P3438" s="12" t="s">
        <v>8323</v>
      </c>
      <c r="Q3438" s="11">
        <f t="shared" si="222"/>
        <v>2.67</v>
      </c>
      <c r="R3438" s="19">
        <f t="shared" si="223"/>
        <v>42097.649224537032</v>
      </c>
      <c r="S3438" s="17">
        <f t="shared" si="224"/>
        <v>42157.649224537032</v>
      </c>
      <c r="T3438">
        <f t="shared" si="225"/>
        <v>2015</v>
      </c>
    </row>
    <row r="3439" spans="1:20" ht="32" x14ac:dyDescent="0.2">
      <c r="A3439">
        <v>430</v>
      </c>
      <c r="B3439" s="9" t="s">
        <v>431</v>
      </c>
      <c r="C3439" s="3" t="s">
        <v>4540</v>
      </c>
      <c r="D3439" s="5">
        <v>1000</v>
      </c>
      <c r="E3439" s="7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4" t="s">
        <v>8320</v>
      </c>
      <c r="P3439" s="12" t="s">
        <v>8338</v>
      </c>
      <c r="Q3439" s="11">
        <f t="shared" si="222"/>
        <v>4.8</v>
      </c>
      <c r="R3439" s="19">
        <f t="shared" si="223"/>
        <v>41513.107256944444</v>
      </c>
      <c r="S3439" s="17">
        <f t="shared" si="224"/>
        <v>41528.107256944444</v>
      </c>
      <c r="T3439">
        <f t="shared" si="225"/>
        <v>2013</v>
      </c>
    </row>
    <row r="3440" spans="1:20" ht="48" x14ac:dyDescent="0.2">
      <c r="A3440">
        <v>4002</v>
      </c>
      <c r="B3440" s="9" t="s">
        <v>3998</v>
      </c>
      <c r="C3440" s="3" t="s">
        <v>8108</v>
      </c>
      <c r="D3440" s="5">
        <v>1250</v>
      </c>
      <c r="E3440" s="7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4" t="s">
        <v>8322</v>
      </c>
      <c r="P3440" s="12" t="s">
        <v>8325</v>
      </c>
      <c r="Q3440" s="11">
        <f t="shared" si="222"/>
        <v>5.75</v>
      </c>
      <c r="R3440" s="19">
        <f t="shared" si="223"/>
        <v>41879.043530092589</v>
      </c>
      <c r="S3440" s="17">
        <f t="shared" si="224"/>
        <v>41909.043530092589</v>
      </c>
      <c r="T3440">
        <f t="shared" si="225"/>
        <v>2014</v>
      </c>
    </row>
    <row r="3441" spans="1:20" ht="48" x14ac:dyDescent="0.2">
      <c r="A3441">
        <v>2895</v>
      </c>
      <c r="B3441" s="9" t="s">
        <v>2895</v>
      </c>
      <c r="C3441" s="3" t="s">
        <v>7005</v>
      </c>
      <c r="D3441" s="5">
        <v>500</v>
      </c>
      <c r="E3441" s="7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4" t="s">
        <v>8322</v>
      </c>
      <c r="P3441" s="12" t="s">
        <v>8325</v>
      </c>
      <c r="Q3441" s="11">
        <f t="shared" si="222"/>
        <v>5.75</v>
      </c>
      <c r="R3441" s="19">
        <f t="shared" si="223"/>
        <v>41811.555462962962</v>
      </c>
      <c r="S3441" s="17">
        <f t="shared" si="224"/>
        <v>41812.875</v>
      </c>
      <c r="T3441">
        <f t="shared" si="225"/>
        <v>2014</v>
      </c>
    </row>
    <row r="3442" spans="1:20" ht="64" x14ac:dyDescent="0.2">
      <c r="A3442">
        <v>3074</v>
      </c>
      <c r="B3442" s="9" t="s">
        <v>3074</v>
      </c>
      <c r="C3442" s="3" t="s">
        <v>7184</v>
      </c>
      <c r="D3442" s="5">
        <v>25000</v>
      </c>
      <c r="E3442" s="7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4" t="s">
        <v>8322</v>
      </c>
      <c r="P3442" s="12" t="s">
        <v>8323</v>
      </c>
      <c r="Q3442" s="11">
        <f t="shared" si="222"/>
        <v>7.33</v>
      </c>
      <c r="R3442" s="19">
        <f t="shared" si="223"/>
        <v>42409.571284722217</v>
      </c>
      <c r="S3442" s="17">
        <f t="shared" si="224"/>
        <v>42439.571284722217</v>
      </c>
      <c r="T3442">
        <f t="shared" si="225"/>
        <v>2016</v>
      </c>
    </row>
    <row r="3443" spans="1:20" ht="32" x14ac:dyDescent="0.2">
      <c r="A3443">
        <v>1736</v>
      </c>
      <c r="B3443" s="9" t="s">
        <v>1737</v>
      </c>
      <c r="C3443" s="3" t="s">
        <v>5846</v>
      </c>
      <c r="D3443" s="5">
        <v>3000</v>
      </c>
      <c r="E3443" s="7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4" t="s">
        <v>8326</v>
      </c>
      <c r="P3443" s="12" t="s">
        <v>8329</v>
      </c>
      <c r="Q3443" s="11">
        <f t="shared" si="222"/>
        <v>22</v>
      </c>
      <c r="R3443" s="19">
        <f t="shared" si="223"/>
        <v>42286.861493055556</v>
      </c>
      <c r="S3443" s="17">
        <f t="shared" si="224"/>
        <v>42316.90315972222</v>
      </c>
      <c r="T3443">
        <f t="shared" si="225"/>
        <v>2015</v>
      </c>
    </row>
    <row r="3444" spans="1:20" ht="48" x14ac:dyDescent="0.2">
      <c r="A3444">
        <v>1129</v>
      </c>
      <c r="B3444" s="9" t="s">
        <v>1130</v>
      </c>
      <c r="C3444" s="3" t="s">
        <v>5239</v>
      </c>
      <c r="D3444" s="5">
        <v>20000</v>
      </c>
      <c r="E3444" s="7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4" t="s">
        <v>8315</v>
      </c>
      <c r="P3444" s="12" t="s">
        <v>8343</v>
      </c>
      <c r="Q3444" s="11">
        <f t="shared" si="222"/>
        <v>10.5</v>
      </c>
      <c r="R3444" s="19">
        <f t="shared" si="223"/>
        <v>42496.264965277776</v>
      </c>
      <c r="S3444" s="17">
        <f t="shared" si="224"/>
        <v>42526.264965277776</v>
      </c>
      <c r="T3444">
        <f t="shared" si="225"/>
        <v>2016</v>
      </c>
    </row>
    <row r="3445" spans="1:20" ht="48" x14ac:dyDescent="0.2">
      <c r="A3445">
        <v>4042</v>
      </c>
      <c r="B3445" s="9" t="s">
        <v>4038</v>
      </c>
      <c r="C3445" s="3" t="s">
        <v>8146</v>
      </c>
      <c r="D3445" s="5">
        <v>10000</v>
      </c>
      <c r="E3445" s="7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4" t="s">
        <v>8322</v>
      </c>
      <c r="P3445" s="12" t="s">
        <v>8325</v>
      </c>
      <c r="Q3445" s="11">
        <f t="shared" si="222"/>
        <v>7</v>
      </c>
      <c r="R3445" s="19">
        <f t="shared" si="223"/>
        <v>41995.084074074075</v>
      </c>
      <c r="S3445" s="17">
        <f t="shared" si="224"/>
        <v>42024.802777777775</v>
      </c>
      <c r="T3445">
        <f t="shared" si="225"/>
        <v>2014</v>
      </c>
    </row>
    <row r="3446" spans="1:20" ht="32" x14ac:dyDescent="0.2">
      <c r="A3446">
        <v>900</v>
      </c>
      <c r="B3446" s="9" t="s">
        <v>901</v>
      </c>
      <c r="C3446" s="3" t="s">
        <v>5010</v>
      </c>
      <c r="D3446" s="5">
        <v>5000</v>
      </c>
      <c r="E3446" s="7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4" t="s">
        <v>8326</v>
      </c>
      <c r="P3446" s="12" t="s">
        <v>8349</v>
      </c>
      <c r="Q3446" s="11">
        <f t="shared" si="222"/>
        <v>10.5</v>
      </c>
      <c r="R3446" s="19">
        <f t="shared" si="223"/>
        <v>42429.84956018519</v>
      </c>
      <c r="S3446" s="17">
        <f t="shared" si="224"/>
        <v>42459.807893518519</v>
      </c>
      <c r="T3446">
        <f t="shared" si="225"/>
        <v>2016</v>
      </c>
    </row>
    <row r="3447" spans="1:20" ht="48" x14ac:dyDescent="0.2">
      <c r="A3447">
        <v>3961</v>
      </c>
      <c r="B3447" s="9" t="s">
        <v>3958</v>
      </c>
      <c r="C3447" s="3" t="s">
        <v>8068</v>
      </c>
      <c r="D3447" s="5">
        <v>5000</v>
      </c>
      <c r="E3447" s="7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4" t="s">
        <v>8322</v>
      </c>
      <c r="P3447" s="12" t="s">
        <v>8325</v>
      </c>
      <c r="Q3447" s="11">
        <f t="shared" si="222"/>
        <v>10.5</v>
      </c>
      <c r="R3447" s="19">
        <f t="shared" si="223"/>
        <v>41745.891319444447</v>
      </c>
      <c r="S3447" s="17">
        <f t="shared" si="224"/>
        <v>41767.891319444447</v>
      </c>
      <c r="T3447">
        <f t="shared" si="225"/>
        <v>2014</v>
      </c>
    </row>
    <row r="3448" spans="1:20" ht="32" x14ac:dyDescent="0.2">
      <c r="A3448">
        <v>4041</v>
      </c>
      <c r="B3448" s="9" t="s">
        <v>4037</v>
      </c>
      <c r="C3448" s="3" t="s">
        <v>8145</v>
      </c>
      <c r="D3448" s="5">
        <v>5000</v>
      </c>
      <c r="E3448" s="7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4" t="s">
        <v>8322</v>
      </c>
      <c r="P3448" s="12" t="s">
        <v>8325</v>
      </c>
      <c r="Q3448" s="11">
        <f t="shared" si="222"/>
        <v>10.5</v>
      </c>
      <c r="R3448" s="19">
        <f t="shared" si="223"/>
        <v>42559.474004629628</v>
      </c>
      <c r="S3448" s="17">
        <f t="shared" si="224"/>
        <v>42619.474004629628</v>
      </c>
      <c r="T3448">
        <f t="shared" si="225"/>
        <v>2016</v>
      </c>
    </row>
    <row r="3449" spans="1:20" ht="48" x14ac:dyDescent="0.2">
      <c r="A3449">
        <v>777</v>
      </c>
      <c r="B3449" s="9" t="s">
        <v>778</v>
      </c>
      <c r="C3449" s="3" t="s">
        <v>4887</v>
      </c>
      <c r="D3449" s="5">
        <v>3000</v>
      </c>
      <c r="E3449" s="7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4" t="s">
        <v>8310</v>
      </c>
      <c r="P3449" s="12" t="s">
        <v>8351</v>
      </c>
      <c r="Q3449" s="11">
        <f t="shared" si="222"/>
        <v>7</v>
      </c>
      <c r="R3449" s="19">
        <f t="shared" si="223"/>
        <v>41456.981215277774</v>
      </c>
      <c r="S3449" s="17">
        <f t="shared" si="224"/>
        <v>41486.981215277774</v>
      </c>
      <c r="T3449">
        <f t="shared" si="225"/>
        <v>2013</v>
      </c>
    </row>
    <row r="3450" spans="1:20" ht="48" x14ac:dyDescent="0.2">
      <c r="A3450">
        <v>2430</v>
      </c>
      <c r="B3450" s="9" t="s">
        <v>2431</v>
      </c>
      <c r="C3450" s="3" t="s">
        <v>6540</v>
      </c>
      <c r="D3450" s="5">
        <v>3000</v>
      </c>
      <c r="E3450" s="7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4" t="s">
        <v>8318</v>
      </c>
      <c r="P3450" s="12" t="s">
        <v>8344</v>
      </c>
      <c r="Q3450" s="11">
        <f t="shared" si="222"/>
        <v>10.5</v>
      </c>
      <c r="R3450" s="19">
        <f t="shared" si="223"/>
        <v>42382.130833333329</v>
      </c>
      <c r="S3450" s="17">
        <f t="shared" si="224"/>
        <v>42412.130833333329</v>
      </c>
      <c r="T3450">
        <f t="shared" si="225"/>
        <v>2016</v>
      </c>
    </row>
    <row r="3451" spans="1:20" ht="48" x14ac:dyDescent="0.2">
      <c r="A3451">
        <v>1092</v>
      </c>
      <c r="B3451" s="9" t="s">
        <v>1093</v>
      </c>
      <c r="C3451" s="3" t="s">
        <v>5202</v>
      </c>
      <c r="D3451" s="5">
        <v>2000</v>
      </c>
      <c r="E3451" s="7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4" t="s">
        <v>8315</v>
      </c>
      <c r="P3451" s="12" t="s">
        <v>8333</v>
      </c>
      <c r="Q3451" s="11">
        <f t="shared" si="222"/>
        <v>3</v>
      </c>
      <c r="R3451" s="19">
        <f t="shared" si="223"/>
        <v>41250.025902777779</v>
      </c>
      <c r="S3451" s="17">
        <f t="shared" si="224"/>
        <v>41280.025902777779</v>
      </c>
      <c r="T3451">
        <f t="shared" si="225"/>
        <v>2012</v>
      </c>
    </row>
    <row r="3452" spans="1:20" ht="48" x14ac:dyDescent="0.2">
      <c r="A3452">
        <v>2890</v>
      </c>
      <c r="B3452" s="9" t="s">
        <v>2890</v>
      </c>
      <c r="C3452" s="3" t="s">
        <v>7000</v>
      </c>
      <c r="D3452" s="5">
        <v>2000</v>
      </c>
      <c r="E3452" s="7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4" t="s">
        <v>8322</v>
      </c>
      <c r="P3452" s="12" t="s">
        <v>8325</v>
      </c>
      <c r="Q3452" s="11">
        <f t="shared" si="222"/>
        <v>7</v>
      </c>
      <c r="R3452" s="19">
        <f t="shared" si="223"/>
        <v>41831.742962962962</v>
      </c>
      <c r="S3452" s="17">
        <f t="shared" si="224"/>
        <v>41860.125</v>
      </c>
      <c r="T3452">
        <f t="shared" si="225"/>
        <v>2014</v>
      </c>
    </row>
    <row r="3453" spans="1:20" ht="48" x14ac:dyDescent="0.2">
      <c r="A3453">
        <v>2909</v>
      </c>
      <c r="B3453" s="9" t="s">
        <v>2909</v>
      </c>
      <c r="C3453" s="3" t="s">
        <v>7019</v>
      </c>
      <c r="D3453" s="5">
        <v>180000</v>
      </c>
      <c r="E3453" s="7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4" t="s">
        <v>8322</v>
      </c>
      <c r="P3453" s="12" t="s">
        <v>8325</v>
      </c>
      <c r="Q3453" s="11">
        <f t="shared" si="222"/>
        <v>20</v>
      </c>
      <c r="R3453" s="19">
        <f t="shared" si="223"/>
        <v>41929.266215277778</v>
      </c>
      <c r="S3453" s="17">
        <f t="shared" si="224"/>
        <v>41968.823611111111</v>
      </c>
      <c r="T3453">
        <f t="shared" si="225"/>
        <v>2014</v>
      </c>
    </row>
    <row r="3454" spans="1:20" ht="48" x14ac:dyDescent="0.2">
      <c r="A3454">
        <v>4092</v>
      </c>
      <c r="B3454" s="9" t="s">
        <v>4088</v>
      </c>
      <c r="C3454" s="3" t="s">
        <v>8195</v>
      </c>
      <c r="D3454" s="5">
        <v>110000</v>
      </c>
      <c r="E3454" s="7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4" t="s">
        <v>8322</v>
      </c>
      <c r="P3454" s="12" t="s">
        <v>8325</v>
      </c>
      <c r="Q3454" s="11">
        <f t="shared" si="222"/>
        <v>20</v>
      </c>
      <c r="R3454" s="19">
        <f t="shared" si="223"/>
        <v>42039.194988425923</v>
      </c>
      <c r="S3454" s="17">
        <f t="shared" si="224"/>
        <v>42099.153321759266</v>
      </c>
      <c r="T3454">
        <f t="shared" si="225"/>
        <v>2015</v>
      </c>
    </row>
    <row r="3455" spans="1:20" ht="48" x14ac:dyDescent="0.2">
      <c r="A3455">
        <v>213</v>
      </c>
      <c r="B3455" s="9" t="s">
        <v>215</v>
      </c>
      <c r="C3455" s="3" t="s">
        <v>4323</v>
      </c>
      <c r="D3455" s="5">
        <v>50000</v>
      </c>
      <c r="E3455" s="7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4" t="s">
        <v>8320</v>
      </c>
      <c r="P3455" s="12" t="s">
        <v>8324</v>
      </c>
      <c r="Q3455" s="11">
        <f t="shared" si="222"/>
        <v>20</v>
      </c>
      <c r="R3455" s="19">
        <f t="shared" si="223"/>
        <v>42202.594293981485</v>
      </c>
      <c r="S3455" s="17">
        <f t="shared" si="224"/>
        <v>42232.587974537033</v>
      </c>
      <c r="T3455">
        <f t="shared" si="225"/>
        <v>2015</v>
      </c>
    </row>
    <row r="3456" spans="1:20" ht="48" x14ac:dyDescent="0.2">
      <c r="A3456">
        <v>2863</v>
      </c>
      <c r="B3456" s="9" t="s">
        <v>2863</v>
      </c>
      <c r="C3456" s="3" t="s">
        <v>6973</v>
      </c>
      <c r="D3456" s="5">
        <v>50000</v>
      </c>
      <c r="E3456" s="7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4" t="s">
        <v>8322</v>
      </c>
      <c r="P3456" s="12" t="s">
        <v>8325</v>
      </c>
      <c r="Q3456" s="11">
        <f t="shared" si="222"/>
        <v>20</v>
      </c>
      <c r="R3456" s="19">
        <f t="shared" si="223"/>
        <v>41831.675034722226</v>
      </c>
      <c r="S3456" s="17">
        <f t="shared" si="224"/>
        <v>41891.675034722226</v>
      </c>
      <c r="T3456">
        <f t="shared" si="225"/>
        <v>2014</v>
      </c>
    </row>
    <row r="3457" spans="1:20" ht="48" x14ac:dyDescent="0.2">
      <c r="A3457">
        <v>3852</v>
      </c>
      <c r="B3457" s="9" t="s">
        <v>3849</v>
      </c>
      <c r="C3457" s="3" t="s">
        <v>7961</v>
      </c>
      <c r="D3457" s="5">
        <v>10000</v>
      </c>
      <c r="E3457" s="7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4" t="s">
        <v>8322</v>
      </c>
      <c r="P3457" s="12" t="s">
        <v>8325</v>
      </c>
      <c r="Q3457" s="11">
        <f t="shared" si="222"/>
        <v>10</v>
      </c>
      <c r="R3457" s="19">
        <f t="shared" si="223"/>
        <v>42065.190694444449</v>
      </c>
      <c r="S3457" s="17">
        <f t="shared" si="224"/>
        <v>42090.149027777778</v>
      </c>
      <c r="T3457">
        <f t="shared" si="225"/>
        <v>2015</v>
      </c>
    </row>
    <row r="3458" spans="1:20" ht="48" x14ac:dyDescent="0.2">
      <c r="A3458">
        <v>597</v>
      </c>
      <c r="B3458" s="9" t="s">
        <v>598</v>
      </c>
      <c r="C3458" s="3" t="s">
        <v>4707</v>
      </c>
      <c r="D3458" s="5">
        <v>7500</v>
      </c>
      <c r="E3458" s="7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4" t="s">
        <v>8307</v>
      </c>
      <c r="P3458" s="12" t="s">
        <v>8341</v>
      </c>
      <c r="Q3458" s="11">
        <f t="shared" si="222"/>
        <v>10</v>
      </c>
      <c r="R3458" s="19">
        <f t="shared" si="223"/>
        <v>42545.705266203702</v>
      </c>
      <c r="S3458" s="17">
        <f t="shared" si="224"/>
        <v>42582.666666666672</v>
      </c>
      <c r="T3458">
        <f t="shared" si="225"/>
        <v>2016</v>
      </c>
    </row>
    <row r="3459" spans="1:20" ht="32" x14ac:dyDescent="0.2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4" t="s">
        <v>8326</v>
      </c>
      <c r="P3459" s="12" t="s">
        <v>8329</v>
      </c>
      <c r="Q3459" s="11">
        <f t="shared" ref="Q3459:Q3522" si="226">IFERROR(ROUND(E3459/L3459,2),0)</f>
        <v>20</v>
      </c>
      <c r="R3459" s="19">
        <f t="shared" ref="R3459:R3522" si="227">(((J3459/60)/60)/24)+DATE(1970,1,1)</f>
        <v>41884.874328703707</v>
      </c>
      <c r="S3459" s="17">
        <f t="shared" ref="S3459:S3522" si="228">(((I3459/60)/60)/24)+DATE(1970,1,1)</f>
        <v>41914.874328703707</v>
      </c>
      <c r="T3459">
        <f t="shared" si="225"/>
        <v>2014</v>
      </c>
    </row>
    <row r="3460" spans="1:20" ht="48" x14ac:dyDescent="0.2">
      <c r="A3460">
        <v>1133</v>
      </c>
      <c r="B3460" s="9" t="s">
        <v>1134</v>
      </c>
      <c r="C3460" s="3" t="s">
        <v>5243</v>
      </c>
      <c r="D3460" s="5">
        <v>3000</v>
      </c>
      <c r="E3460" s="7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4" t="s">
        <v>8315</v>
      </c>
      <c r="P3460" s="12" t="s">
        <v>8343</v>
      </c>
      <c r="Q3460" s="11">
        <f t="shared" si="226"/>
        <v>20</v>
      </c>
      <c r="R3460" s="19">
        <f t="shared" si="227"/>
        <v>41821.407187500001</v>
      </c>
      <c r="S3460" s="17">
        <f t="shared" si="228"/>
        <v>41851.407187500001</v>
      </c>
      <c r="T3460">
        <f t="shared" si="225"/>
        <v>2014</v>
      </c>
    </row>
    <row r="3461" spans="1:20" ht="48" x14ac:dyDescent="0.2">
      <c r="A3461">
        <v>569</v>
      </c>
      <c r="B3461" s="9" t="s">
        <v>570</v>
      </c>
      <c r="C3461" s="3" t="s">
        <v>4679</v>
      </c>
      <c r="D3461" s="5">
        <v>2500</v>
      </c>
      <c r="E3461" s="7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4" t="s">
        <v>8307</v>
      </c>
      <c r="P3461" s="12" t="s">
        <v>8341</v>
      </c>
      <c r="Q3461" s="11">
        <f t="shared" si="226"/>
        <v>20</v>
      </c>
      <c r="R3461" s="19">
        <f t="shared" si="227"/>
        <v>42340.847361111111</v>
      </c>
      <c r="S3461" s="17">
        <f t="shared" si="228"/>
        <v>42370.847361111111</v>
      </c>
      <c r="T3461">
        <f t="shared" si="225"/>
        <v>2015</v>
      </c>
    </row>
    <row r="3462" spans="1:20" ht="48" x14ac:dyDescent="0.2">
      <c r="A3462">
        <v>884</v>
      </c>
      <c r="B3462" s="9" t="s">
        <v>885</v>
      </c>
      <c r="C3462" s="3" t="s">
        <v>4994</v>
      </c>
      <c r="D3462" s="5">
        <v>2000</v>
      </c>
      <c r="E3462" s="7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4" t="s">
        <v>8326</v>
      </c>
      <c r="P3462" s="12" t="s">
        <v>8327</v>
      </c>
      <c r="Q3462" s="11">
        <f t="shared" si="226"/>
        <v>10</v>
      </c>
      <c r="R3462" s="19">
        <f t="shared" si="227"/>
        <v>40981.802615740737</v>
      </c>
      <c r="S3462" s="17">
        <f t="shared" si="228"/>
        <v>41041.104861111111</v>
      </c>
      <c r="T3462">
        <f t="shared" si="225"/>
        <v>2012</v>
      </c>
    </row>
    <row r="3463" spans="1:20" ht="48" x14ac:dyDescent="0.2">
      <c r="A3463">
        <v>1542</v>
      </c>
      <c r="B3463" s="9" t="s">
        <v>1543</v>
      </c>
      <c r="C3463" s="3" t="s">
        <v>5652</v>
      </c>
      <c r="D3463" s="5">
        <v>500</v>
      </c>
      <c r="E3463" s="7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4" t="s">
        <v>8312</v>
      </c>
      <c r="P3463" s="12" t="s">
        <v>8354</v>
      </c>
      <c r="Q3463" s="11">
        <f t="shared" si="226"/>
        <v>20</v>
      </c>
      <c r="R3463" s="19">
        <f t="shared" si="227"/>
        <v>42170.996527777781</v>
      </c>
      <c r="S3463" s="17">
        <f t="shared" si="228"/>
        <v>42185.996527777781</v>
      </c>
      <c r="T3463">
        <f t="shared" si="225"/>
        <v>2015</v>
      </c>
    </row>
    <row r="3464" spans="1:20" ht="32" x14ac:dyDescent="0.2">
      <c r="A3464">
        <v>3735</v>
      </c>
      <c r="B3464" s="9" t="s">
        <v>3732</v>
      </c>
      <c r="C3464" s="3" t="s">
        <v>7845</v>
      </c>
      <c r="D3464" s="5">
        <v>150</v>
      </c>
      <c r="E3464" s="7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4" t="s">
        <v>8322</v>
      </c>
      <c r="P3464" s="12" t="s">
        <v>8325</v>
      </c>
      <c r="Q3464" s="11">
        <f t="shared" si="226"/>
        <v>10</v>
      </c>
      <c r="R3464" s="19">
        <f t="shared" si="227"/>
        <v>42122.693159722221</v>
      </c>
      <c r="S3464" s="17">
        <f t="shared" si="228"/>
        <v>42152.693159722221</v>
      </c>
      <c r="T3464">
        <f t="shared" si="225"/>
        <v>2015</v>
      </c>
    </row>
    <row r="3465" spans="1:20" ht="48" x14ac:dyDescent="0.2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4" t="s">
        <v>8307</v>
      </c>
      <c r="P3465" s="12" t="s">
        <v>8314</v>
      </c>
      <c r="Q3465" s="11">
        <f t="shared" si="226"/>
        <v>3.8</v>
      </c>
      <c r="R3465" s="19">
        <f t="shared" si="227"/>
        <v>42272.713171296295</v>
      </c>
      <c r="S3465" s="17">
        <f t="shared" si="228"/>
        <v>42332.754837962959</v>
      </c>
      <c r="T3465">
        <f t="shared" si="225"/>
        <v>2015</v>
      </c>
    </row>
    <row r="3466" spans="1:20" ht="48" x14ac:dyDescent="0.2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4" t="s">
        <v>8322</v>
      </c>
      <c r="P3466" s="12" t="s">
        <v>8325</v>
      </c>
      <c r="Q3466" s="11">
        <f t="shared" si="226"/>
        <v>4.75</v>
      </c>
      <c r="R3466" s="19">
        <f t="shared" si="227"/>
        <v>42002.54488425926</v>
      </c>
      <c r="S3466" s="17">
        <f t="shared" si="228"/>
        <v>42032.54488425926</v>
      </c>
      <c r="T3466">
        <f t="shared" si="225"/>
        <v>2014</v>
      </c>
    </row>
    <row r="3467" spans="1:20" ht="16" x14ac:dyDescent="0.2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4" t="s">
        <v>8307</v>
      </c>
      <c r="P3467" s="12" t="s">
        <v>8341</v>
      </c>
      <c r="Q3467" s="11">
        <f t="shared" si="226"/>
        <v>3</v>
      </c>
      <c r="R3467" s="19">
        <f t="shared" si="227"/>
        <v>42759.593310185184</v>
      </c>
      <c r="S3467" s="17">
        <f t="shared" si="228"/>
        <v>42819.55164351852</v>
      </c>
      <c r="T3467">
        <f t="shared" si="225"/>
        <v>2017</v>
      </c>
    </row>
    <row r="3468" spans="1:20" ht="48" x14ac:dyDescent="0.2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4" t="s">
        <v>8326</v>
      </c>
      <c r="P3468" s="12" t="s">
        <v>8329</v>
      </c>
      <c r="Q3468" s="11">
        <f t="shared" si="226"/>
        <v>18</v>
      </c>
      <c r="R3468" s="19">
        <f t="shared" si="227"/>
        <v>42792.843969907408</v>
      </c>
      <c r="S3468" s="17">
        <f t="shared" si="228"/>
        <v>42852.802303240736</v>
      </c>
      <c r="T3468">
        <f t="shared" si="225"/>
        <v>2017</v>
      </c>
    </row>
    <row r="3469" spans="1:20" ht="48" x14ac:dyDescent="0.2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4" t="s">
        <v>8320</v>
      </c>
      <c r="P3469" s="12" t="s">
        <v>8324</v>
      </c>
      <c r="Q3469" s="11">
        <f t="shared" si="226"/>
        <v>5.67</v>
      </c>
      <c r="R3469" s="19">
        <f t="shared" si="227"/>
        <v>41899.792037037041</v>
      </c>
      <c r="S3469" s="17">
        <f t="shared" si="228"/>
        <v>41929.792037037041</v>
      </c>
      <c r="T3469">
        <f t="shared" si="225"/>
        <v>2014</v>
      </c>
    </row>
    <row r="3470" spans="1:20" ht="48" x14ac:dyDescent="0.2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4" t="s">
        <v>8318</v>
      </c>
      <c r="P3470" s="12" t="s">
        <v>8344</v>
      </c>
      <c r="Q3470" s="11">
        <f t="shared" si="226"/>
        <v>5.67</v>
      </c>
      <c r="R3470" s="19">
        <f t="shared" si="227"/>
        <v>42027.353738425925</v>
      </c>
      <c r="S3470" s="17">
        <f t="shared" si="228"/>
        <v>42057.353738425925</v>
      </c>
      <c r="T3470">
        <f t="shared" si="225"/>
        <v>2015</v>
      </c>
    </row>
    <row r="3471" spans="1:20" ht="48" x14ac:dyDescent="0.2">
      <c r="A3471">
        <v>4049</v>
      </c>
      <c r="B3471" s="9" t="s">
        <v>4045</v>
      </c>
      <c r="C3471" s="3" t="s">
        <v>8153</v>
      </c>
      <c r="D3471" s="5">
        <v>20000</v>
      </c>
      <c r="E3471" s="7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4" t="s">
        <v>8322</v>
      </c>
      <c r="P3471" s="12" t="s">
        <v>8325</v>
      </c>
      <c r="Q3471" s="11">
        <f t="shared" si="226"/>
        <v>16</v>
      </c>
      <c r="R3471" s="19">
        <f t="shared" si="227"/>
        <v>42169.958506944444</v>
      </c>
      <c r="S3471" s="17">
        <f t="shared" si="228"/>
        <v>42199.958506944444</v>
      </c>
      <c r="T3471">
        <f t="shared" si="225"/>
        <v>2015</v>
      </c>
    </row>
    <row r="3472" spans="1:20" ht="48" x14ac:dyDescent="0.2">
      <c r="A3472">
        <v>2133</v>
      </c>
      <c r="B3472" s="9" t="s">
        <v>2134</v>
      </c>
      <c r="C3472" s="3" t="s">
        <v>6243</v>
      </c>
      <c r="D3472" s="5">
        <v>1000</v>
      </c>
      <c r="E3472" s="7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4" t="s">
        <v>8315</v>
      </c>
      <c r="P3472" s="12" t="s">
        <v>8333</v>
      </c>
      <c r="Q3472" s="11">
        <f t="shared" si="226"/>
        <v>5.33</v>
      </c>
      <c r="R3472" s="19">
        <f t="shared" si="227"/>
        <v>40619.097210648149</v>
      </c>
      <c r="S3472" s="17">
        <f t="shared" si="228"/>
        <v>40657.290972222225</v>
      </c>
      <c r="T3472">
        <f t="shared" si="225"/>
        <v>2011</v>
      </c>
    </row>
    <row r="3473" spans="1:20" ht="32" x14ac:dyDescent="0.2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4" t="s">
        <v>8307</v>
      </c>
      <c r="P3473" s="12" t="s">
        <v>8309</v>
      </c>
      <c r="Q3473" s="11">
        <f t="shared" si="226"/>
        <v>7.5</v>
      </c>
      <c r="R3473" s="19">
        <f t="shared" si="227"/>
        <v>41803.116053240738</v>
      </c>
      <c r="S3473" s="17">
        <f t="shared" si="228"/>
        <v>41863.116053240738</v>
      </c>
      <c r="T3473">
        <f t="shared" si="225"/>
        <v>2014</v>
      </c>
    </row>
    <row r="3474" spans="1:20" ht="48" x14ac:dyDescent="0.2">
      <c r="A3474">
        <v>1583</v>
      </c>
      <c r="B3474" s="9" t="s">
        <v>1584</v>
      </c>
      <c r="C3474" s="3" t="s">
        <v>5693</v>
      </c>
      <c r="D3474" s="5">
        <v>20000</v>
      </c>
      <c r="E3474" s="7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4" t="s">
        <v>8312</v>
      </c>
      <c r="P3474" s="12" t="s">
        <v>8350</v>
      </c>
      <c r="Q3474" s="11">
        <f t="shared" si="226"/>
        <v>15</v>
      </c>
      <c r="R3474" s="19">
        <f t="shared" si="227"/>
        <v>41877.904988425929</v>
      </c>
      <c r="S3474" s="17">
        <f t="shared" si="228"/>
        <v>41907.904988425929</v>
      </c>
      <c r="T3474">
        <f t="shared" si="225"/>
        <v>2014</v>
      </c>
    </row>
    <row r="3475" spans="1:20" ht="16" x14ac:dyDescent="0.2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4" t="s">
        <v>8315</v>
      </c>
      <c r="P3475" s="12" t="s">
        <v>8333</v>
      </c>
      <c r="Q3475" s="11">
        <f t="shared" si="226"/>
        <v>7.5</v>
      </c>
      <c r="R3475" s="19">
        <f t="shared" si="227"/>
        <v>41845.866793981484</v>
      </c>
      <c r="S3475" s="17">
        <f t="shared" si="228"/>
        <v>41875.866793981484</v>
      </c>
      <c r="T3475">
        <f t="shared" si="225"/>
        <v>2014</v>
      </c>
    </row>
    <row r="3476" spans="1:20" ht="32" x14ac:dyDescent="0.2">
      <c r="A3476">
        <v>1435</v>
      </c>
      <c r="B3476" s="9" t="s">
        <v>1436</v>
      </c>
      <c r="C3476" s="3" t="s">
        <v>5545</v>
      </c>
      <c r="D3476" s="5">
        <v>15000</v>
      </c>
      <c r="E3476" s="7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4" t="s">
        <v>8310</v>
      </c>
      <c r="P3476" s="12" t="s">
        <v>8347</v>
      </c>
      <c r="Q3476" s="11">
        <f t="shared" si="226"/>
        <v>7.5</v>
      </c>
      <c r="R3476" s="19">
        <f t="shared" si="227"/>
        <v>42258.780324074076</v>
      </c>
      <c r="S3476" s="17">
        <f t="shared" si="228"/>
        <v>42288.780324074076</v>
      </c>
      <c r="T3476">
        <f t="shared" si="225"/>
        <v>2015</v>
      </c>
    </row>
    <row r="3477" spans="1:20" ht="16" x14ac:dyDescent="0.2">
      <c r="A3477">
        <v>1406</v>
      </c>
      <c r="B3477" s="9" t="s">
        <v>1407</v>
      </c>
      <c r="C3477" s="3" t="s">
        <v>5516</v>
      </c>
      <c r="D3477" s="5">
        <v>12000</v>
      </c>
      <c r="E3477" s="7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4" t="s">
        <v>8310</v>
      </c>
      <c r="P3477" s="12" t="s">
        <v>8347</v>
      </c>
      <c r="Q3477" s="11">
        <f t="shared" si="226"/>
        <v>5</v>
      </c>
      <c r="R3477" s="19">
        <f t="shared" si="227"/>
        <v>42297.432951388888</v>
      </c>
      <c r="S3477" s="17">
        <f t="shared" si="228"/>
        <v>42350.416666666672</v>
      </c>
      <c r="T3477">
        <f t="shared" si="225"/>
        <v>2015</v>
      </c>
    </row>
    <row r="3478" spans="1:20" ht="32" x14ac:dyDescent="0.2">
      <c r="A3478">
        <v>3926</v>
      </c>
      <c r="B3478" s="9" t="s">
        <v>3923</v>
      </c>
      <c r="C3478" s="3" t="s">
        <v>8034</v>
      </c>
      <c r="D3478" s="5">
        <v>5000</v>
      </c>
      <c r="E3478" s="7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4" t="s">
        <v>8322</v>
      </c>
      <c r="P3478" s="12" t="s">
        <v>8325</v>
      </c>
      <c r="Q3478" s="11">
        <f t="shared" si="226"/>
        <v>15</v>
      </c>
      <c r="R3478" s="19">
        <f t="shared" si="227"/>
        <v>41970.085046296299</v>
      </c>
      <c r="S3478" s="17">
        <f t="shared" si="228"/>
        <v>42000.085046296299</v>
      </c>
      <c r="T3478">
        <f t="shared" si="225"/>
        <v>2014</v>
      </c>
    </row>
    <row r="3479" spans="1:20" ht="48" x14ac:dyDescent="0.2">
      <c r="A3479">
        <v>1407</v>
      </c>
      <c r="B3479" s="9" t="s">
        <v>1408</v>
      </c>
      <c r="C3479" s="3" t="s">
        <v>5517</v>
      </c>
      <c r="D3479" s="5">
        <v>3000</v>
      </c>
      <c r="E3479" s="7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4" t="s">
        <v>8310</v>
      </c>
      <c r="P3479" s="12" t="s">
        <v>8347</v>
      </c>
      <c r="Q3479" s="11">
        <f t="shared" si="226"/>
        <v>7.5</v>
      </c>
      <c r="R3479" s="19">
        <f t="shared" si="227"/>
        <v>41838.536782407406</v>
      </c>
      <c r="S3479" s="17">
        <f t="shared" si="228"/>
        <v>41863.536782407406</v>
      </c>
      <c r="T3479">
        <f t="shared" si="225"/>
        <v>2014</v>
      </c>
    </row>
    <row r="3480" spans="1:20" ht="48" x14ac:dyDescent="0.2">
      <c r="A3480">
        <v>1454</v>
      </c>
      <c r="B3480" s="9" t="s">
        <v>1455</v>
      </c>
      <c r="C3480" s="3" t="s">
        <v>5564</v>
      </c>
      <c r="D3480" s="5">
        <v>1750</v>
      </c>
      <c r="E3480" s="7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4" t="s">
        <v>8310</v>
      </c>
      <c r="P3480" s="12" t="s">
        <v>8347</v>
      </c>
      <c r="Q3480" s="11">
        <f t="shared" si="226"/>
        <v>15</v>
      </c>
      <c r="R3480" s="19">
        <f t="shared" si="227"/>
        <v>42463.866666666669</v>
      </c>
      <c r="S3480" s="17">
        <f t="shared" si="228"/>
        <v>42484.915972222225</v>
      </c>
      <c r="T3480">
        <f t="shared" si="225"/>
        <v>2016</v>
      </c>
    </row>
    <row r="3481" spans="1:20" ht="48" x14ac:dyDescent="0.2">
      <c r="A3481">
        <v>1053</v>
      </c>
      <c r="B3481" s="9" t="s">
        <v>1054</v>
      </c>
      <c r="C3481" s="3" t="s">
        <v>5163</v>
      </c>
      <c r="D3481" s="5">
        <v>1500</v>
      </c>
      <c r="E3481" s="7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4" t="s">
        <v>8345</v>
      </c>
      <c r="P3481" s="12" t="s">
        <v>8346</v>
      </c>
      <c r="Q3481" s="11">
        <f t="shared" si="226"/>
        <v>15</v>
      </c>
      <c r="R3481" s="19">
        <f t="shared" si="227"/>
        <v>42775.172824074078</v>
      </c>
      <c r="S3481" s="17">
        <f t="shared" si="228"/>
        <v>42800.172824074078</v>
      </c>
      <c r="T3481">
        <f t="shared" si="225"/>
        <v>2017</v>
      </c>
    </row>
    <row r="3482" spans="1:20" ht="32" x14ac:dyDescent="0.2">
      <c r="A3482">
        <v>2641</v>
      </c>
      <c r="B3482" s="9" t="s">
        <v>2641</v>
      </c>
      <c r="C3482" s="3" t="s">
        <v>6751</v>
      </c>
      <c r="D3482" s="5">
        <v>1500</v>
      </c>
      <c r="E3482" s="7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4" t="s">
        <v>8307</v>
      </c>
      <c r="P3482" s="12" t="s">
        <v>8314</v>
      </c>
      <c r="Q3482" s="11">
        <f t="shared" si="226"/>
        <v>15</v>
      </c>
      <c r="R3482" s="19">
        <f t="shared" si="227"/>
        <v>41880.827118055553</v>
      </c>
      <c r="S3482" s="17">
        <f t="shared" si="228"/>
        <v>41897.839583333334</v>
      </c>
      <c r="T3482">
        <f t="shared" si="225"/>
        <v>2014</v>
      </c>
    </row>
    <row r="3483" spans="1:20" ht="48" x14ac:dyDescent="0.2">
      <c r="A3483">
        <v>2347</v>
      </c>
      <c r="B3483" s="9" t="s">
        <v>2348</v>
      </c>
      <c r="C3483" s="3" t="s">
        <v>6457</v>
      </c>
      <c r="D3483" s="5">
        <v>1000</v>
      </c>
      <c r="E3483" s="7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4" t="s">
        <v>8307</v>
      </c>
      <c r="P3483" s="12" t="s">
        <v>8341</v>
      </c>
      <c r="Q3483" s="11">
        <f t="shared" si="226"/>
        <v>15</v>
      </c>
      <c r="R3483" s="19">
        <f t="shared" si="227"/>
        <v>42577.607361111113</v>
      </c>
      <c r="S3483" s="17">
        <f t="shared" si="228"/>
        <v>42607.607361111113</v>
      </c>
      <c r="T3483">
        <f t="shared" si="225"/>
        <v>2016</v>
      </c>
    </row>
    <row r="3484" spans="1:20" ht="64" x14ac:dyDescent="0.2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4" t="s">
        <v>8322</v>
      </c>
      <c r="P3484" s="12" t="s">
        <v>8334</v>
      </c>
      <c r="Q3484" s="11">
        <f t="shared" si="226"/>
        <v>7.5</v>
      </c>
      <c r="R3484" s="19">
        <f t="shared" si="227"/>
        <v>42297.816284722227</v>
      </c>
      <c r="S3484" s="17">
        <f t="shared" si="228"/>
        <v>42338.708333333328</v>
      </c>
      <c r="T3484">
        <f t="shared" si="225"/>
        <v>2015</v>
      </c>
    </row>
    <row r="3485" spans="1:20" ht="48" x14ac:dyDescent="0.2">
      <c r="A3485">
        <v>1810</v>
      </c>
      <c r="B3485" s="9" t="s">
        <v>1811</v>
      </c>
      <c r="C3485" s="3" t="s">
        <v>5920</v>
      </c>
      <c r="D3485" s="5">
        <v>450</v>
      </c>
      <c r="E3485" s="7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4" t="s">
        <v>8312</v>
      </c>
      <c r="P3485" s="12" t="s">
        <v>8313</v>
      </c>
      <c r="Q3485" s="11">
        <f t="shared" si="226"/>
        <v>7.5</v>
      </c>
      <c r="R3485" s="19">
        <f t="shared" si="227"/>
        <v>41860.91002314815</v>
      </c>
      <c r="S3485" s="17">
        <f t="shared" si="228"/>
        <v>41872.91002314815</v>
      </c>
      <c r="T3485">
        <f t="shared" si="225"/>
        <v>2014</v>
      </c>
    </row>
    <row r="3486" spans="1:20" ht="48" x14ac:dyDescent="0.2">
      <c r="A3486">
        <v>3925</v>
      </c>
      <c r="B3486" s="9" t="s">
        <v>3922</v>
      </c>
      <c r="C3486" s="3" t="s">
        <v>8033</v>
      </c>
      <c r="D3486" s="5">
        <v>150</v>
      </c>
      <c r="E3486" s="7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4" t="s">
        <v>8322</v>
      </c>
      <c r="P3486" s="12" t="s">
        <v>8325</v>
      </c>
      <c r="Q3486" s="11">
        <f t="shared" si="226"/>
        <v>5</v>
      </c>
      <c r="R3486" s="19">
        <f t="shared" si="227"/>
        <v>41820.870821759258</v>
      </c>
      <c r="S3486" s="17">
        <f t="shared" si="228"/>
        <v>41850.870821759258</v>
      </c>
      <c r="T3486">
        <f t="shared" si="225"/>
        <v>2014</v>
      </c>
    </row>
    <row r="3487" spans="1:20" ht="48" x14ac:dyDescent="0.2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4" t="s">
        <v>8320</v>
      </c>
      <c r="P3487" s="12" t="s">
        <v>8338</v>
      </c>
      <c r="Q3487" s="11">
        <f t="shared" si="226"/>
        <v>4.83</v>
      </c>
      <c r="R3487" s="19">
        <f t="shared" si="227"/>
        <v>41682.23646990741</v>
      </c>
      <c r="S3487" s="17">
        <f t="shared" si="228"/>
        <v>41712.194803240738</v>
      </c>
      <c r="T3487">
        <f t="shared" si="225"/>
        <v>2014</v>
      </c>
    </row>
    <row r="3488" spans="1:20" ht="32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4" t="s">
        <v>8307</v>
      </c>
      <c r="P3488" s="12" t="s">
        <v>8341</v>
      </c>
      <c r="Q3488" s="11">
        <f t="shared" si="226"/>
        <v>2</v>
      </c>
      <c r="R3488" s="19">
        <f t="shared" si="227"/>
        <v>42230.578622685185</v>
      </c>
      <c r="S3488" s="17">
        <f t="shared" si="228"/>
        <v>42254.578622685185</v>
      </c>
      <c r="T3488">
        <f t="shared" si="225"/>
        <v>2015</v>
      </c>
    </row>
    <row r="3489" spans="1:20" ht="48" x14ac:dyDescent="0.2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4" t="s">
        <v>8320</v>
      </c>
      <c r="P3489" s="12" t="s">
        <v>8331</v>
      </c>
      <c r="Q3489" s="11">
        <f t="shared" si="226"/>
        <v>13</v>
      </c>
      <c r="R3489" s="19">
        <f t="shared" si="227"/>
        <v>42376.79206018518</v>
      </c>
      <c r="S3489" s="17">
        <f t="shared" si="228"/>
        <v>42394.79206018518</v>
      </c>
      <c r="T3489">
        <f t="shared" si="225"/>
        <v>2016</v>
      </c>
    </row>
    <row r="3490" spans="1:20" ht="32" x14ac:dyDescent="0.2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4" t="s">
        <v>8322</v>
      </c>
      <c r="P3490" s="12" t="s">
        <v>8325</v>
      </c>
      <c r="Q3490" s="11">
        <f t="shared" si="226"/>
        <v>3.25</v>
      </c>
      <c r="R3490" s="19">
        <f t="shared" si="227"/>
        <v>42628.849120370374</v>
      </c>
      <c r="S3490" s="17">
        <f t="shared" si="228"/>
        <v>42656.849120370374</v>
      </c>
      <c r="T3490">
        <f t="shared" si="225"/>
        <v>2016</v>
      </c>
    </row>
    <row r="3491" spans="1:20" ht="48" x14ac:dyDescent="0.2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4" t="s">
        <v>8307</v>
      </c>
      <c r="P3491" s="12" t="s">
        <v>8341</v>
      </c>
      <c r="Q3491" s="11">
        <f t="shared" si="226"/>
        <v>4</v>
      </c>
      <c r="R3491" s="19">
        <f t="shared" si="227"/>
        <v>41960.771354166667</v>
      </c>
      <c r="S3491" s="17">
        <f t="shared" si="228"/>
        <v>41990.771354166667</v>
      </c>
      <c r="T3491">
        <f t="shared" si="225"/>
        <v>2014</v>
      </c>
    </row>
    <row r="3492" spans="1:20" ht="48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4" t="s">
        <v>8315</v>
      </c>
      <c r="P3492" s="12" t="s">
        <v>8333</v>
      </c>
      <c r="Q3492" s="11">
        <f t="shared" si="226"/>
        <v>3</v>
      </c>
      <c r="R3492" s="19">
        <f t="shared" si="227"/>
        <v>42002.926990740743</v>
      </c>
      <c r="S3492" s="17">
        <f t="shared" si="228"/>
        <v>42032.926990740743</v>
      </c>
      <c r="T3492">
        <f t="shared" si="225"/>
        <v>2014</v>
      </c>
    </row>
    <row r="3493" spans="1:20" ht="48" x14ac:dyDescent="0.2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4" t="s">
        <v>8307</v>
      </c>
      <c r="P3493" s="12" t="s">
        <v>8317</v>
      </c>
      <c r="Q3493" s="11">
        <f t="shared" si="226"/>
        <v>4</v>
      </c>
      <c r="R3493" s="19">
        <f t="shared" si="227"/>
        <v>42037.789895833332</v>
      </c>
      <c r="S3493" s="17">
        <f t="shared" si="228"/>
        <v>42067.789895833332</v>
      </c>
      <c r="T3493">
        <f t="shared" si="225"/>
        <v>2015</v>
      </c>
    </row>
    <row r="3494" spans="1:20" ht="48" x14ac:dyDescent="0.2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4" t="s">
        <v>8320</v>
      </c>
      <c r="P3494" s="12" t="s">
        <v>8324</v>
      </c>
      <c r="Q3494" s="11">
        <f t="shared" si="226"/>
        <v>5.5</v>
      </c>
      <c r="R3494" s="19">
        <f t="shared" si="227"/>
        <v>42160.927488425921</v>
      </c>
      <c r="S3494" s="17">
        <f t="shared" si="228"/>
        <v>42220.927488425921</v>
      </c>
      <c r="T3494">
        <f t="shared" si="225"/>
        <v>2015</v>
      </c>
    </row>
    <row r="3495" spans="1:20" ht="48" x14ac:dyDescent="0.2">
      <c r="A3495">
        <v>981</v>
      </c>
      <c r="B3495" s="9" t="s">
        <v>982</v>
      </c>
      <c r="C3495" s="3" t="s">
        <v>5091</v>
      </c>
      <c r="D3495" s="5">
        <v>88888</v>
      </c>
      <c r="E3495" s="7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4" t="s">
        <v>8307</v>
      </c>
      <c r="P3495" s="12" t="s">
        <v>8309</v>
      </c>
      <c r="Q3495" s="11">
        <f t="shared" si="226"/>
        <v>2.75</v>
      </c>
      <c r="R3495" s="19">
        <f t="shared" si="227"/>
        <v>41830.947013888886</v>
      </c>
      <c r="S3495" s="17">
        <f t="shared" si="228"/>
        <v>41860.947013888886</v>
      </c>
      <c r="T3495">
        <f t="shared" si="225"/>
        <v>2014</v>
      </c>
    </row>
    <row r="3496" spans="1:20" ht="64" x14ac:dyDescent="0.2">
      <c r="A3496">
        <v>3970</v>
      </c>
      <c r="B3496" s="9" t="s">
        <v>3967</v>
      </c>
      <c r="C3496" s="3" t="s">
        <v>8077</v>
      </c>
      <c r="D3496" s="5">
        <v>15000</v>
      </c>
      <c r="E3496" s="7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4" t="s">
        <v>8322</v>
      </c>
      <c r="P3496" s="12" t="s">
        <v>8325</v>
      </c>
      <c r="Q3496" s="11">
        <f t="shared" si="226"/>
        <v>5.5</v>
      </c>
      <c r="R3496" s="19">
        <f t="shared" si="227"/>
        <v>42447.863553240735</v>
      </c>
      <c r="S3496" s="17">
        <f t="shared" si="228"/>
        <v>42477.863553240735</v>
      </c>
      <c r="T3496">
        <f t="shared" ref="T3496:T3528" si="229">YEAR(R3496)</f>
        <v>2016</v>
      </c>
    </row>
    <row r="3497" spans="1:20" ht="48" x14ac:dyDescent="0.2">
      <c r="A3497">
        <v>512</v>
      </c>
      <c r="B3497" s="9" t="s">
        <v>513</v>
      </c>
      <c r="C3497" s="3" t="s">
        <v>4622</v>
      </c>
      <c r="D3497" s="5">
        <v>8000</v>
      </c>
      <c r="E3497" s="7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4" t="s">
        <v>8320</v>
      </c>
      <c r="P3497" s="12" t="s">
        <v>8338</v>
      </c>
      <c r="Q3497" s="11">
        <f t="shared" si="226"/>
        <v>5.5</v>
      </c>
      <c r="R3497" s="19">
        <f t="shared" si="227"/>
        <v>42649.742210648154</v>
      </c>
      <c r="S3497" s="17">
        <f t="shared" si="228"/>
        <v>42694.783877314811</v>
      </c>
      <c r="T3497">
        <f t="shared" si="229"/>
        <v>2016</v>
      </c>
    </row>
    <row r="3498" spans="1:20" ht="48" x14ac:dyDescent="0.2">
      <c r="A3498">
        <v>1123</v>
      </c>
      <c r="B3498" s="9" t="s">
        <v>1124</v>
      </c>
      <c r="C3498" s="3" t="s">
        <v>5233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4" t="s">
        <v>8315</v>
      </c>
      <c r="P3498" s="12" t="s">
        <v>8333</v>
      </c>
      <c r="Q3498" s="11">
        <f t="shared" si="226"/>
        <v>3.67</v>
      </c>
      <c r="R3498" s="19">
        <f t="shared" si="227"/>
        <v>41718.5237037037</v>
      </c>
      <c r="S3498" s="17">
        <f t="shared" si="228"/>
        <v>41748.5237037037</v>
      </c>
      <c r="T3498">
        <f t="shared" si="229"/>
        <v>2014</v>
      </c>
    </row>
    <row r="3499" spans="1:20" ht="48" x14ac:dyDescent="0.2">
      <c r="A3499">
        <v>1130</v>
      </c>
      <c r="B3499" s="9" t="s">
        <v>1131</v>
      </c>
      <c r="C3499" s="3" t="s">
        <v>5240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4" t="s">
        <v>8315</v>
      </c>
      <c r="P3499" s="12" t="s">
        <v>8343</v>
      </c>
      <c r="Q3499" s="11">
        <f t="shared" si="226"/>
        <v>3.67</v>
      </c>
      <c r="R3499" s="19">
        <f t="shared" si="227"/>
        <v>41908.996527777781</v>
      </c>
      <c r="S3499" s="17">
        <f t="shared" si="228"/>
        <v>41969.038194444445</v>
      </c>
      <c r="T3499">
        <f t="shared" si="229"/>
        <v>2014</v>
      </c>
    </row>
    <row r="3500" spans="1:20" ht="48" x14ac:dyDescent="0.2">
      <c r="A3500">
        <v>1715</v>
      </c>
      <c r="B3500" s="9" t="s">
        <v>1716</v>
      </c>
      <c r="C3500" s="3" t="s">
        <v>5825</v>
      </c>
      <c r="D3500" s="5">
        <v>5000</v>
      </c>
      <c r="E3500" s="7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4" t="s">
        <v>8326</v>
      </c>
      <c r="P3500" s="12" t="s">
        <v>8329</v>
      </c>
      <c r="Q3500" s="11">
        <f t="shared" si="226"/>
        <v>5.5</v>
      </c>
      <c r="R3500" s="19">
        <f t="shared" si="227"/>
        <v>42064.217418981483</v>
      </c>
      <c r="S3500" s="17">
        <f t="shared" si="228"/>
        <v>42094.140277777777</v>
      </c>
      <c r="T3500">
        <f t="shared" si="229"/>
        <v>2015</v>
      </c>
    </row>
    <row r="3501" spans="1:20" ht="48" x14ac:dyDescent="0.2">
      <c r="A3501">
        <v>3940</v>
      </c>
      <c r="B3501" s="9" t="s">
        <v>3937</v>
      </c>
      <c r="C3501" s="3" t="s">
        <v>8048</v>
      </c>
      <c r="D3501" s="5">
        <v>5000</v>
      </c>
      <c r="E3501" s="7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4" t="s">
        <v>8322</v>
      </c>
      <c r="P3501" s="12" t="s">
        <v>8325</v>
      </c>
      <c r="Q3501" s="11">
        <f t="shared" si="226"/>
        <v>5.5</v>
      </c>
      <c r="R3501" s="19">
        <f t="shared" si="227"/>
        <v>41961.492488425924</v>
      </c>
      <c r="S3501" s="17">
        <f t="shared" si="228"/>
        <v>42006.492488425924</v>
      </c>
      <c r="T3501">
        <f t="shared" si="229"/>
        <v>2014</v>
      </c>
    </row>
    <row r="3502" spans="1:20" ht="32" x14ac:dyDescent="0.2">
      <c r="A3502">
        <v>3103</v>
      </c>
      <c r="B3502" s="9" t="s">
        <v>3103</v>
      </c>
      <c r="C3502" s="3" t="s">
        <v>7213</v>
      </c>
      <c r="D3502" s="5">
        <v>4100</v>
      </c>
      <c r="E3502" s="7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4" t="s">
        <v>8322</v>
      </c>
      <c r="P3502" s="12" t="s">
        <v>8323</v>
      </c>
      <c r="Q3502" s="11">
        <f t="shared" si="226"/>
        <v>5.5</v>
      </c>
      <c r="R3502" s="19">
        <f t="shared" si="227"/>
        <v>42107.156319444446</v>
      </c>
      <c r="S3502" s="17">
        <f t="shared" si="228"/>
        <v>42167.156319444446</v>
      </c>
      <c r="T3502">
        <f t="shared" si="229"/>
        <v>2015</v>
      </c>
    </row>
    <row r="3503" spans="1:20" ht="32" x14ac:dyDescent="0.2">
      <c r="A3503">
        <v>3866</v>
      </c>
      <c r="B3503" s="9" t="s">
        <v>3863</v>
      </c>
      <c r="C3503" s="3" t="s">
        <v>7975</v>
      </c>
      <c r="D3503" s="5">
        <v>2000</v>
      </c>
      <c r="E3503" s="7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4" t="s">
        <v>8322</v>
      </c>
      <c r="P3503" s="12" t="s">
        <v>8325</v>
      </c>
      <c r="Q3503" s="11">
        <f t="shared" si="226"/>
        <v>5.5</v>
      </c>
      <c r="R3503" s="19">
        <f t="shared" si="227"/>
        <v>42402.947002314817</v>
      </c>
      <c r="S3503" s="17">
        <f t="shared" si="228"/>
        <v>42452.145138888889</v>
      </c>
      <c r="T3503">
        <f t="shared" si="229"/>
        <v>2016</v>
      </c>
    </row>
    <row r="3504" spans="1:20" ht="48" x14ac:dyDescent="0.2">
      <c r="A3504">
        <v>159</v>
      </c>
      <c r="B3504" s="9" t="s">
        <v>161</v>
      </c>
      <c r="C3504" s="3" t="s">
        <v>4269</v>
      </c>
      <c r="D3504" s="5">
        <v>500000</v>
      </c>
      <c r="E3504" s="7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4" t="s">
        <v>8320</v>
      </c>
      <c r="P3504" s="12" t="s">
        <v>8336</v>
      </c>
      <c r="Q3504" s="11">
        <f t="shared" si="226"/>
        <v>10</v>
      </c>
      <c r="R3504" s="19">
        <f t="shared" si="227"/>
        <v>42514.434548611112</v>
      </c>
      <c r="S3504" s="17">
        <f t="shared" si="228"/>
        <v>42554.434548611112</v>
      </c>
      <c r="T3504">
        <f t="shared" si="229"/>
        <v>2016</v>
      </c>
    </row>
    <row r="3505" spans="1:20" ht="64" x14ac:dyDescent="0.2">
      <c r="A3505">
        <v>1176</v>
      </c>
      <c r="B3505" s="9" t="s">
        <v>1177</v>
      </c>
      <c r="C3505" s="3" t="s">
        <v>5286</v>
      </c>
      <c r="D3505" s="5">
        <v>175000</v>
      </c>
      <c r="E3505" s="7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4" t="s">
        <v>8318</v>
      </c>
      <c r="P3505" s="12" t="s">
        <v>8344</v>
      </c>
      <c r="Q3505" s="11">
        <f t="shared" si="226"/>
        <v>10</v>
      </c>
      <c r="R3505" s="19">
        <f t="shared" si="227"/>
        <v>42746.019652777773</v>
      </c>
      <c r="S3505" s="17">
        <f t="shared" si="228"/>
        <v>42800.541666666672</v>
      </c>
      <c r="T3505">
        <f t="shared" si="229"/>
        <v>2017</v>
      </c>
    </row>
    <row r="3506" spans="1:20" ht="48" x14ac:dyDescent="0.2">
      <c r="A3506">
        <v>120</v>
      </c>
      <c r="B3506" s="9" t="s">
        <v>122</v>
      </c>
      <c r="C3506" s="3" t="s">
        <v>4231</v>
      </c>
      <c r="D3506" s="5">
        <v>70000</v>
      </c>
      <c r="E3506" s="7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4" t="s">
        <v>8320</v>
      </c>
      <c r="P3506" s="12" t="s">
        <v>8336</v>
      </c>
      <c r="Q3506" s="11">
        <f t="shared" si="226"/>
        <v>10</v>
      </c>
      <c r="R3506" s="19">
        <f t="shared" si="227"/>
        <v>42616.049849537041</v>
      </c>
      <c r="S3506" s="17">
        <f t="shared" si="228"/>
        <v>42646.049849537041</v>
      </c>
      <c r="T3506">
        <f t="shared" si="229"/>
        <v>2016</v>
      </c>
    </row>
    <row r="3507" spans="1:20" ht="48" x14ac:dyDescent="0.2">
      <c r="A3507">
        <v>2685</v>
      </c>
      <c r="B3507" s="9" t="s">
        <v>2685</v>
      </c>
      <c r="C3507" s="3" t="s">
        <v>6795</v>
      </c>
      <c r="D3507" s="5">
        <v>50000</v>
      </c>
      <c r="E3507" s="7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4" t="s">
        <v>8318</v>
      </c>
      <c r="P3507" s="12" t="s">
        <v>8344</v>
      </c>
      <c r="Q3507" s="11">
        <f t="shared" si="226"/>
        <v>10</v>
      </c>
      <c r="R3507" s="19">
        <f t="shared" si="227"/>
        <v>42061.69594907407</v>
      </c>
      <c r="S3507" s="17">
        <f t="shared" si="228"/>
        <v>42121.654282407413</v>
      </c>
      <c r="T3507">
        <f t="shared" si="229"/>
        <v>2015</v>
      </c>
    </row>
    <row r="3508" spans="1:20" ht="48" x14ac:dyDescent="0.2">
      <c r="A3508">
        <v>1911</v>
      </c>
      <c r="B3508" s="9" t="s">
        <v>1912</v>
      </c>
      <c r="C3508" s="3" t="s">
        <v>6021</v>
      </c>
      <c r="D3508" s="5">
        <v>42500</v>
      </c>
      <c r="E3508" s="7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4" t="s">
        <v>8307</v>
      </c>
      <c r="P3508" s="12" t="s">
        <v>8317</v>
      </c>
      <c r="Q3508" s="11">
        <f t="shared" si="226"/>
        <v>10</v>
      </c>
      <c r="R3508" s="19">
        <f t="shared" si="227"/>
        <v>41830.033958333333</v>
      </c>
      <c r="S3508" s="17">
        <f t="shared" si="228"/>
        <v>41860.033958333333</v>
      </c>
      <c r="T3508">
        <f t="shared" si="229"/>
        <v>2014</v>
      </c>
    </row>
    <row r="3509" spans="1:20" ht="48" x14ac:dyDescent="0.2">
      <c r="A3509">
        <v>771</v>
      </c>
      <c r="B3509" s="9" t="s">
        <v>772</v>
      </c>
      <c r="C3509" s="3" t="s">
        <v>4881</v>
      </c>
      <c r="D3509" s="5">
        <v>38000</v>
      </c>
      <c r="E3509" s="7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4" t="s">
        <v>8310</v>
      </c>
      <c r="P3509" s="12" t="s">
        <v>8351</v>
      </c>
      <c r="Q3509" s="11">
        <f t="shared" si="226"/>
        <v>10</v>
      </c>
      <c r="R3509" s="19">
        <f t="shared" si="227"/>
        <v>42349.824097222227</v>
      </c>
      <c r="S3509" s="17">
        <f t="shared" si="228"/>
        <v>42399.824097222227</v>
      </c>
      <c r="T3509">
        <f t="shared" si="229"/>
        <v>2015</v>
      </c>
    </row>
    <row r="3510" spans="1:20" ht="32" x14ac:dyDescent="0.2">
      <c r="A3510">
        <v>3132</v>
      </c>
      <c r="B3510" s="9" t="s">
        <v>3132</v>
      </c>
      <c r="C3510" s="3" t="s">
        <v>7242</v>
      </c>
      <c r="D3510" s="5">
        <v>30000</v>
      </c>
      <c r="E3510" s="7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4" t="s">
        <v>8322</v>
      </c>
      <c r="P3510" s="12" t="s">
        <v>8325</v>
      </c>
      <c r="Q3510" s="11">
        <f t="shared" si="226"/>
        <v>10</v>
      </c>
      <c r="R3510" s="19">
        <f t="shared" si="227"/>
        <v>42786.350231481483</v>
      </c>
      <c r="S3510" s="17">
        <f t="shared" si="228"/>
        <v>42846.308564814812</v>
      </c>
      <c r="T3510">
        <f t="shared" si="229"/>
        <v>2017</v>
      </c>
    </row>
    <row r="3511" spans="1:20" ht="48" x14ac:dyDescent="0.2">
      <c r="A3511">
        <v>3065</v>
      </c>
      <c r="B3511" s="9" t="s">
        <v>3065</v>
      </c>
      <c r="C3511" s="3" t="s">
        <v>7175</v>
      </c>
      <c r="D3511" s="5">
        <v>25000</v>
      </c>
      <c r="E3511" s="7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4" t="s">
        <v>8322</v>
      </c>
      <c r="P3511" s="12" t="s">
        <v>8323</v>
      </c>
      <c r="Q3511" s="11">
        <f t="shared" si="226"/>
        <v>5</v>
      </c>
      <c r="R3511" s="19">
        <f t="shared" si="227"/>
        <v>41825.055231481485</v>
      </c>
      <c r="S3511" s="17">
        <f t="shared" si="228"/>
        <v>41850.055231481485</v>
      </c>
      <c r="T3511">
        <f t="shared" si="229"/>
        <v>2014</v>
      </c>
    </row>
    <row r="3512" spans="1:20" ht="48" x14ac:dyDescent="0.2">
      <c r="A3512">
        <v>3110</v>
      </c>
      <c r="B3512" s="9" t="s">
        <v>3110</v>
      </c>
      <c r="C3512" s="3" t="s">
        <v>7220</v>
      </c>
      <c r="D3512" s="5">
        <v>25000</v>
      </c>
      <c r="E3512" s="7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4" t="s">
        <v>8322</v>
      </c>
      <c r="P3512" s="12" t="s">
        <v>8323</v>
      </c>
      <c r="Q3512" s="11">
        <f t="shared" si="226"/>
        <v>10</v>
      </c>
      <c r="R3512" s="19">
        <f t="shared" si="227"/>
        <v>42745.031469907408</v>
      </c>
      <c r="S3512" s="17">
        <f t="shared" si="228"/>
        <v>42785.031469907408</v>
      </c>
      <c r="T3512">
        <f t="shared" si="229"/>
        <v>2017</v>
      </c>
    </row>
    <row r="3513" spans="1:20" ht="48" x14ac:dyDescent="0.2">
      <c r="A3513">
        <v>2374</v>
      </c>
      <c r="B3513" s="9" t="s">
        <v>2375</v>
      </c>
      <c r="C3513" s="3" t="s">
        <v>6484</v>
      </c>
      <c r="D3513" s="5">
        <v>22000</v>
      </c>
      <c r="E3513" s="7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4" t="s">
        <v>8307</v>
      </c>
      <c r="P3513" s="12" t="s">
        <v>8341</v>
      </c>
      <c r="Q3513" s="11">
        <f t="shared" si="226"/>
        <v>10</v>
      </c>
      <c r="R3513" s="19">
        <f t="shared" si="227"/>
        <v>42017.843287037031</v>
      </c>
      <c r="S3513" s="17">
        <f t="shared" si="228"/>
        <v>42047.843287037031</v>
      </c>
      <c r="T3513">
        <f t="shared" si="229"/>
        <v>2015</v>
      </c>
    </row>
    <row r="3514" spans="1:20" ht="48" x14ac:dyDescent="0.2">
      <c r="A3514">
        <v>1867</v>
      </c>
      <c r="B3514" s="9" t="s">
        <v>1868</v>
      </c>
      <c r="C3514" s="3" t="s">
        <v>5977</v>
      </c>
      <c r="D3514" s="5">
        <v>20000</v>
      </c>
      <c r="E3514" s="7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4" t="s">
        <v>8315</v>
      </c>
      <c r="P3514" s="12" t="s">
        <v>8343</v>
      </c>
      <c r="Q3514" s="11">
        <f t="shared" si="226"/>
        <v>10</v>
      </c>
      <c r="R3514" s="19">
        <f t="shared" si="227"/>
        <v>42649.924907407403</v>
      </c>
      <c r="S3514" s="17">
        <f t="shared" si="228"/>
        <v>42679.924907407403</v>
      </c>
      <c r="T3514">
        <f t="shared" si="229"/>
        <v>2016</v>
      </c>
    </row>
    <row r="3515" spans="1:20" ht="48" x14ac:dyDescent="0.2">
      <c r="A3515">
        <v>2126</v>
      </c>
      <c r="B3515" s="9" t="s">
        <v>2127</v>
      </c>
      <c r="C3515" s="3" t="s">
        <v>6236</v>
      </c>
      <c r="D3515" s="5">
        <v>20000</v>
      </c>
      <c r="E3515" s="7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4" t="s">
        <v>8315</v>
      </c>
      <c r="P3515" s="12" t="s">
        <v>8333</v>
      </c>
      <c r="Q3515" s="11">
        <f t="shared" si="226"/>
        <v>5</v>
      </c>
      <c r="R3515" s="19">
        <f t="shared" si="227"/>
        <v>41951.973229166666</v>
      </c>
      <c r="S3515" s="17">
        <f t="shared" si="228"/>
        <v>41981.973229166666</v>
      </c>
      <c r="T3515">
        <f t="shared" si="229"/>
        <v>2014</v>
      </c>
    </row>
    <row r="3516" spans="1:20" ht="48" x14ac:dyDescent="0.2">
      <c r="A3516">
        <v>3878</v>
      </c>
      <c r="B3516" s="9" t="s">
        <v>3875</v>
      </c>
      <c r="C3516" s="3" t="s">
        <v>7987</v>
      </c>
      <c r="D3516" s="5">
        <v>18000</v>
      </c>
      <c r="E3516" s="7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4" t="s">
        <v>8322</v>
      </c>
      <c r="P3516" s="12" t="s">
        <v>8334</v>
      </c>
      <c r="Q3516" s="11">
        <f t="shared" si="226"/>
        <v>10</v>
      </c>
      <c r="R3516" s="19">
        <f t="shared" si="227"/>
        <v>42154.818819444445</v>
      </c>
      <c r="S3516" s="17">
        <f t="shared" si="228"/>
        <v>42185.165972222225</v>
      </c>
      <c r="T3516">
        <f t="shared" si="229"/>
        <v>2015</v>
      </c>
    </row>
    <row r="3517" spans="1:20" ht="48" x14ac:dyDescent="0.2">
      <c r="A3517">
        <v>630</v>
      </c>
      <c r="B3517" s="9" t="s">
        <v>631</v>
      </c>
      <c r="C3517" s="3" t="s">
        <v>4740</v>
      </c>
      <c r="D3517" s="5">
        <v>11999</v>
      </c>
      <c r="E3517" s="7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4" t="s">
        <v>8307</v>
      </c>
      <c r="P3517" s="12" t="s">
        <v>8341</v>
      </c>
      <c r="Q3517" s="11">
        <f t="shared" si="226"/>
        <v>10</v>
      </c>
      <c r="R3517" s="19">
        <f t="shared" si="227"/>
        <v>42223.619456018518</v>
      </c>
      <c r="S3517" s="17">
        <f t="shared" si="228"/>
        <v>42253.215277777781</v>
      </c>
      <c r="T3517">
        <f t="shared" si="229"/>
        <v>2015</v>
      </c>
    </row>
    <row r="3518" spans="1:20" ht="48" x14ac:dyDescent="0.2">
      <c r="A3518">
        <v>443</v>
      </c>
      <c r="B3518" s="9" t="s">
        <v>444</v>
      </c>
      <c r="C3518" s="3" t="s">
        <v>4553</v>
      </c>
      <c r="D3518" s="5">
        <v>10000</v>
      </c>
      <c r="E3518" s="7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4" t="s">
        <v>8320</v>
      </c>
      <c r="P3518" s="12" t="s">
        <v>8338</v>
      </c>
      <c r="Q3518" s="11">
        <f t="shared" si="226"/>
        <v>5</v>
      </c>
      <c r="R3518" s="19">
        <f t="shared" si="227"/>
        <v>41650.015057870369</v>
      </c>
      <c r="S3518" s="17">
        <f t="shared" si="228"/>
        <v>41680.015057870369</v>
      </c>
      <c r="T3518">
        <f t="shared" si="229"/>
        <v>2014</v>
      </c>
    </row>
    <row r="3519" spans="1:20" ht="48" x14ac:dyDescent="0.2">
      <c r="A3519">
        <v>482</v>
      </c>
      <c r="B3519" s="9" t="s">
        <v>483</v>
      </c>
      <c r="C3519" s="3" t="s">
        <v>4592</v>
      </c>
      <c r="D3519" s="5">
        <v>10000</v>
      </c>
      <c r="E3519" s="7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4" t="s">
        <v>8320</v>
      </c>
      <c r="P3519" s="12" t="s">
        <v>8338</v>
      </c>
      <c r="Q3519" s="11">
        <f t="shared" si="226"/>
        <v>10</v>
      </c>
      <c r="R3519" s="19">
        <f t="shared" si="227"/>
        <v>42447.896875000006</v>
      </c>
      <c r="S3519" s="17">
        <f t="shared" si="228"/>
        <v>42474.606944444444</v>
      </c>
      <c r="T3519">
        <f t="shared" si="229"/>
        <v>2016</v>
      </c>
    </row>
    <row r="3520" spans="1:20" ht="48" x14ac:dyDescent="0.2">
      <c r="A3520">
        <v>1564</v>
      </c>
      <c r="B3520" s="9" t="s">
        <v>1565</v>
      </c>
      <c r="C3520" s="3" t="s">
        <v>5674</v>
      </c>
      <c r="D3520" s="5">
        <v>10000</v>
      </c>
      <c r="E3520" s="7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4" t="s">
        <v>8310</v>
      </c>
      <c r="P3520" s="12" t="s">
        <v>8348</v>
      </c>
      <c r="Q3520" s="11">
        <f t="shared" si="226"/>
        <v>10</v>
      </c>
      <c r="R3520" s="19">
        <f t="shared" si="227"/>
        <v>42121.367002314815</v>
      </c>
      <c r="S3520" s="17">
        <f t="shared" si="228"/>
        <v>42152.836805555555</v>
      </c>
      <c r="T3520">
        <f t="shared" si="229"/>
        <v>2015</v>
      </c>
    </row>
    <row r="3521" spans="1:20" ht="16" x14ac:dyDescent="0.2">
      <c r="A3521">
        <v>4000</v>
      </c>
      <c r="B3521" s="9" t="s">
        <v>3996</v>
      </c>
      <c r="C3521" s="3" t="s">
        <v>8106</v>
      </c>
      <c r="D3521" s="5">
        <v>8000</v>
      </c>
      <c r="E3521" s="7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4" t="s">
        <v>8322</v>
      </c>
      <c r="P3521" s="12" t="s">
        <v>8325</v>
      </c>
      <c r="Q3521" s="11">
        <f t="shared" si="226"/>
        <v>10</v>
      </c>
      <c r="R3521" s="19">
        <f t="shared" si="227"/>
        <v>42437.64534722222</v>
      </c>
      <c r="S3521" s="17">
        <f t="shared" si="228"/>
        <v>42497.603680555556</v>
      </c>
      <c r="T3521">
        <f t="shared" si="229"/>
        <v>2016</v>
      </c>
    </row>
    <row r="3522" spans="1:20" ht="48" x14ac:dyDescent="0.2">
      <c r="A3522">
        <v>1114</v>
      </c>
      <c r="B3522" s="9" t="s">
        <v>1115</v>
      </c>
      <c r="C3522" s="3" t="s">
        <v>5224</v>
      </c>
      <c r="D3522" s="5">
        <v>6000</v>
      </c>
      <c r="E3522" s="7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4" t="s">
        <v>8315</v>
      </c>
      <c r="P3522" s="12" t="s">
        <v>8333</v>
      </c>
      <c r="Q3522" s="11">
        <f t="shared" si="226"/>
        <v>3.33</v>
      </c>
      <c r="R3522" s="19">
        <f t="shared" si="227"/>
        <v>41526.345914351856</v>
      </c>
      <c r="S3522" s="17">
        <f t="shared" si="228"/>
        <v>41556.345914351856</v>
      </c>
      <c r="T3522">
        <f t="shared" si="229"/>
        <v>2013</v>
      </c>
    </row>
    <row r="3523" spans="1:20" ht="48" x14ac:dyDescent="0.2">
      <c r="A3523">
        <v>1701</v>
      </c>
      <c r="B3523" s="9" t="s">
        <v>1702</v>
      </c>
      <c r="C3523" s="3" t="s">
        <v>5811</v>
      </c>
      <c r="D3523" s="5">
        <v>5050</v>
      </c>
      <c r="E3523" s="7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4" t="s">
        <v>8326</v>
      </c>
      <c r="P3523" s="12" t="s">
        <v>8329</v>
      </c>
      <c r="Q3523" s="11">
        <f t="shared" ref="Q3523:Q3586" si="230">IFERROR(ROUND(E3523/L3523,2),0)</f>
        <v>5</v>
      </c>
      <c r="R3523" s="19">
        <f t="shared" ref="R3523:R3586" si="231">(((J3523/60)/60)/24)+DATE(1970,1,1)</f>
        <v>41989.664409722223</v>
      </c>
      <c r="S3523" s="17">
        <f t="shared" ref="S3523:S3586" si="232">(((I3523/60)/60)/24)+DATE(1970,1,1)</f>
        <v>42019.664409722223</v>
      </c>
      <c r="T3523">
        <f t="shared" si="229"/>
        <v>2014</v>
      </c>
    </row>
    <row r="3524" spans="1:20" ht="48" x14ac:dyDescent="0.2">
      <c r="A3524">
        <v>509</v>
      </c>
      <c r="B3524" s="9" t="s">
        <v>510</v>
      </c>
      <c r="C3524" s="3" t="s">
        <v>4619</v>
      </c>
      <c r="D3524" s="5">
        <v>5000</v>
      </c>
      <c r="E3524" s="7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4" t="s">
        <v>8320</v>
      </c>
      <c r="P3524" s="12" t="s">
        <v>8338</v>
      </c>
      <c r="Q3524" s="11">
        <f t="shared" si="230"/>
        <v>10</v>
      </c>
      <c r="R3524" s="19">
        <f t="shared" si="231"/>
        <v>42153.631597222222</v>
      </c>
      <c r="S3524" s="17">
        <f t="shared" si="232"/>
        <v>42183.631597222222</v>
      </c>
      <c r="T3524">
        <f t="shared" si="229"/>
        <v>2015</v>
      </c>
    </row>
    <row r="3525" spans="1:20" ht="48" x14ac:dyDescent="0.2">
      <c r="A3525">
        <v>577</v>
      </c>
      <c r="B3525" s="9" t="s">
        <v>578</v>
      </c>
      <c r="C3525" s="3" t="s">
        <v>4687</v>
      </c>
      <c r="D3525" s="5">
        <v>5000</v>
      </c>
      <c r="E3525" s="7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4" t="s">
        <v>8307</v>
      </c>
      <c r="P3525" s="12" t="s">
        <v>8341</v>
      </c>
      <c r="Q3525" s="11">
        <f t="shared" si="230"/>
        <v>10</v>
      </c>
      <c r="R3525" s="19">
        <f t="shared" si="231"/>
        <v>42450.589143518519</v>
      </c>
      <c r="S3525" s="17">
        <f t="shared" si="232"/>
        <v>42510.589143518519</v>
      </c>
      <c r="T3525">
        <f t="shared" si="229"/>
        <v>2016</v>
      </c>
    </row>
    <row r="3526" spans="1:20" ht="48" x14ac:dyDescent="0.2">
      <c r="A3526">
        <v>606</v>
      </c>
      <c r="B3526" s="9" t="s">
        <v>607</v>
      </c>
      <c r="C3526" s="3" t="s">
        <v>4716</v>
      </c>
      <c r="D3526" s="5">
        <v>5000</v>
      </c>
      <c r="E3526" s="7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4" t="s">
        <v>8307</v>
      </c>
      <c r="P3526" s="12" t="s">
        <v>8341</v>
      </c>
      <c r="Q3526" s="11">
        <f t="shared" si="230"/>
        <v>10</v>
      </c>
      <c r="R3526" s="19">
        <f t="shared" si="231"/>
        <v>42102.650567129633</v>
      </c>
      <c r="S3526" s="17">
        <f t="shared" si="232"/>
        <v>42148.625</v>
      </c>
      <c r="T3526">
        <f t="shared" si="229"/>
        <v>2015</v>
      </c>
    </row>
    <row r="3527" spans="1:20" ht="48" x14ac:dyDescent="0.2">
      <c r="A3527">
        <v>2396</v>
      </c>
      <c r="B3527" s="9" t="s">
        <v>2397</v>
      </c>
      <c r="C3527" s="3" t="s">
        <v>6506</v>
      </c>
      <c r="D3527" s="5">
        <v>5000</v>
      </c>
      <c r="E3527" s="7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4" t="s">
        <v>8307</v>
      </c>
      <c r="P3527" s="12" t="s">
        <v>8341</v>
      </c>
      <c r="Q3527" s="11">
        <f t="shared" si="230"/>
        <v>10</v>
      </c>
      <c r="R3527" s="19">
        <f t="shared" si="231"/>
        <v>42262.849050925928</v>
      </c>
      <c r="S3527" s="17">
        <f t="shared" si="232"/>
        <v>42292.849050925928</v>
      </c>
      <c r="T3527">
        <f t="shared" si="229"/>
        <v>2015</v>
      </c>
    </row>
    <row r="3528" spans="1:20" ht="32" x14ac:dyDescent="0.2">
      <c r="A3528">
        <v>2440</v>
      </c>
      <c r="B3528" s="9" t="s">
        <v>2441</v>
      </c>
      <c r="C3528" s="3" t="s">
        <v>6550</v>
      </c>
      <c r="D3528" s="5">
        <v>5000</v>
      </c>
      <c r="E3528" s="7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4" t="s">
        <v>8318</v>
      </c>
      <c r="P3528" s="12" t="s">
        <v>8344</v>
      </c>
      <c r="Q3528" s="11">
        <f t="shared" si="230"/>
        <v>5</v>
      </c>
      <c r="R3528" s="19">
        <f t="shared" si="231"/>
        <v>42383.899456018517</v>
      </c>
      <c r="S3528" s="17">
        <f t="shared" si="232"/>
        <v>42413.899456018517</v>
      </c>
      <c r="T3528">
        <f t="shared" si="229"/>
        <v>2016</v>
      </c>
    </row>
    <row r="3529" spans="1:20" ht="16" x14ac:dyDescent="0.2">
      <c r="A3529">
        <v>3868</v>
      </c>
      <c r="B3529" s="9" t="s">
        <v>3865</v>
      </c>
      <c r="C3529" s="3" t="s">
        <v>7977</v>
      </c>
      <c r="D3529" s="5">
        <v>5000</v>
      </c>
      <c r="E3529" s="7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4" t="s">
        <v>8322</v>
      </c>
      <c r="P3529" s="12" t="s">
        <v>8334</v>
      </c>
      <c r="Q3529" s="11">
        <f t="shared" si="230"/>
        <v>10</v>
      </c>
      <c r="R3529" s="19">
        <f t="shared" si="231"/>
        <v>41865.659780092588</v>
      </c>
      <c r="S3529" s="17">
        <f t="shared" si="232"/>
        <v>41890.659780092588</v>
      </c>
      <c r="T3529">
        <f>YEAR(R3529)</f>
        <v>2014</v>
      </c>
    </row>
    <row r="3530" spans="1:20" ht="48" x14ac:dyDescent="0.2">
      <c r="A3530">
        <v>215</v>
      </c>
      <c r="B3530" s="9" t="s">
        <v>217</v>
      </c>
      <c r="C3530" s="3" t="s">
        <v>4325</v>
      </c>
      <c r="D3530" s="5">
        <v>4400</v>
      </c>
      <c r="E3530" s="7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4" t="s">
        <v>8320</v>
      </c>
      <c r="P3530" s="12" t="s">
        <v>8324</v>
      </c>
      <c r="Q3530" s="11">
        <f t="shared" si="230"/>
        <v>10</v>
      </c>
      <c r="R3530" s="19">
        <f t="shared" si="231"/>
        <v>42375.230115740742</v>
      </c>
      <c r="S3530" s="17">
        <f t="shared" si="232"/>
        <v>42417.999305555553</v>
      </c>
      <c r="T3530">
        <f t="shared" ref="T3530:T3547" si="233">YEAR(R3530)</f>
        <v>2016</v>
      </c>
    </row>
    <row r="3531" spans="1:20" ht="48" x14ac:dyDescent="0.2">
      <c r="A3531">
        <v>3917</v>
      </c>
      <c r="B3531" s="9" t="s">
        <v>3914</v>
      </c>
      <c r="C3531" s="3" t="s">
        <v>8025</v>
      </c>
      <c r="D3531" s="5">
        <v>3500</v>
      </c>
      <c r="E3531" s="7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4" t="s">
        <v>8322</v>
      </c>
      <c r="P3531" s="12" t="s">
        <v>8325</v>
      </c>
      <c r="Q3531" s="11">
        <f t="shared" si="230"/>
        <v>10</v>
      </c>
      <c r="R3531" s="19">
        <f t="shared" si="231"/>
        <v>41863.527326388888</v>
      </c>
      <c r="S3531" s="17">
        <f t="shared" si="232"/>
        <v>41893.527326388888</v>
      </c>
      <c r="T3531">
        <f t="shared" si="233"/>
        <v>2014</v>
      </c>
    </row>
    <row r="3532" spans="1:20" ht="48" x14ac:dyDescent="0.2">
      <c r="A3532">
        <v>4085</v>
      </c>
      <c r="B3532" s="9" t="s">
        <v>4081</v>
      </c>
      <c r="C3532" s="3" t="s">
        <v>8188</v>
      </c>
      <c r="D3532" s="5">
        <v>3500</v>
      </c>
      <c r="E3532" s="7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4" t="s">
        <v>8322</v>
      </c>
      <c r="P3532" s="12" t="s">
        <v>8325</v>
      </c>
      <c r="Q3532" s="11">
        <f t="shared" si="230"/>
        <v>10</v>
      </c>
      <c r="R3532" s="19">
        <f t="shared" si="231"/>
        <v>42058.603877314818</v>
      </c>
      <c r="S3532" s="17">
        <f t="shared" si="232"/>
        <v>42087.165972222225</v>
      </c>
      <c r="T3532">
        <f t="shared" si="233"/>
        <v>2015</v>
      </c>
    </row>
    <row r="3533" spans="1:20" ht="48" x14ac:dyDescent="0.2">
      <c r="A3533">
        <v>142</v>
      </c>
      <c r="B3533" s="9" t="s">
        <v>144</v>
      </c>
      <c r="C3533" s="3" t="s">
        <v>4252</v>
      </c>
      <c r="D3533" s="5">
        <v>3000</v>
      </c>
      <c r="E3533" s="7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4" t="s">
        <v>8320</v>
      </c>
      <c r="P3533" s="12" t="s">
        <v>8336</v>
      </c>
      <c r="Q3533" s="11">
        <f t="shared" si="230"/>
        <v>10</v>
      </c>
      <c r="R3533" s="19">
        <f t="shared" si="231"/>
        <v>41938.893263888887</v>
      </c>
      <c r="S3533" s="17">
        <f t="shared" si="232"/>
        <v>41959.934930555552</v>
      </c>
      <c r="T3533">
        <f t="shared" si="233"/>
        <v>2014</v>
      </c>
    </row>
    <row r="3534" spans="1:20" ht="48" x14ac:dyDescent="0.2">
      <c r="A3534">
        <v>2777</v>
      </c>
      <c r="B3534" s="9" t="s">
        <v>2777</v>
      </c>
      <c r="C3534" s="3" t="s">
        <v>6887</v>
      </c>
      <c r="D3534" s="5">
        <v>3000</v>
      </c>
      <c r="E3534" s="7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4" t="s">
        <v>8310</v>
      </c>
      <c r="P3534" s="12" t="s">
        <v>8355</v>
      </c>
      <c r="Q3534" s="11">
        <f t="shared" si="230"/>
        <v>10</v>
      </c>
      <c r="R3534" s="19">
        <f t="shared" si="231"/>
        <v>42172.669027777782</v>
      </c>
      <c r="S3534" s="17">
        <f t="shared" si="232"/>
        <v>42202.669027777782</v>
      </c>
      <c r="T3534">
        <f t="shared" si="233"/>
        <v>2015</v>
      </c>
    </row>
    <row r="3535" spans="1:20" ht="48" x14ac:dyDescent="0.2">
      <c r="A3535">
        <v>4084</v>
      </c>
      <c r="B3535" s="9" t="s">
        <v>4080</v>
      </c>
      <c r="C3535" s="3" t="s">
        <v>8187</v>
      </c>
      <c r="D3535" s="5">
        <v>3000</v>
      </c>
      <c r="E3535" s="7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4" t="s">
        <v>8322</v>
      </c>
      <c r="P3535" s="12" t="s">
        <v>8325</v>
      </c>
      <c r="Q3535" s="11">
        <f t="shared" si="230"/>
        <v>10</v>
      </c>
      <c r="R3535" s="19">
        <f t="shared" si="231"/>
        <v>42622.436412037037</v>
      </c>
      <c r="S3535" s="17">
        <f t="shared" si="232"/>
        <v>42652.436412037037</v>
      </c>
      <c r="T3535">
        <f t="shared" si="233"/>
        <v>2016</v>
      </c>
    </row>
    <row r="3536" spans="1:20" ht="48" x14ac:dyDescent="0.2">
      <c r="A3536">
        <v>1863</v>
      </c>
      <c r="B3536" s="9" t="s">
        <v>1864</v>
      </c>
      <c r="C3536" s="3" t="s">
        <v>5973</v>
      </c>
      <c r="D3536" s="5">
        <v>2500</v>
      </c>
      <c r="E3536" s="7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4" t="s">
        <v>8315</v>
      </c>
      <c r="P3536" s="12" t="s">
        <v>8343</v>
      </c>
      <c r="Q3536" s="11">
        <f t="shared" si="230"/>
        <v>5</v>
      </c>
      <c r="R3536" s="19">
        <f t="shared" si="231"/>
        <v>41772.797280092593</v>
      </c>
      <c r="S3536" s="17">
        <f t="shared" si="232"/>
        <v>41802.797280092593</v>
      </c>
      <c r="T3536">
        <f t="shared" si="233"/>
        <v>2014</v>
      </c>
    </row>
    <row r="3537" spans="1:20" ht="48" x14ac:dyDescent="0.2">
      <c r="A3537">
        <v>1543</v>
      </c>
      <c r="B3537" s="9" t="s">
        <v>1544</v>
      </c>
      <c r="C3537" s="3" t="s">
        <v>5653</v>
      </c>
      <c r="D3537" s="5">
        <v>2250</v>
      </c>
      <c r="E3537" s="7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4" t="s">
        <v>8312</v>
      </c>
      <c r="P3537" s="12" t="s">
        <v>8354</v>
      </c>
      <c r="Q3537" s="11">
        <f t="shared" si="230"/>
        <v>10</v>
      </c>
      <c r="R3537" s="19">
        <f t="shared" si="231"/>
        <v>41935.509652777779</v>
      </c>
      <c r="S3537" s="17">
        <f t="shared" si="232"/>
        <v>41965.551319444443</v>
      </c>
      <c r="T3537">
        <f t="shared" si="233"/>
        <v>2014</v>
      </c>
    </row>
    <row r="3538" spans="1:20" ht="32" x14ac:dyDescent="0.2">
      <c r="A3538">
        <v>1126</v>
      </c>
      <c r="B3538" s="9" t="s">
        <v>1127</v>
      </c>
      <c r="C3538" s="3" t="s">
        <v>5236</v>
      </c>
      <c r="D3538" s="5">
        <v>2000</v>
      </c>
      <c r="E3538" s="7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4" t="s">
        <v>8315</v>
      </c>
      <c r="P3538" s="12" t="s">
        <v>8343</v>
      </c>
      <c r="Q3538" s="11">
        <f t="shared" si="230"/>
        <v>5</v>
      </c>
      <c r="R3538" s="19">
        <f t="shared" si="231"/>
        <v>42535.327476851846</v>
      </c>
      <c r="S3538" s="17">
        <f t="shared" si="232"/>
        <v>42565.327476851846</v>
      </c>
      <c r="T3538">
        <f t="shared" si="233"/>
        <v>2016</v>
      </c>
    </row>
    <row r="3539" spans="1:20" ht="32" x14ac:dyDescent="0.2">
      <c r="A3539">
        <v>2757</v>
      </c>
      <c r="B3539" s="9" t="s">
        <v>2757</v>
      </c>
      <c r="C3539" s="3" t="s">
        <v>6867</v>
      </c>
      <c r="D3539" s="5">
        <v>1500</v>
      </c>
      <c r="E3539" s="7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4" t="s">
        <v>8310</v>
      </c>
      <c r="P3539" s="12" t="s">
        <v>8355</v>
      </c>
      <c r="Q3539" s="11">
        <f t="shared" si="230"/>
        <v>5</v>
      </c>
      <c r="R3539" s="19">
        <f t="shared" si="231"/>
        <v>42573.65662037037</v>
      </c>
      <c r="S3539" s="17">
        <f t="shared" si="232"/>
        <v>42588.65662037037</v>
      </c>
      <c r="T3539">
        <f t="shared" si="233"/>
        <v>2016</v>
      </c>
    </row>
    <row r="3540" spans="1:20" ht="32" x14ac:dyDescent="0.2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4" t="s">
        <v>8322</v>
      </c>
      <c r="P3540" s="12" t="s">
        <v>8323</v>
      </c>
      <c r="Q3540" s="11">
        <f t="shared" si="230"/>
        <v>10</v>
      </c>
      <c r="R3540" s="19">
        <f t="shared" si="231"/>
        <v>41848.679803240739</v>
      </c>
      <c r="S3540" s="17">
        <f t="shared" si="232"/>
        <v>41908.679803240739</v>
      </c>
      <c r="T3540">
        <f t="shared" si="233"/>
        <v>2014</v>
      </c>
    </row>
    <row r="3541" spans="1:20" ht="48" x14ac:dyDescent="0.2">
      <c r="A3541">
        <v>3736</v>
      </c>
      <c r="B3541" s="9" t="s">
        <v>3733</v>
      </c>
      <c r="C3541" s="3" t="s">
        <v>7846</v>
      </c>
      <c r="D3541" s="5">
        <v>1500</v>
      </c>
      <c r="E3541" s="7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4" t="s">
        <v>8322</v>
      </c>
      <c r="P3541" s="12" t="s">
        <v>8325</v>
      </c>
      <c r="Q3541" s="11">
        <f t="shared" si="230"/>
        <v>10</v>
      </c>
      <c r="R3541" s="19">
        <f t="shared" si="231"/>
        <v>42048.711724537032</v>
      </c>
      <c r="S3541" s="17">
        <f t="shared" si="232"/>
        <v>42086.75</v>
      </c>
      <c r="T3541">
        <f t="shared" si="233"/>
        <v>2015</v>
      </c>
    </row>
    <row r="3542" spans="1:20" ht="48" x14ac:dyDescent="0.2">
      <c r="A3542">
        <v>3129</v>
      </c>
      <c r="B3542" s="9" t="s">
        <v>3129</v>
      </c>
      <c r="C3542" s="3" t="s">
        <v>7239</v>
      </c>
      <c r="D3542" s="5">
        <v>1250</v>
      </c>
      <c r="E3542" s="7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4" t="s">
        <v>8322</v>
      </c>
      <c r="P3542" s="12" t="s">
        <v>8325</v>
      </c>
      <c r="Q3542" s="11">
        <f t="shared" si="230"/>
        <v>10</v>
      </c>
      <c r="R3542" s="19">
        <f t="shared" si="231"/>
        <v>42803.842812499999</v>
      </c>
      <c r="S3542" s="17">
        <f t="shared" si="232"/>
        <v>42843.801145833335</v>
      </c>
      <c r="T3542">
        <f t="shared" si="233"/>
        <v>2017</v>
      </c>
    </row>
    <row r="3543" spans="1:20" ht="32" x14ac:dyDescent="0.2">
      <c r="A3543">
        <v>584</v>
      </c>
      <c r="B3543" s="9" t="s">
        <v>585</v>
      </c>
      <c r="C3543" s="3" t="s">
        <v>4694</v>
      </c>
      <c r="D3543" s="5">
        <v>1000</v>
      </c>
      <c r="E3543" s="7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4" t="s">
        <v>8307</v>
      </c>
      <c r="P3543" s="12" t="s">
        <v>8341</v>
      </c>
      <c r="Q3543" s="11">
        <f t="shared" si="230"/>
        <v>5</v>
      </c>
      <c r="R3543" s="19">
        <f t="shared" si="231"/>
        <v>42049.716620370367</v>
      </c>
      <c r="S3543" s="17">
        <f t="shared" si="232"/>
        <v>42079.674953703703</v>
      </c>
      <c r="T3543">
        <f t="shared" si="233"/>
        <v>2015</v>
      </c>
    </row>
    <row r="3544" spans="1:20" ht="48" x14ac:dyDescent="0.2">
      <c r="A3544">
        <v>2841</v>
      </c>
      <c r="B3544" s="9" t="s">
        <v>2841</v>
      </c>
      <c r="C3544" s="3" t="s">
        <v>6951</v>
      </c>
      <c r="D3544" s="5">
        <v>1000</v>
      </c>
      <c r="E3544" s="7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4" t="s">
        <v>8322</v>
      </c>
      <c r="P3544" s="12" t="s">
        <v>8325</v>
      </c>
      <c r="Q3544" s="11">
        <f t="shared" si="230"/>
        <v>10</v>
      </c>
      <c r="R3544" s="19">
        <f t="shared" si="231"/>
        <v>42291.739548611105</v>
      </c>
      <c r="S3544" s="17">
        <f t="shared" si="232"/>
        <v>42351.781215277777</v>
      </c>
      <c r="T3544">
        <f t="shared" si="233"/>
        <v>2015</v>
      </c>
    </row>
    <row r="3545" spans="1:20" ht="48" x14ac:dyDescent="0.2">
      <c r="A3545">
        <v>4024</v>
      </c>
      <c r="B3545" s="9" t="s">
        <v>4020</v>
      </c>
      <c r="C3545" s="3" t="s">
        <v>8129</v>
      </c>
      <c r="D3545" s="5">
        <v>800</v>
      </c>
      <c r="E3545" s="7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4" t="s">
        <v>8322</v>
      </c>
      <c r="P3545" s="12" t="s">
        <v>8325</v>
      </c>
      <c r="Q3545" s="11">
        <f t="shared" si="230"/>
        <v>10</v>
      </c>
      <c r="R3545" s="19">
        <f t="shared" si="231"/>
        <v>42217.670104166667</v>
      </c>
      <c r="S3545" s="17">
        <f t="shared" si="232"/>
        <v>42247.670104166667</v>
      </c>
      <c r="T3545">
        <f t="shared" si="233"/>
        <v>2015</v>
      </c>
    </row>
    <row r="3546" spans="1:20" ht="32" x14ac:dyDescent="0.2">
      <c r="A3546">
        <v>1073</v>
      </c>
      <c r="B3546" s="9" t="s">
        <v>1074</v>
      </c>
      <c r="C3546" s="3" t="s">
        <v>5183</v>
      </c>
      <c r="D3546" s="5">
        <v>750</v>
      </c>
      <c r="E3546" s="7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4" t="s">
        <v>8315</v>
      </c>
      <c r="P3546" s="12" t="s">
        <v>8333</v>
      </c>
      <c r="Q3546" s="11">
        <f t="shared" si="230"/>
        <v>10</v>
      </c>
      <c r="R3546" s="19">
        <f t="shared" si="231"/>
        <v>40802.964594907404</v>
      </c>
      <c r="S3546" s="17">
        <f t="shared" si="232"/>
        <v>40832.964594907404</v>
      </c>
      <c r="T3546">
        <f t="shared" si="233"/>
        <v>2011</v>
      </c>
    </row>
    <row r="3547" spans="1:20" ht="48" x14ac:dyDescent="0.2">
      <c r="A3547">
        <v>1042</v>
      </c>
      <c r="B3547" s="9" t="s">
        <v>1043</v>
      </c>
      <c r="C3547" s="3" t="s">
        <v>5152</v>
      </c>
      <c r="D3547" s="5">
        <v>650</v>
      </c>
      <c r="E3547" s="7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4" t="s">
        <v>8345</v>
      </c>
      <c r="P3547" s="12" t="s">
        <v>8346</v>
      </c>
      <c r="Q3547" s="11">
        <f t="shared" si="230"/>
        <v>10</v>
      </c>
      <c r="R3547" s="19">
        <f t="shared" si="231"/>
        <v>41851.696157407408</v>
      </c>
      <c r="S3547" s="17">
        <f t="shared" si="232"/>
        <v>41894.416666666664</v>
      </c>
      <c r="T3547">
        <f t="shared" si="233"/>
        <v>2014</v>
      </c>
    </row>
    <row r="3548" spans="1:20" ht="48" x14ac:dyDescent="0.2">
      <c r="A3548">
        <v>3795</v>
      </c>
      <c r="B3548" s="9" t="s">
        <v>3792</v>
      </c>
      <c r="C3548" s="3" t="s">
        <v>7905</v>
      </c>
      <c r="D3548" s="5">
        <v>600</v>
      </c>
      <c r="E3548" s="7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4" t="s">
        <v>8322</v>
      </c>
      <c r="P3548" s="12" t="s">
        <v>8334</v>
      </c>
      <c r="Q3548" s="11">
        <f t="shared" si="230"/>
        <v>5</v>
      </c>
      <c r="R3548" s="19">
        <f t="shared" si="231"/>
        <v>42201.436226851853</v>
      </c>
      <c r="S3548" s="17">
        <f t="shared" si="232"/>
        <v>42244.9375</v>
      </c>
      <c r="T3548">
        <f>YEAR(R3548)</f>
        <v>2015</v>
      </c>
    </row>
    <row r="3549" spans="1:20" ht="48" x14ac:dyDescent="0.2">
      <c r="A3549">
        <v>3858</v>
      </c>
      <c r="B3549" s="9" t="s">
        <v>3855</v>
      </c>
      <c r="C3549" s="3" t="s">
        <v>7967</v>
      </c>
      <c r="D3549" s="5">
        <v>500</v>
      </c>
      <c r="E3549" s="7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4" t="s">
        <v>8322</v>
      </c>
      <c r="P3549" s="12" t="s">
        <v>8325</v>
      </c>
      <c r="Q3549" s="11">
        <f t="shared" si="230"/>
        <v>10</v>
      </c>
      <c r="R3549" s="19">
        <f t="shared" si="231"/>
        <v>42128.431064814817</v>
      </c>
      <c r="S3549" s="17">
        <f t="shared" si="232"/>
        <v>42146.875</v>
      </c>
      <c r="T3549">
        <f t="shared" ref="T3549:T3612" si="234">YEAR(R3549)</f>
        <v>2015</v>
      </c>
    </row>
    <row r="3550" spans="1:20" ht="48" x14ac:dyDescent="0.2">
      <c r="A3550">
        <v>2886</v>
      </c>
      <c r="B3550" s="9" t="s">
        <v>2886</v>
      </c>
      <c r="C3550" s="3" t="s">
        <v>6996</v>
      </c>
      <c r="D3550" s="5">
        <v>200</v>
      </c>
      <c r="E3550" s="7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4" t="s">
        <v>8322</v>
      </c>
      <c r="P3550" s="12" t="s">
        <v>8325</v>
      </c>
      <c r="Q3550" s="11">
        <f t="shared" si="230"/>
        <v>10</v>
      </c>
      <c r="R3550" s="19">
        <f t="shared" si="231"/>
        <v>42261.632916666669</v>
      </c>
      <c r="S3550" s="17">
        <f t="shared" si="232"/>
        <v>42266.165972222225</v>
      </c>
      <c r="T3550">
        <f t="shared" si="234"/>
        <v>2015</v>
      </c>
    </row>
    <row r="3551" spans="1:20" ht="48" x14ac:dyDescent="0.2">
      <c r="A3551">
        <v>3745</v>
      </c>
      <c r="B3551" s="9" t="s">
        <v>3742</v>
      </c>
      <c r="C3551" s="3" t="s">
        <v>7855</v>
      </c>
      <c r="D3551" s="5">
        <v>100</v>
      </c>
      <c r="E3551" s="7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4" t="s">
        <v>8322</v>
      </c>
      <c r="P3551" s="12" t="s">
        <v>8325</v>
      </c>
      <c r="Q3551" s="11">
        <f t="shared" si="230"/>
        <v>10</v>
      </c>
      <c r="R3551" s="19">
        <f t="shared" si="231"/>
        <v>41831.697939814818</v>
      </c>
      <c r="S3551" s="17">
        <f t="shared" si="232"/>
        <v>41861.697939814818</v>
      </c>
      <c r="T3551">
        <f t="shared" si="234"/>
        <v>2014</v>
      </c>
    </row>
    <row r="3552" spans="1:20" ht="16" x14ac:dyDescent="0.2">
      <c r="A3552">
        <v>847</v>
      </c>
      <c r="B3552" s="9" t="s">
        <v>848</v>
      </c>
      <c r="C3552" s="3" t="s">
        <v>4957</v>
      </c>
      <c r="D3552" s="5">
        <v>10</v>
      </c>
      <c r="E3552" s="7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4" t="s">
        <v>8326</v>
      </c>
      <c r="P3552" s="12" t="s">
        <v>8335</v>
      </c>
      <c r="Q3552" s="11">
        <f t="shared" si="230"/>
        <v>10</v>
      </c>
      <c r="R3552" s="19">
        <f t="shared" si="231"/>
        <v>42165.79833333334</v>
      </c>
      <c r="S3552" s="17">
        <f t="shared" si="232"/>
        <v>42195.79833333334</v>
      </c>
      <c r="T3552">
        <f t="shared" si="234"/>
        <v>2015</v>
      </c>
    </row>
    <row r="3553" spans="1:20" ht="48" x14ac:dyDescent="0.2">
      <c r="A3553">
        <v>2213</v>
      </c>
      <c r="B3553" s="9" t="s">
        <v>2214</v>
      </c>
      <c r="C3553" s="3" t="s">
        <v>6323</v>
      </c>
      <c r="D3553" s="5">
        <v>5</v>
      </c>
      <c r="E3553" s="7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4" t="s">
        <v>8326</v>
      </c>
      <c r="P3553" s="12" t="s">
        <v>8328</v>
      </c>
      <c r="Q3553" s="11">
        <f t="shared" si="230"/>
        <v>10</v>
      </c>
      <c r="R3553" s="19">
        <f t="shared" si="231"/>
        <v>42109.826145833329</v>
      </c>
      <c r="S3553" s="17">
        <f t="shared" si="232"/>
        <v>42139.826145833329</v>
      </c>
      <c r="T3553">
        <f t="shared" si="234"/>
        <v>2015</v>
      </c>
    </row>
    <row r="3554" spans="1:20" ht="48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4" t="s">
        <v>8307</v>
      </c>
      <c r="P3554" s="12" t="s">
        <v>8341</v>
      </c>
      <c r="Q3554" s="11">
        <f t="shared" si="230"/>
        <v>9</v>
      </c>
      <c r="R3554" s="19">
        <f t="shared" si="231"/>
        <v>42276.903333333335</v>
      </c>
      <c r="S3554" s="17">
        <f t="shared" si="232"/>
        <v>42306.903333333335</v>
      </c>
      <c r="T3554">
        <f t="shared" si="234"/>
        <v>2015</v>
      </c>
    </row>
    <row r="3555" spans="1:20" ht="48" x14ac:dyDescent="0.2">
      <c r="A3555">
        <v>666</v>
      </c>
      <c r="B3555" s="9" t="s">
        <v>667</v>
      </c>
      <c r="C3555" s="3" t="s">
        <v>4776</v>
      </c>
      <c r="D3555" s="5">
        <v>200000</v>
      </c>
      <c r="E3555" s="7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4" t="s">
        <v>8307</v>
      </c>
      <c r="P3555" s="12" t="s">
        <v>8309</v>
      </c>
      <c r="Q3555" s="11">
        <f t="shared" si="230"/>
        <v>2</v>
      </c>
      <c r="R3555" s="19">
        <f t="shared" si="231"/>
        <v>41838.832152777781</v>
      </c>
      <c r="S3555" s="17">
        <f t="shared" si="232"/>
        <v>41868.832152777781</v>
      </c>
      <c r="T3555">
        <f t="shared" si="234"/>
        <v>2014</v>
      </c>
    </row>
    <row r="3556" spans="1:20" ht="48" x14ac:dyDescent="0.2">
      <c r="A3556">
        <v>2423</v>
      </c>
      <c r="B3556" s="9" t="s">
        <v>2424</v>
      </c>
      <c r="C3556" s="3" t="s">
        <v>6533</v>
      </c>
      <c r="D3556" s="5">
        <v>60000</v>
      </c>
      <c r="E3556" s="7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4" t="s">
        <v>8318</v>
      </c>
      <c r="P3556" s="12" t="s">
        <v>8344</v>
      </c>
      <c r="Q3556" s="11">
        <f t="shared" si="230"/>
        <v>8</v>
      </c>
      <c r="R3556" s="19">
        <f t="shared" si="231"/>
        <v>41974.704745370371</v>
      </c>
      <c r="S3556" s="17">
        <f t="shared" si="232"/>
        <v>42004.704745370371</v>
      </c>
      <c r="T3556">
        <f t="shared" si="234"/>
        <v>2014</v>
      </c>
    </row>
    <row r="3557" spans="1:20" ht="48" x14ac:dyDescent="0.2">
      <c r="A3557">
        <v>157</v>
      </c>
      <c r="B3557" s="9" t="s">
        <v>159</v>
      </c>
      <c r="C3557" s="3" t="s">
        <v>4267</v>
      </c>
      <c r="D3557" s="5">
        <v>2995</v>
      </c>
      <c r="E3557" s="7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4" t="s">
        <v>8320</v>
      </c>
      <c r="P3557" s="12" t="s">
        <v>8336</v>
      </c>
      <c r="Q3557" s="11">
        <f t="shared" si="230"/>
        <v>4</v>
      </c>
      <c r="R3557" s="19">
        <f t="shared" si="231"/>
        <v>42396.911712962959</v>
      </c>
      <c r="S3557" s="17">
        <f t="shared" si="232"/>
        <v>42426.911712962959</v>
      </c>
      <c r="T3557">
        <f t="shared" si="234"/>
        <v>2016</v>
      </c>
    </row>
    <row r="3558" spans="1:20" ht="48" x14ac:dyDescent="0.2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4" t="s">
        <v>8307</v>
      </c>
      <c r="P3558" s="12" t="s">
        <v>8341</v>
      </c>
      <c r="Q3558" s="11">
        <f t="shared" si="230"/>
        <v>1</v>
      </c>
      <c r="R3558" s="19">
        <f t="shared" si="231"/>
        <v>41927.067627314813</v>
      </c>
      <c r="S3558" s="17">
        <f t="shared" si="232"/>
        <v>41957.109293981484</v>
      </c>
      <c r="T3558">
        <f t="shared" si="234"/>
        <v>2014</v>
      </c>
    </row>
    <row r="3559" spans="1:20" ht="48" x14ac:dyDescent="0.2">
      <c r="A3559">
        <v>1915</v>
      </c>
      <c r="B3559" s="9" t="s">
        <v>1916</v>
      </c>
      <c r="C3559" s="3" t="s">
        <v>6025</v>
      </c>
      <c r="D3559" s="5">
        <v>500</v>
      </c>
      <c r="E3559" s="7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4" t="s">
        <v>8307</v>
      </c>
      <c r="P3559" s="12" t="s">
        <v>8317</v>
      </c>
      <c r="Q3559" s="11">
        <f t="shared" si="230"/>
        <v>2</v>
      </c>
      <c r="R3559" s="19">
        <f t="shared" si="231"/>
        <v>41864.04886574074</v>
      </c>
      <c r="S3559" s="17">
        <f t="shared" si="232"/>
        <v>41884.04886574074</v>
      </c>
      <c r="T3559">
        <f t="shared" si="234"/>
        <v>2014</v>
      </c>
    </row>
    <row r="3560" spans="1:20" ht="48" x14ac:dyDescent="0.2">
      <c r="A3560">
        <v>3957</v>
      </c>
      <c r="B3560" s="9" t="s">
        <v>3954</v>
      </c>
      <c r="C3560" s="3" t="s">
        <v>8064</v>
      </c>
      <c r="D3560" s="5">
        <v>28000</v>
      </c>
      <c r="E3560" s="7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4" t="s">
        <v>8322</v>
      </c>
      <c r="P3560" s="12" t="s">
        <v>8325</v>
      </c>
      <c r="Q3560" s="11">
        <f t="shared" si="230"/>
        <v>7</v>
      </c>
      <c r="R3560" s="19">
        <f t="shared" si="231"/>
        <v>42513.976319444439</v>
      </c>
      <c r="S3560" s="17">
        <f t="shared" si="232"/>
        <v>42559.976319444439</v>
      </c>
      <c r="T3560">
        <f t="shared" si="234"/>
        <v>2016</v>
      </c>
    </row>
    <row r="3561" spans="1:20" ht="48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4" t="s">
        <v>8322</v>
      </c>
      <c r="P3561" s="12" t="s">
        <v>8325</v>
      </c>
      <c r="Q3561" s="11">
        <f t="shared" si="230"/>
        <v>2.33</v>
      </c>
      <c r="R3561" s="19">
        <f t="shared" si="231"/>
        <v>42465.128391203703</v>
      </c>
      <c r="S3561" s="17">
        <f t="shared" si="232"/>
        <v>42495.128391203703</v>
      </c>
      <c r="T3561">
        <f t="shared" si="234"/>
        <v>2016</v>
      </c>
    </row>
    <row r="3562" spans="1:20" ht="48" x14ac:dyDescent="0.2">
      <c r="A3562">
        <v>1411</v>
      </c>
      <c r="B3562" s="9" t="s">
        <v>1412</v>
      </c>
      <c r="C3562" s="3" t="s">
        <v>5521</v>
      </c>
      <c r="D3562" s="5">
        <v>3000</v>
      </c>
      <c r="E3562" s="7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4" t="s">
        <v>8310</v>
      </c>
      <c r="P3562" s="12" t="s">
        <v>8347</v>
      </c>
      <c r="Q3562" s="11">
        <f t="shared" si="230"/>
        <v>2.33</v>
      </c>
      <c r="R3562" s="19">
        <f t="shared" si="231"/>
        <v>42013.059027777781</v>
      </c>
      <c r="S3562" s="17">
        <f t="shared" si="232"/>
        <v>42041.059027777781</v>
      </c>
      <c r="T3562">
        <f t="shared" si="234"/>
        <v>2015</v>
      </c>
    </row>
    <row r="3563" spans="1:20" ht="48" x14ac:dyDescent="0.2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4" t="s">
        <v>8320</v>
      </c>
      <c r="P3563" s="12" t="s">
        <v>8338</v>
      </c>
      <c r="Q3563" s="11">
        <f t="shared" si="230"/>
        <v>3</v>
      </c>
      <c r="R3563" s="19">
        <f t="shared" si="231"/>
        <v>42275.861157407402</v>
      </c>
      <c r="S3563" s="17">
        <f t="shared" si="232"/>
        <v>42335.902824074074</v>
      </c>
      <c r="T3563">
        <f t="shared" si="234"/>
        <v>2015</v>
      </c>
    </row>
    <row r="3564" spans="1:20" ht="32" x14ac:dyDescent="0.2">
      <c r="A3564">
        <v>596</v>
      </c>
      <c r="B3564" s="9" t="s">
        <v>597</v>
      </c>
      <c r="C3564" s="3" t="s">
        <v>4706</v>
      </c>
      <c r="D3564" s="5">
        <v>20000</v>
      </c>
      <c r="E3564" s="7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4" t="s">
        <v>8307</v>
      </c>
      <c r="P3564" s="12" t="s">
        <v>8341</v>
      </c>
      <c r="Q3564" s="11">
        <f t="shared" si="230"/>
        <v>3</v>
      </c>
      <c r="R3564" s="19">
        <f t="shared" si="231"/>
        <v>42646.896898148145</v>
      </c>
      <c r="S3564" s="17">
        <f t="shared" si="232"/>
        <v>42676.896898148145</v>
      </c>
      <c r="T3564">
        <f t="shared" si="234"/>
        <v>2016</v>
      </c>
    </row>
    <row r="3565" spans="1:20" ht="48" x14ac:dyDescent="0.2">
      <c r="A3565">
        <v>1541</v>
      </c>
      <c r="B3565" s="9" t="s">
        <v>1542</v>
      </c>
      <c r="C3565" s="3" t="s">
        <v>5651</v>
      </c>
      <c r="D3565" s="5">
        <v>18000</v>
      </c>
      <c r="E3565" s="7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4" t="s">
        <v>8312</v>
      </c>
      <c r="P3565" s="12" t="s">
        <v>8354</v>
      </c>
      <c r="Q3565" s="11">
        <f t="shared" si="230"/>
        <v>3</v>
      </c>
      <c r="R3565" s="19">
        <f t="shared" si="231"/>
        <v>41974.712245370371</v>
      </c>
      <c r="S3565" s="17">
        <f t="shared" si="232"/>
        <v>42004.712245370371</v>
      </c>
      <c r="T3565">
        <f t="shared" si="234"/>
        <v>2014</v>
      </c>
    </row>
    <row r="3566" spans="1:20" ht="48" x14ac:dyDescent="0.2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4" t="s">
        <v>8345</v>
      </c>
      <c r="P3566" s="12" t="s">
        <v>8346</v>
      </c>
      <c r="Q3566" s="11">
        <f t="shared" si="230"/>
        <v>3</v>
      </c>
      <c r="R3566" s="19">
        <f t="shared" si="231"/>
        <v>42011.925937499997</v>
      </c>
      <c r="S3566" s="17">
        <f t="shared" si="232"/>
        <v>42068.852083333331</v>
      </c>
      <c r="T3566">
        <f t="shared" si="234"/>
        <v>2015</v>
      </c>
    </row>
    <row r="3567" spans="1:20" ht="48" x14ac:dyDescent="0.2">
      <c r="A3567">
        <v>1879</v>
      </c>
      <c r="B3567" s="9" t="s">
        <v>1880</v>
      </c>
      <c r="C3567" s="3" t="s">
        <v>5989</v>
      </c>
      <c r="D3567" s="5">
        <v>5000</v>
      </c>
      <c r="E3567" s="7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4" t="s">
        <v>8315</v>
      </c>
      <c r="P3567" s="12" t="s">
        <v>8343</v>
      </c>
      <c r="Q3567" s="11">
        <f t="shared" si="230"/>
        <v>3</v>
      </c>
      <c r="R3567" s="19">
        <f t="shared" si="231"/>
        <v>42413.649641203709</v>
      </c>
      <c r="S3567" s="17">
        <f t="shared" si="232"/>
        <v>42443.607974537037</v>
      </c>
      <c r="T3567">
        <f t="shared" si="234"/>
        <v>2016</v>
      </c>
    </row>
    <row r="3568" spans="1:20" ht="64" x14ac:dyDescent="0.2">
      <c r="A3568">
        <v>1418</v>
      </c>
      <c r="B3568" s="9" t="s">
        <v>1419</v>
      </c>
      <c r="C3568" s="3" t="s">
        <v>5528</v>
      </c>
      <c r="D3568" s="5">
        <v>3000</v>
      </c>
      <c r="E3568" s="7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4" t="s">
        <v>8310</v>
      </c>
      <c r="P3568" s="12" t="s">
        <v>8347</v>
      </c>
      <c r="Q3568" s="11">
        <f t="shared" si="230"/>
        <v>6</v>
      </c>
      <c r="R3568" s="19">
        <f t="shared" si="231"/>
        <v>42395.456412037034</v>
      </c>
      <c r="S3568" s="17">
        <f t="shared" si="232"/>
        <v>42425.456412037034</v>
      </c>
      <c r="T3568">
        <f t="shared" si="234"/>
        <v>2016</v>
      </c>
    </row>
    <row r="3569" spans="1:20" ht="48" x14ac:dyDescent="0.2">
      <c r="A3569">
        <v>2901</v>
      </c>
      <c r="B3569" s="9" t="s">
        <v>2901</v>
      </c>
      <c r="C3569" s="3" t="s">
        <v>7011</v>
      </c>
      <c r="D3569" s="5">
        <v>750</v>
      </c>
      <c r="E3569" s="7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4" t="s">
        <v>8322</v>
      </c>
      <c r="P3569" s="12" t="s">
        <v>8325</v>
      </c>
      <c r="Q3569" s="11">
        <f t="shared" si="230"/>
        <v>3</v>
      </c>
      <c r="R3569" s="19">
        <f t="shared" si="231"/>
        <v>41982.904386574075</v>
      </c>
      <c r="S3569" s="17">
        <f t="shared" si="232"/>
        <v>42042.904386574075</v>
      </c>
      <c r="T3569">
        <f t="shared" si="234"/>
        <v>2014</v>
      </c>
    </row>
    <row r="3570" spans="1:20" ht="48" x14ac:dyDescent="0.2">
      <c r="A3570">
        <v>544</v>
      </c>
      <c r="B3570" s="9" t="s">
        <v>545</v>
      </c>
      <c r="C3570" s="3" t="s">
        <v>4654</v>
      </c>
      <c r="D3570" s="5">
        <v>500</v>
      </c>
      <c r="E3570" s="7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4" t="s">
        <v>8307</v>
      </c>
      <c r="P3570" s="12" t="s">
        <v>8341</v>
      </c>
      <c r="Q3570" s="11">
        <f t="shared" si="230"/>
        <v>3</v>
      </c>
      <c r="R3570" s="19">
        <f t="shared" si="231"/>
        <v>42525.656944444447</v>
      </c>
      <c r="S3570" s="17">
        <f t="shared" si="232"/>
        <v>42555.656944444447</v>
      </c>
      <c r="T3570">
        <f t="shared" si="234"/>
        <v>2016</v>
      </c>
    </row>
    <row r="3571" spans="1:20" ht="48" x14ac:dyDescent="0.2">
      <c r="A3571">
        <v>1178</v>
      </c>
      <c r="B3571" s="9" t="s">
        <v>1179</v>
      </c>
      <c r="C3571" s="3" t="s">
        <v>5288</v>
      </c>
      <c r="D3571" s="5">
        <v>75000</v>
      </c>
      <c r="E3571" s="7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4" t="s">
        <v>8318</v>
      </c>
      <c r="P3571" s="12" t="s">
        <v>8344</v>
      </c>
      <c r="Q3571" s="11">
        <f t="shared" si="230"/>
        <v>5</v>
      </c>
      <c r="R3571" s="19">
        <f t="shared" si="231"/>
        <v>41837.905694444446</v>
      </c>
      <c r="S3571" s="17">
        <f t="shared" si="232"/>
        <v>41867.905694444446</v>
      </c>
      <c r="T3571">
        <f t="shared" si="234"/>
        <v>2014</v>
      </c>
    </row>
    <row r="3572" spans="1:20" ht="48" x14ac:dyDescent="0.2">
      <c r="A3572">
        <v>161</v>
      </c>
      <c r="B3572" s="9" t="s">
        <v>163</v>
      </c>
      <c r="C3572" s="3" t="s">
        <v>4271</v>
      </c>
      <c r="D3572" s="5">
        <v>50000</v>
      </c>
      <c r="E3572" s="7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4" t="s">
        <v>8320</v>
      </c>
      <c r="P3572" s="12" t="s">
        <v>8324</v>
      </c>
      <c r="Q3572" s="11">
        <f t="shared" si="230"/>
        <v>5</v>
      </c>
      <c r="R3572" s="19">
        <f t="shared" si="231"/>
        <v>41792.687442129631</v>
      </c>
      <c r="S3572" s="17">
        <f t="shared" si="232"/>
        <v>41822.687442129631</v>
      </c>
      <c r="T3572">
        <f t="shared" si="234"/>
        <v>2014</v>
      </c>
    </row>
    <row r="3573" spans="1:20" ht="48" x14ac:dyDescent="0.2">
      <c r="A3573">
        <v>2589</v>
      </c>
      <c r="B3573" s="9" t="s">
        <v>2589</v>
      </c>
      <c r="C3573" s="3" t="s">
        <v>6699</v>
      </c>
      <c r="D3573" s="5">
        <v>50000</v>
      </c>
      <c r="E3573" s="7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4" t="s">
        <v>8318</v>
      </c>
      <c r="P3573" s="12" t="s">
        <v>8344</v>
      </c>
      <c r="Q3573" s="11">
        <f t="shared" si="230"/>
        <v>5</v>
      </c>
      <c r="R3573" s="19">
        <f t="shared" si="231"/>
        <v>42422.536192129628</v>
      </c>
      <c r="S3573" s="17">
        <f t="shared" si="232"/>
        <v>42452.494525462964</v>
      </c>
      <c r="T3573">
        <f t="shared" si="234"/>
        <v>2016</v>
      </c>
    </row>
    <row r="3574" spans="1:20" ht="48" x14ac:dyDescent="0.2">
      <c r="A3574">
        <v>447</v>
      </c>
      <c r="B3574" s="9" t="s">
        <v>448</v>
      </c>
      <c r="C3574" s="3" t="s">
        <v>4557</v>
      </c>
      <c r="D3574" s="5">
        <v>30000</v>
      </c>
      <c r="E3574" s="7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4" t="s">
        <v>8320</v>
      </c>
      <c r="P3574" s="12" t="s">
        <v>8338</v>
      </c>
      <c r="Q3574" s="11">
        <f t="shared" si="230"/>
        <v>5</v>
      </c>
      <c r="R3574" s="19">
        <f t="shared" si="231"/>
        <v>41331.555127314816</v>
      </c>
      <c r="S3574" s="17">
        <f t="shared" si="232"/>
        <v>41356.513460648144</v>
      </c>
      <c r="T3574">
        <f t="shared" si="234"/>
        <v>2013</v>
      </c>
    </row>
    <row r="3575" spans="1:20" ht="16" x14ac:dyDescent="0.2">
      <c r="A3575">
        <v>2418</v>
      </c>
      <c r="B3575" s="9" t="s">
        <v>2419</v>
      </c>
      <c r="C3575" s="3" t="s">
        <v>6528</v>
      </c>
      <c r="D3575" s="5">
        <v>25000</v>
      </c>
      <c r="E3575" s="7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4" t="s">
        <v>8318</v>
      </c>
      <c r="P3575" s="12" t="s">
        <v>8344</v>
      </c>
      <c r="Q3575" s="11">
        <f t="shared" si="230"/>
        <v>1</v>
      </c>
      <c r="R3575" s="19">
        <f t="shared" si="231"/>
        <v>42027.856990740736</v>
      </c>
      <c r="S3575" s="17">
        <f t="shared" si="232"/>
        <v>42087.815324074079</v>
      </c>
      <c r="T3575">
        <f t="shared" si="234"/>
        <v>2015</v>
      </c>
    </row>
    <row r="3576" spans="1:20" ht="48" x14ac:dyDescent="0.2">
      <c r="A3576">
        <v>2416</v>
      </c>
      <c r="B3576" s="9" t="s">
        <v>2417</v>
      </c>
      <c r="C3576" s="3" t="s">
        <v>6526</v>
      </c>
      <c r="D3576" s="5">
        <v>20000</v>
      </c>
      <c r="E3576" s="7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4" t="s">
        <v>8318</v>
      </c>
      <c r="P3576" s="12" t="s">
        <v>8344</v>
      </c>
      <c r="Q3576" s="11">
        <f t="shared" si="230"/>
        <v>5</v>
      </c>
      <c r="R3576" s="19">
        <f t="shared" si="231"/>
        <v>42019.737766203703</v>
      </c>
      <c r="S3576" s="17">
        <f t="shared" si="232"/>
        <v>42077.625</v>
      </c>
      <c r="T3576">
        <f t="shared" si="234"/>
        <v>2015</v>
      </c>
    </row>
    <row r="3577" spans="1:20" ht="48" x14ac:dyDescent="0.2">
      <c r="A3577">
        <v>1090</v>
      </c>
      <c r="B3577" s="9" t="s">
        <v>1091</v>
      </c>
      <c r="C3577" s="3" t="s">
        <v>5200</v>
      </c>
      <c r="D3577" s="5">
        <v>12999</v>
      </c>
      <c r="E3577" s="7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4" t="s">
        <v>8315</v>
      </c>
      <c r="P3577" s="12" t="s">
        <v>8333</v>
      </c>
      <c r="Q3577" s="11">
        <f t="shared" si="230"/>
        <v>5</v>
      </c>
      <c r="R3577" s="19">
        <f t="shared" si="231"/>
        <v>42123.185798611114</v>
      </c>
      <c r="S3577" s="17">
        <f t="shared" si="232"/>
        <v>42153.185798611114</v>
      </c>
      <c r="T3577">
        <f t="shared" si="234"/>
        <v>2015</v>
      </c>
    </row>
    <row r="3578" spans="1:20" ht="48" x14ac:dyDescent="0.2">
      <c r="A3578">
        <v>1694</v>
      </c>
      <c r="B3578" s="9" t="s">
        <v>1695</v>
      </c>
      <c r="C3578" s="3" t="s">
        <v>5804</v>
      </c>
      <c r="D3578" s="5">
        <v>10000</v>
      </c>
      <c r="E3578" s="7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4" t="s">
        <v>8326</v>
      </c>
      <c r="P3578" s="12" t="s">
        <v>8329</v>
      </c>
      <c r="Q3578" s="11">
        <f t="shared" si="230"/>
        <v>5</v>
      </c>
      <c r="R3578" s="19">
        <f t="shared" si="231"/>
        <v>42791.669837962967</v>
      </c>
      <c r="S3578" s="17">
        <f t="shared" si="232"/>
        <v>42821.191666666666</v>
      </c>
      <c r="T3578">
        <f t="shared" si="234"/>
        <v>2017</v>
      </c>
    </row>
    <row r="3579" spans="1:20" ht="48" x14ac:dyDescent="0.2">
      <c r="A3579">
        <v>3119</v>
      </c>
      <c r="B3579" s="9" t="s">
        <v>3119</v>
      </c>
      <c r="C3579" s="3" t="s">
        <v>7229</v>
      </c>
      <c r="D3579" s="5">
        <v>10000</v>
      </c>
      <c r="E3579" s="7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4" t="s">
        <v>8322</v>
      </c>
      <c r="P3579" s="12" t="s">
        <v>8323</v>
      </c>
      <c r="Q3579" s="11">
        <f t="shared" si="230"/>
        <v>5</v>
      </c>
      <c r="R3579" s="19">
        <f t="shared" si="231"/>
        <v>42060.04550925926</v>
      </c>
      <c r="S3579" s="17">
        <f t="shared" si="232"/>
        <v>42090.003842592589</v>
      </c>
      <c r="T3579">
        <f t="shared" si="234"/>
        <v>2015</v>
      </c>
    </row>
    <row r="3580" spans="1:20" ht="48" x14ac:dyDescent="0.2">
      <c r="A3580">
        <v>1139</v>
      </c>
      <c r="B3580" s="9" t="s">
        <v>1140</v>
      </c>
      <c r="C3580" s="3" t="s">
        <v>5249</v>
      </c>
      <c r="D3580" s="5">
        <v>8000</v>
      </c>
      <c r="E3580" s="7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4" t="s">
        <v>8315</v>
      </c>
      <c r="P3580" s="12" t="s">
        <v>8343</v>
      </c>
      <c r="Q3580" s="11">
        <f t="shared" si="230"/>
        <v>5</v>
      </c>
      <c r="R3580" s="19">
        <f t="shared" si="231"/>
        <v>41975.347523148142</v>
      </c>
      <c r="S3580" s="17">
        <f t="shared" si="232"/>
        <v>42005.347523148142</v>
      </c>
      <c r="T3580">
        <f t="shared" si="234"/>
        <v>2014</v>
      </c>
    </row>
    <row r="3581" spans="1:20" ht="48" x14ac:dyDescent="0.2">
      <c r="A3581">
        <v>3806</v>
      </c>
      <c r="B3581" s="9" t="s">
        <v>3803</v>
      </c>
      <c r="C3581" s="3" t="s">
        <v>7916</v>
      </c>
      <c r="D3581" s="5">
        <v>7500</v>
      </c>
      <c r="E3581" s="7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4" t="s">
        <v>8322</v>
      </c>
      <c r="P3581" s="12" t="s">
        <v>8334</v>
      </c>
      <c r="Q3581" s="11">
        <f t="shared" si="230"/>
        <v>5</v>
      </c>
      <c r="R3581" s="19">
        <f t="shared" si="231"/>
        <v>41799.259039351848</v>
      </c>
      <c r="S3581" s="17">
        <f t="shared" si="232"/>
        <v>41819.259039351848</v>
      </c>
      <c r="T3581">
        <f t="shared" si="234"/>
        <v>2014</v>
      </c>
    </row>
    <row r="3582" spans="1:20" ht="48" x14ac:dyDescent="0.2">
      <c r="A3582">
        <v>440</v>
      </c>
      <c r="B3582" s="9" t="s">
        <v>441</v>
      </c>
      <c r="C3582" s="3" t="s">
        <v>4550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4" t="s">
        <v>8320</v>
      </c>
      <c r="P3582" s="12" t="s">
        <v>8338</v>
      </c>
      <c r="Q3582" s="11">
        <f t="shared" si="230"/>
        <v>5</v>
      </c>
      <c r="R3582" s="19">
        <f t="shared" si="231"/>
        <v>42423.985567129625</v>
      </c>
      <c r="S3582" s="17">
        <f t="shared" si="232"/>
        <v>42453.943900462968</v>
      </c>
      <c r="T3582">
        <f t="shared" si="234"/>
        <v>2016</v>
      </c>
    </row>
    <row r="3583" spans="1:20" ht="48" x14ac:dyDescent="0.2">
      <c r="A3583">
        <v>1482</v>
      </c>
      <c r="B3583" s="9" t="s">
        <v>1483</v>
      </c>
      <c r="C3583" s="3" t="s">
        <v>5592</v>
      </c>
      <c r="D3583" s="5">
        <v>5000</v>
      </c>
      <c r="E3583" s="7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4" t="s">
        <v>8310</v>
      </c>
      <c r="P3583" s="12" t="s">
        <v>8351</v>
      </c>
      <c r="Q3583" s="11">
        <f t="shared" si="230"/>
        <v>5</v>
      </c>
      <c r="R3583" s="19">
        <f t="shared" si="231"/>
        <v>41136.85805555556</v>
      </c>
      <c r="S3583" s="17">
        <f t="shared" si="232"/>
        <v>41159.32708333333</v>
      </c>
      <c r="T3583">
        <f t="shared" si="234"/>
        <v>2012</v>
      </c>
    </row>
    <row r="3584" spans="1:20" ht="48" x14ac:dyDescent="0.2">
      <c r="A3584">
        <v>3939</v>
      </c>
      <c r="B3584" s="9" t="s">
        <v>3936</v>
      </c>
      <c r="C3584" s="3" t="s">
        <v>8047</v>
      </c>
      <c r="D3584" s="5">
        <v>5000</v>
      </c>
      <c r="E3584" s="7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4" t="s">
        <v>8322</v>
      </c>
      <c r="P3584" s="12" t="s">
        <v>8325</v>
      </c>
      <c r="Q3584" s="11">
        <f t="shared" si="230"/>
        <v>5</v>
      </c>
      <c r="R3584" s="19">
        <f t="shared" si="231"/>
        <v>41915.400219907409</v>
      </c>
      <c r="S3584" s="17">
        <f t="shared" si="232"/>
        <v>41919.1875</v>
      </c>
      <c r="T3584">
        <f t="shared" si="234"/>
        <v>2014</v>
      </c>
    </row>
    <row r="3585" spans="1:20" ht="48" x14ac:dyDescent="0.2">
      <c r="A3585">
        <v>763</v>
      </c>
      <c r="B3585" s="9" t="s">
        <v>764</v>
      </c>
      <c r="C3585" s="3" t="s">
        <v>4873</v>
      </c>
      <c r="D3585" s="5">
        <v>4290</v>
      </c>
      <c r="E3585" s="7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4" t="s">
        <v>8310</v>
      </c>
      <c r="P3585" s="12" t="s">
        <v>8351</v>
      </c>
      <c r="Q3585" s="11">
        <f t="shared" si="230"/>
        <v>5</v>
      </c>
      <c r="R3585" s="19">
        <f t="shared" si="231"/>
        <v>41471.446851851848</v>
      </c>
      <c r="S3585" s="17">
        <f t="shared" si="232"/>
        <v>41501.446851851848</v>
      </c>
      <c r="T3585">
        <f t="shared" si="234"/>
        <v>2013</v>
      </c>
    </row>
    <row r="3586" spans="1:20" ht="32" x14ac:dyDescent="0.2">
      <c r="A3586">
        <v>2586</v>
      </c>
      <c r="B3586" s="9" t="s">
        <v>2586</v>
      </c>
      <c r="C3586" s="3" t="s">
        <v>6696</v>
      </c>
      <c r="D3586" s="5">
        <v>3000</v>
      </c>
      <c r="E3586" s="7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4" t="s">
        <v>8318</v>
      </c>
      <c r="P3586" s="12" t="s">
        <v>8344</v>
      </c>
      <c r="Q3586" s="11">
        <f t="shared" si="230"/>
        <v>5</v>
      </c>
      <c r="R3586" s="19">
        <f t="shared" si="231"/>
        <v>42333.330277777779</v>
      </c>
      <c r="S3586" s="17">
        <f t="shared" si="232"/>
        <v>42363.330277777779</v>
      </c>
      <c r="T3586">
        <f t="shared" si="234"/>
        <v>2015</v>
      </c>
    </row>
    <row r="3587" spans="1:20" ht="48" x14ac:dyDescent="0.2">
      <c r="A3587">
        <v>2887</v>
      </c>
      <c r="B3587" s="9" t="s">
        <v>2887</v>
      </c>
      <c r="C3587" s="3" t="s">
        <v>6997</v>
      </c>
      <c r="D3587" s="5">
        <v>3000</v>
      </c>
      <c r="E3587" s="7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4" t="s">
        <v>8322</v>
      </c>
      <c r="P3587" s="12" t="s">
        <v>8325</v>
      </c>
      <c r="Q3587" s="11">
        <f t="shared" ref="Q3587:Q3650" si="235">IFERROR(ROUND(E3587/L3587,2),0)</f>
        <v>5</v>
      </c>
      <c r="R3587" s="19">
        <f t="shared" ref="R3587:R3650" si="236">(((J3587/60)/60)/24)+DATE(1970,1,1)</f>
        <v>41985.427361111113</v>
      </c>
      <c r="S3587" s="17">
        <f t="shared" ref="S3587:S3650" si="237">(((I3587/60)/60)/24)+DATE(1970,1,1)</f>
        <v>42015.427361111113</v>
      </c>
      <c r="T3587">
        <f t="shared" si="234"/>
        <v>2014</v>
      </c>
    </row>
    <row r="3588" spans="1:20" ht="48" x14ac:dyDescent="0.2">
      <c r="A3588">
        <v>4079</v>
      </c>
      <c r="B3588" s="9" t="s">
        <v>4075</v>
      </c>
      <c r="C3588" s="3" t="s">
        <v>8182</v>
      </c>
      <c r="D3588" s="5">
        <v>3000</v>
      </c>
      <c r="E3588" s="7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4" t="s">
        <v>8322</v>
      </c>
      <c r="P3588" s="12" t="s">
        <v>8325</v>
      </c>
      <c r="Q3588" s="11">
        <f t="shared" si="235"/>
        <v>5</v>
      </c>
      <c r="R3588" s="19">
        <f t="shared" si="236"/>
        <v>42510.938900462963</v>
      </c>
      <c r="S3588" s="17">
        <f t="shared" si="237"/>
        <v>42540.938900462963</v>
      </c>
      <c r="T3588">
        <f t="shared" si="234"/>
        <v>2016</v>
      </c>
    </row>
    <row r="3589" spans="1:20" ht="48" x14ac:dyDescent="0.2">
      <c r="A3589">
        <v>1119</v>
      </c>
      <c r="B3589" s="9" t="s">
        <v>1120</v>
      </c>
      <c r="C3589" s="3" t="s">
        <v>5229</v>
      </c>
      <c r="D3589" s="5">
        <v>2100</v>
      </c>
      <c r="E3589" s="7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4" t="s">
        <v>8315</v>
      </c>
      <c r="P3589" s="12" t="s">
        <v>8333</v>
      </c>
      <c r="Q3589" s="11">
        <f t="shared" si="235"/>
        <v>5</v>
      </c>
      <c r="R3589" s="19">
        <f t="shared" si="236"/>
        <v>41722.792407407411</v>
      </c>
      <c r="S3589" s="17">
        <f t="shared" si="237"/>
        <v>41735.792407407411</v>
      </c>
      <c r="T3589">
        <f t="shared" si="234"/>
        <v>2014</v>
      </c>
    </row>
    <row r="3590" spans="1:20" ht="48" x14ac:dyDescent="0.2">
      <c r="A3590">
        <v>1499</v>
      </c>
      <c r="B3590" s="9" t="s">
        <v>1500</v>
      </c>
      <c r="C3590" s="3" t="s">
        <v>5609</v>
      </c>
      <c r="D3590" s="5">
        <v>2000</v>
      </c>
      <c r="E3590" s="7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4" t="s">
        <v>8310</v>
      </c>
      <c r="P3590" s="12" t="s">
        <v>8351</v>
      </c>
      <c r="Q3590" s="11">
        <f t="shared" si="235"/>
        <v>5</v>
      </c>
      <c r="R3590" s="19">
        <f t="shared" si="236"/>
        <v>42527.007326388892</v>
      </c>
      <c r="S3590" s="17">
        <f t="shared" si="237"/>
        <v>42587.007326388892</v>
      </c>
      <c r="T3590">
        <f t="shared" si="234"/>
        <v>2016</v>
      </c>
    </row>
    <row r="3591" spans="1:20" ht="48" x14ac:dyDescent="0.2">
      <c r="A3591">
        <v>3945</v>
      </c>
      <c r="B3591" s="9" t="s">
        <v>3942</v>
      </c>
      <c r="C3591" s="3" t="s">
        <v>8053</v>
      </c>
      <c r="D3591" s="5">
        <v>2000</v>
      </c>
      <c r="E3591" s="7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4" t="s">
        <v>8322</v>
      </c>
      <c r="P3591" s="12" t="s">
        <v>8325</v>
      </c>
      <c r="Q3591" s="11">
        <f t="shared" si="235"/>
        <v>5</v>
      </c>
      <c r="R3591" s="19">
        <f t="shared" si="236"/>
        <v>42109.801712962959</v>
      </c>
      <c r="S3591" s="17">
        <f t="shared" si="237"/>
        <v>42139.801712962959</v>
      </c>
      <c r="T3591">
        <f t="shared" si="234"/>
        <v>2015</v>
      </c>
    </row>
    <row r="3592" spans="1:20" ht="32" x14ac:dyDescent="0.2">
      <c r="A3592">
        <v>3994</v>
      </c>
      <c r="B3592" s="9" t="s">
        <v>3990</v>
      </c>
      <c r="C3592" s="3" t="s">
        <v>8100</v>
      </c>
      <c r="D3592" s="5">
        <v>2000</v>
      </c>
      <c r="E3592" s="7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4" t="s">
        <v>8322</v>
      </c>
      <c r="P3592" s="12" t="s">
        <v>8325</v>
      </c>
      <c r="Q3592" s="11">
        <f t="shared" si="235"/>
        <v>5</v>
      </c>
      <c r="R3592" s="19">
        <f t="shared" si="236"/>
        <v>41809.389930555553</v>
      </c>
      <c r="S3592" s="17">
        <f t="shared" si="237"/>
        <v>41839.389930555553</v>
      </c>
      <c r="T3592">
        <f t="shared" si="234"/>
        <v>2014</v>
      </c>
    </row>
    <row r="3593" spans="1:20" ht="48" x14ac:dyDescent="0.2">
      <c r="A3593">
        <v>4007</v>
      </c>
      <c r="B3593" s="9" t="s">
        <v>4003</v>
      </c>
      <c r="C3593" s="3" t="s">
        <v>8112</v>
      </c>
      <c r="D3593" s="5">
        <v>2000</v>
      </c>
      <c r="E3593" s="7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4" t="s">
        <v>8322</v>
      </c>
      <c r="P3593" s="12" t="s">
        <v>8325</v>
      </c>
      <c r="Q3593" s="11">
        <f t="shared" si="235"/>
        <v>5</v>
      </c>
      <c r="R3593" s="19">
        <f t="shared" si="236"/>
        <v>41848.772928240738</v>
      </c>
      <c r="S3593" s="17">
        <f t="shared" si="237"/>
        <v>41877.686111111114</v>
      </c>
      <c r="T3593">
        <f t="shared" si="234"/>
        <v>2014</v>
      </c>
    </row>
    <row r="3594" spans="1:20" ht="48" x14ac:dyDescent="0.2">
      <c r="A3594">
        <v>3915</v>
      </c>
      <c r="B3594" s="9" t="s">
        <v>3912</v>
      </c>
      <c r="C3594" s="3" t="s">
        <v>8023</v>
      </c>
      <c r="D3594" s="5">
        <v>1500</v>
      </c>
      <c r="E3594" s="7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4" t="s">
        <v>8322</v>
      </c>
      <c r="P3594" s="12" t="s">
        <v>8325</v>
      </c>
      <c r="Q3594" s="11">
        <f t="shared" si="235"/>
        <v>5</v>
      </c>
      <c r="R3594" s="19">
        <f t="shared" si="236"/>
        <v>42492.98505787037</v>
      </c>
      <c r="S3594" s="17">
        <f t="shared" si="237"/>
        <v>42522.98505787037</v>
      </c>
      <c r="T3594">
        <f t="shared" si="234"/>
        <v>2016</v>
      </c>
    </row>
    <row r="3595" spans="1:20" ht="48" x14ac:dyDescent="0.2">
      <c r="A3595">
        <v>1113</v>
      </c>
      <c r="B3595" s="9" t="s">
        <v>1114</v>
      </c>
      <c r="C3595" s="3" t="s">
        <v>5223</v>
      </c>
      <c r="D3595" s="5">
        <v>1000</v>
      </c>
      <c r="E3595" s="7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4" t="s">
        <v>8315</v>
      </c>
      <c r="P3595" s="12" t="s">
        <v>8333</v>
      </c>
      <c r="Q3595" s="11">
        <f t="shared" si="235"/>
        <v>5</v>
      </c>
      <c r="R3595" s="19">
        <f t="shared" si="236"/>
        <v>41835.977083333331</v>
      </c>
      <c r="S3595" s="17">
        <f t="shared" si="237"/>
        <v>41865.977083333331</v>
      </c>
      <c r="T3595">
        <f t="shared" si="234"/>
        <v>2014</v>
      </c>
    </row>
    <row r="3596" spans="1:20" ht="48" x14ac:dyDescent="0.2">
      <c r="A3596">
        <v>1581</v>
      </c>
      <c r="B3596" s="9" t="s">
        <v>1582</v>
      </c>
      <c r="C3596" s="3" t="s">
        <v>5691</v>
      </c>
      <c r="D3596" s="5">
        <v>1000</v>
      </c>
      <c r="E3596" s="7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4" t="s">
        <v>8312</v>
      </c>
      <c r="P3596" s="12" t="s">
        <v>8350</v>
      </c>
      <c r="Q3596" s="11">
        <f t="shared" si="235"/>
        <v>5</v>
      </c>
      <c r="R3596" s="19">
        <f t="shared" si="236"/>
        <v>42325.448958333334</v>
      </c>
      <c r="S3596" s="17">
        <f t="shared" si="237"/>
        <v>42357.448958333334</v>
      </c>
      <c r="T3596">
        <f t="shared" si="234"/>
        <v>2015</v>
      </c>
    </row>
    <row r="3597" spans="1:20" ht="32" x14ac:dyDescent="0.2">
      <c r="A3597">
        <v>2583</v>
      </c>
      <c r="B3597" s="9" t="s">
        <v>2583</v>
      </c>
      <c r="C3597" s="3" t="s">
        <v>6693</v>
      </c>
      <c r="D3597" s="5">
        <v>1000</v>
      </c>
      <c r="E3597" s="7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4" t="s">
        <v>8318</v>
      </c>
      <c r="P3597" s="12" t="s">
        <v>8344</v>
      </c>
      <c r="Q3597" s="11">
        <f t="shared" si="235"/>
        <v>1</v>
      </c>
      <c r="R3597" s="19">
        <f t="shared" si="236"/>
        <v>42019.76944444445</v>
      </c>
      <c r="S3597" s="17">
        <f t="shared" si="237"/>
        <v>42079.727777777778</v>
      </c>
      <c r="T3597">
        <f t="shared" si="234"/>
        <v>2015</v>
      </c>
    </row>
    <row r="3598" spans="1:20" ht="48" x14ac:dyDescent="0.2">
      <c r="A3598">
        <v>1242</v>
      </c>
      <c r="B3598" s="9" t="s">
        <v>1243</v>
      </c>
      <c r="C3598" s="3" t="s">
        <v>5352</v>
      </c>
      <c r="D3598" s="5">
        <v>911</v>
      </c>
      <c r="E3598" s="7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4" t="s">
        <v>8326</v>
      </c>
      <c r="P3598" s="12" t="s">
        <v>8353</v>
      </c>
      <c r="Q3598" s="11">
        <f t="shared" si="235"/>
        <v>5</v>
      </c>
      <c r="R3598" s="19">
        <f t="shared" si="236"/>
        <v>40782.165532407409</v>
      </c>
      <c r="S3598" s="17">
        <f t="shared" si="237"/>
        <v>40797.554166666669</v>
      </c>
      <c r="T3598">
        <f t="shared" si="234"/>
        <v>2011</v>
      </c>
    </row>
    <row r="3599" spans="1:20" ht="48" x14ac:dyDescent="0.2">
      <c r="A3599">
        <v>609</v>
      </c>
      <c r="B3599" s="9" t="s">
        <v>610</v>
      </c>
      <c r="C3599" s="3" t="s">
        <v>4719</v>
      </c>
      <c r="D3599" s="5">
        <v>780</v>
      </c>
      <c r="E3599" s="7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4" t="s">
        <v>8307</v>
      </c>
      <c r="P3599" s="12" t="s">
        <v>8341</v>
      </c>
      <c r="Q3599" s="11">
        <f t="shared" si="235"/>
        <v>5</v>
      </c>
      <c r="R3599" s="19">
        <f t="shared" si="236"/>
        <v>42307.034074074079</v>
      </c>
      <c r="S3599" s="17">
        <f t="shared" si="237"/>
        <v>42337.075740740736</v>
      </c>
      <c r="T3599">
        <f t="shared" si="234"/>
        <v>2015</v>
      </c>
    </row>
    <row r="3600" spans="1:20" ht="48" x14ac:dyDescent="0.2">
      <c r="A3600">
        <v>2849</v>
      </c>
      <c r="B3600" s="9" t="s">
        <v>2849</v>
      </c>
      <c r="C3600" s="3" t="s">
        <v>6959</v>
      </c>
      <c r="D3600" s="5">
        <v>500</v>
      </c>
      <c r="E3600" s="7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4" t="s">
        <v>8322</v>
      </c>
      <c r="P3600" s="12" t="s">
        <v>8325</v>
      </c>
      <c r="Q3600" s="11">
        <f t="shared" si="235"/>
        <v>5</v>
      </c>
      <c r="R3600" s="19">
        <f t="shared" si="236"/>
        <v>42453.428240740745</v>
      </c>
      <c r="S3600" s="17">
        <f t="shared" si="237"/>
        <v>42483.428240740745</v>
      </c>
      <c r="T3600">
        <f t="shared" si="234"/>
        <v>2016</v>
      </c>
    </row>
    <row r="3601" spans="1:20" ht="48" x14ac:dyDescent="0.2">
      <c r="A3601">
        <v>1865</v>
      </c>
      <c r="B3601" s="9" t="s">
        <v>1866</v>
      </c>
      <c r="C3601" s="3" t="s">
        <v>5975</v>
      </c>
      <c r="D3601" s="5">
        <v>110000</v>
      </c>
      <c r="E3601" s="7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4" t="s">
        <v>8315</v>
      </c>
      <c r="P3601" s="12" t="s">
        <v>8343</v>
      </c>
      <c r="Q3601" s="11">
        <f t="shared" si="235"/>
        <v>2</v>
      </c>
      <c r="R3601" s="19">
        <f t="shared" si="236"/>
        <v>42645.367442129631</v>
      </c>
      <c r="S3601" s="17">
        <f t="shared" si="237"/>
        <v>42680.409108796302</v>
      </c>
      <c r="T3601">
        <f t="shared" si="234"/>
        <v>2016</v>
      </c>
    </row>
    <row r="3602" spans="1:20" ht="16" x14ac:dyDescent="0.2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4" t="s">
        <v>8318</v>
      </c>
      <c r="P3602" s="12" t="s">
        <v>8344</v>
      </c>
      <c r="Q3602" s="11">
        <f t="shared" si="235"/>
        <v>1.33</v>
      </c>
      <c r="R3602" s="19">
        <f t="shared" si="236"/>
        <v>42034.339363425926</v>
      </c>
      <c r="S3602" s="17">
        <f t="shared" si="237"/>
        <v>42064.339363425926</v>
      </c>
      <c r="T3602">
        <f t="shared" si="234"/>
        <v>2015</v>
      </c>
    </row>
    <row r="3603" spans="1:20" ht="32" x14ac:dyDescent="0.2">
      <c r="A3603">
        <v>636</v>
      </c>
      <c r="B3603" s="9" t="s">
        <v>637</v>
      </c>
      <c r="C3603" s="3" t="s">
        <v>4746</v>
      </c>
      <c r="D3603" s="5">
        <v>2000</v>
      </c>
      <c r="E3603" s="7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4" t="s">
        <v>8307</v>
      </c>
      <c r="P3603" s="12" t="s">
        <v>8341</v>
      </c>
      <c r="Q3603" s="11">
        <f t="shared" si="235"/>
        <v>4</v>
      </c>
      <c r="R3603" s="19">
        <f t="shared" si="236"/>
        <v>42131.455439814818</v>
      </c>
      <c r="S3603" s="17">
        <f t="shared" si="237"/>
        <v>42161.44930555555</v>
      </c>
      <c r="T3603">
        <f t="shared" si="234"/>
        <v>2015</v>
      </c>
    </row>
    <row r="3604" spans="1:20" ht="48" x14ac:dyDescent="0.2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4" t="s">
        <v>8322</v>
      </c>
      <c r="P3604" s="12" t="s">
        <v>8325</v>
      </c>
      <c r="Q3604" s="11">
        <f t="shared" si="235"/>
        <v>2</v>
      </c>
      <c r="R3604" s="19">
        <f t="shared" si="236"/>
        <v>41812.77443287037</v>
      </c>
      <c r="S3604" s="17">
        <f t="shared" si="237"/>
        <v>41872.77443287037</v>
      </c>
      <c r="T3604">
        <f t="shared" si="234"/>
        <v>2014</v>
      </c>
    </row>
    <row r="3605" spans="1:20" ht="48" x14ac:dyDescent="0.2">
      <c r="A3605">
        <v>3805</v>
      </c>
      <c r="B3605" s="9" t="s">
        <v>3802</v>
      </c>
      <c r="C3605" s="3" t="s">
        <v>7915</v>
      </c>
      <c r="D3605" s="5">
        <v>150000</v>
      </c>
      <c r="E3605" s="7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4" t="s">
        <v>8322</v>
      </c>
      <c r="P3605" s="12" t="s">
        <v>8334</v>
      </c>
      <c r="Q3605" s="11">
        <f t="shared" si="235"/>
        <v>1.5</v>
      </c>
      <c r="R3605" s="19">
        <f t="shared" si="236"/>
        <v>41849.887037037035</v>
      </c>
      <c r="S3605" s="17">
        <f t="shared" si="237"/>
        <v>41909.887037037035</v>
      </c>
      <c r="T3605">
        <f t="shared" si="234"/>
        <v>2014</v>
      </c>
    </row>
    <row r="3606" spans="1:20" ht="48" x14ac:dyDescent="0.2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4" t="s">
        <v>8320</v>
      </c>
      <c r="P3606" s="12" t="s">
        <v>8338</v>
      </c>
      <c r="Q3606" s="11">
        <f t="shared" si="235"/>
        <v>1</v>
      </c>
      <c r="R3606" s="19">
        <f t="shared" si="236"/>
        <v>41500.747453703705</v>
      </c>
      <c r="S3606" s="17">
        <f t="shared" si="237"/>
        <v>41530.747453703705</v>
      </c>
      <c r="T3606">
        <f t="shared" si="234"/>
        <v>2013</v>
      </c>
    </row>
    <row r="3607" spans="1:20" ht="48" x14ac:dyDescent="0.2">
      <c r="A3607">
        <v>3993</v>
      </c>
      <c r="B3607" s="9" t="s">
        <v>3989</v>
      </c>
      <c r="C3607" s="3" t="s">
        <v>8099</v>
      </c>
      <c r="D3607" s="5">
        <v>50000</v>
      </c>
      <c r="E3607" s="7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4" t="s">
        <v>8322</v>
      </c>
      <c r="P3607" s="12" t="s">
        <v>8325</v>
      </c>
      <c r="Q3607" s="11">
        <f t="shared" si="235"/>
        <v>3</v>
      </c>
      <c r="R3607" s="19">
        <f t="shared" si="236"/>
        <v>42107.864722222221</v>
      </c>
      <c r="S3607" s="17">
        <f t="shared" si="237"/>
        <v>42137.864722222221</v>
      </c>
      <c r="T3607">
        <f t="shared" si="234"/>
        <v>2015</v>
      </c>
    </row>
    <row r="3608" spans="1:20" ht="32" x14ac:dyDescent="0.2">
      <c r="A3608">
        <v>1593</v>
      </c>
      <c r="B3608" s="9" t="s">
        <v>1594</v>
      </c>
      <c r="C3608" s="3" t="s">
        <v>5703</v>
      </c>
      <c r="D3608" s="5">
        <v>22000</v>
      </c>
      <c r="E3608" s="7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4" t="s">
        <v>8312</v>
      </c>
      <c r="P3608" s="12" t="s">
        <v>8350</v>
      </c>
      <c r="Q3608" s="11">
        <f t="shared" si="235"/>
        <v>1</v>
      </c>
      <c r="R3608" s="19">
        <f t="shared" si="236"/>
        <v>42033.845543981486</v>
      </c>
      <c r="S3608" s="17">
        <f t="shared" si="237"/>
        <v>42063.845543981486</v>
      </c>
      <c r="T3608">
        <f t="shared" si="234"/>
        <v>2015</v>
      </c>
    </row>
    <row r="3609" spans="1:20" ht="48" x14ac:dyDescent="0.2">
      <c r="A3609">
        <v>3058</v>
      </c>
      <c r="B3609" s="9" t="s">
        <v>3058</v>
      </c>
      <c r="C3609" s="3" t="s">
        <v>7168</v>
      </c>
      <c r="D3609" s="5">
        <v>18000</v>
      </c>
      <c r="E3609" s="7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4" t="s">
        <v>8322</v>
      </c>
      <c r="P3609" s="12" t="s">
        <v>8323</v>
      </c>
      <c r="Q3609" s="11">
        <f t="shared" si="235"/>
        <v>1</v>
      </c>
      <c r="R3609" s="19">
        <f t="shared" si="236"/>
        <v>42460.374305555553</v>
      </c>
      <c r="S3609" s="17">
        <f t="shared" si="237"/>
        <v>42510.374305555553</v>
      </c>
      <c r="T3609">
        <f t="shared" si="234"/>
        <v>2016</v>
      </c>
    </row>
    <row r="3610" spans="1:20" ht="32" x14ac:dyDescent="0.2">
      <c r="A3610">
        <v>982</v>
      </c>
      <c r="B3610" s="9" t="s">
        <v>983</v>
      </c>
      <c r="C3610" s="3" t="s">
        <v>5092</v>
      </c>
      <c r="D3610" s="5">
        <v>17500</v>
      </c>
      <c r="E3610" s="7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4" t="s">
        <v>8307</v>
      </c>
      <c r="P3610" s="12" t="s">
        <v>8309</v>
      </c>
      <c r="Q3610" s="11">
        <f t="shared" si="235"/>
        <v>1</v>
      </c>
      <c r="R3610" s="19">
        <f t="shared" si="236"/>
        <v>42615.753310185188</v>
      </c>
      <c r="S3610" s="17">
        <f t="shared" si="237"/>
        <v>42645.753310185188</v>
      </c>
      <c r="T3610">
        <f t="shared" si="234"/>
        <v>2016</v>
      </c>
    </row>
    <row r="3611" spans="1:20" ht="16" x14ac:dyDescent="0.2">
      <c r="A3611">
        <v>3904</v>
      </c>
      <c r="B3611" s="9" t="s">
        <v>3901</v>
      </c>
      <c r="C3611" s="3" t="s">
        <v>8012</v>
      </c>
      <c r="D3611" s="5">
        <v>10000</v>
      </c>
      <c r="E3611" s="7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4" t="s">
        <v>8322</v>
      </c>
      <c r="P3611" s="12" t="s">
        <v>8325</v>
      </c>
      <c r="Q3611" s="11">
        <f t="shared" si="235"/>
        <v>1.5</v>
      </c>
      <c r="R3611" s="19">
        <f t="shared" si="236"/>
        <v>42095.229166666672</v>
      </c>
      <c r="S3611" s="17">
        <f t="shared" si="237"/>
        <v>42109.211111111115</v>
      </c>
      <c r="T3611">
        <f t="shared" si="234"/>
        <v>2015</v>
      </c>
    </row>
    <row r="3612" spans="1:20" ht="48" x14ac:dyDescent="0.2">
      <c r="A3612">
        <v>2394</v>
      </c>
      <c r="B3612" s="9" t="s">
        <v>2395</v>
      </c>
      <c r="C3612" s="3" t="s">
        <v>6504</v>
      </c>
      <c r="D3612" s="5">
        <v>5000</v>
      </c>
      <c r="E3612" s="7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4" t="s">
        <v>8307</v>
      </c>
      <c r="P3612" s="12" t="s">
        <v>8341</v>
      </c>
      <c r="Q3612" s="11">
        <f t="shared" si="235"/>
        <v>1.5</v>
      </c>
      <c r="R3612" s="19">
        <f t="shared" si="236"/>
        <v>42031.362187499995</v>
      </c>
      <c r="S3612" s="17">
        <f t="shared" si="237"/>
        <v>42061.362187499995</v>
      </c>
      <c r="T3612">
        <f t="shared" si="234"/>
        <v>2015</v>
      </c>
    </row>
    <row r="3613" spans="1:20" ht="48" x14ac:dyDescent="0.2">
      <c r="A3613">
        <v>194</v>
      </c>
      <c r="B3613" s="9" t="s">
        <v>196</v>
      </c>
      <c r="C3613" s="3" t="s">
        <v>4304</v>
      </c>
      <c r="D3613" s="5">
        <v>2500</v>
      </c>
      <c r="E3613" s="7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4" t="s">
        <v>8320</v>
      </c>
      <c r="P3613" s="12" t="s">
        <v>8324</v>
      </c>
      <c r="Q3613" s="11">
        <f t="shared" si="235"/>
        <v>1</v>
      </c>
      <c r="R3613" s="19">
        <f t="shared" si="236"/>
        <v>42375.996886574074</v>
      </c>
      <c r="S3613" s="17">
        <f t="shared" si="237"/>
        <v>42435.996886574074</v>
      </c>
      <c r="T3613">
        <f t="shared" ref="T3613:T3676" si="238">YEAR(R3613)</f>
        <v>2016</v>
      </c>
    </row>
    <row r="3614" spans="1:20" ht="48" x14ac:dyDescent="0.2">
      <c r="A3614">
        <v>4113</v>
      </c>
      <c r="B3614" s="9" t="s">
        <v>4109</v>
      </c>
      <c r="C3614" s="3" t="s">
        <v>8215</v>
      </c>
      <c r="D3614" s="5">
        <v>1500</v>
      </c>
      <c r="E3614" s="7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4" t="s">
        <v>8322</v>
      </c>
      <c r="P3614" s="12" t="s">
        <v>8325</v>
      </c>
      <c r="Q3614" s="11">
        <f t="shared" si="235"/>
        <v>1</v>
      </c>
      <c r="R3614" s="19">
        <f t="shared" si="236"/>
        <v>42358.573182870372</v>
      </c>
      <c r="S3614" s="17">
        <f t="shared" si="237"/>
        <v>42377.273611111115</v>
      </c>
      <c r="T3614">
        <f t="shared" si="238"/>
        <v>2015</v>
      </c>
    </row>
    <row r="3615" spans="1:20" ht="48" x14ac:dyDescent="0.2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4" t="s">
        <v>8322</v>
      </c>
      <c r="P3615" s="12" t="s">
        <v>8325</v>
      </c>
      <c r="Q3615" s="11">
        <f t="shared" si="235"/>
        <v>1.5</v>
      </c>
      <c r="R3615" s="19">
        <f t="shared" si="236"/>
        <v>42307.189270833333</v>
      </c>
      <c r="S3615" s="17">
        <f t="shared" si="237"/>
        <v>42322.958333333328</v>
      </c>
      <c r="T3615">
        <f t="shared" si="238"/>
        <v>2015</v>
      </c>
    </row>
    <row r="3616" spans="1:20" ht="16" x14ac:dyDescent="0.2">
      <c r="A3616">
        <v>1420</v>
      </c>
      <c r="B3616" s="9" t="s">
        <v>1421</v>
      </c>
      <c r="C3616" s="3" t="s">
        <v>5530</v>
      </c>
      <c r="D3616" s="5">
        <v>110</v>
      </c>
      <c r="E3616" s="7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4" t="s">
        <v>8310</v>
      </c>
      <c r="P3616" s="12" t="s">
        <v>8347</v>
      </c>
      <c r="Q3616" s="11">
        <f t="shared" si="235"/>
        <v>1</v>
      </c>
      <c r="R3616" s="19">
        <f t="shared" si="236"/>
        <v>42524.667662037042</v>
      </c>
      <c r="S3616" s="17">
        <f t="shared" si="237"/>
        <v>42549.667662037042</v>
      </c>
      <c r="T3616">
        <f t="shared" si="238"/>
        <v>2016</v>
      </c>
    </row>
    <row r="3617" spans="1:20" ht="48" x14ac:dyDescent="0.2">
      <c r="A3617">
        <v>3629</v>
      </c>
      <c r="B3617" s="9" t="s">
        <v>3627</v>
      </c>
      <c r="C3617" s="3" t="s">
        <v>7739</v>
      </c>
      <c r="D3617" s="5">
        <v>1000000</v>
      </c>
      <c r="E3617" s="7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4" t="s">
        <v>8322</v>
      </c>
      <c r="P3617" s="12" t="s">
        <v>8334</v>
      </c>
      <c r="Q3617" s="11">
        <f t="shared" si="235"/>
        <v>1</v>
      </c>
      <c r="R3617" s="19">
        <f t="shared" si="236"/>
        <v>42437.094490740739</v>
      </c>
      <c r="S3617" s="17">
        <f t="shared" si="237"/>
        <v>42495.708333333328</v>
      </c>
      <c r="T3617">
        <f t="shared" si="238"/>
        <v>2016</v>
      </c>
    </row>
    <row r="3618" spans="1:20" ht="32" x14ac:dyDescent="0.2">
      <c r="A3618">
        <v>2431</v>
      </c>
      <c r="B3618" s="9" t="s">
        <v>2432</v>
      </c>
      <c r="C3618" s="3" t="s">
        <v>6541</v>
      </c>
      <c r="D3618" s="5">
        <v>100000</v>
      </c>
      <c r="E3618" s="7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4" t="s">
        <v>8318</v>
      </c>
      <c r="P3618" s="12" t="s">
        <v>8344</v>
      </c>
      <c r="Q3618" s="11">
        <f t="shared" si="235"/>
        <v>1</v>
      </c>
      <c r="R3618" s="19">
        <f t="shared" si="236"/>
        <v>42489.099687499998</v>
      </c>
      <c r="S3618" s="17">
        <f t="shared" si="237"/>
        <v>42549.099687499998</v>
      </c>
      <c r="T3618">
        <f t="shared" si="238"/>
        <v>2016</v>
      </c>
    </row>
    <row r="3619" spans="1:20" ht="48" x14ac:dyDescent="0.2">
      <c r="A3619">
        <v>445</v>
      </c>
      <c r="B3619" s="9" t="s">
        <v>446</v>
      </c>
      <c r="C3619" s="3" t="s">
        <v>4555</v>
      </c>
      <c r="D3619" s="5">
        <v>60000</v>
      </c>
      <c r="E3619" s="7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4" t="s">
        <v>8320</v>
      </c>
      <c r="P3619" s="12" t="s">
        <v>8338</v>
      </c>
      <c r="Q3619" s="11">
        <f t="shared" si="235"/>
        <v>1</v>
      </c>
      <c r="R3619" s="19">
        <f t="shared" si="236"/>
        <v>42130.335358796292</v>
      </c>
      <c r="S3619" s="17">
        <f t="shared" si="237"/>
        <v>42145.335358796292</v>
      </c>
      <c r="T3619">
        <f t="shared" si="238"/>
        <v>2015</v>
      </c>
    </row>
    <row r="3620" spans="1:20" ht="48" x14ac:dyDescent="0.2">
      <c r="A3620">
        <v>4006</v>
      </c>
      <c r="B3620" s="9" t="s">
        <v>4002</v>
      </c>
      <c r="C3620" s="3" t="s">
        <v>8111</v>
      </c>
      <c r="D3620" s="5">
        <v>30000</v>
      </c>
      <c r="E3620" s="7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4" t="s">
        <v>8322</v>
      </c>
      <c r="P3620" s="12" t="s">
        <v>8325</v>
      </c>
      <c r="Q3620" s="11">
        <f t="shared" si="235"/>
        <v>2</v>
      </c>
      <c r="R3620" s="19">
        <f t="shared" si="236"/>
        <v>42391.772997685184</v>
      </c>
      <c r="S3620" s="17">
        <f t="shared" si="237"/>
        <v>42416.772997685184</v>
      </c>
      <c r="T3620">
        <f t="shared" si="238"/>
        <v>2016</v>
      </c>
    </row>
    <row r="3621" spans="1:20" ht="32" x14ac:dyDescent="0.2">
      <c r="A3621">
        <v>635</v>
      </c>
      <c r="B3621" s="9" t="s">
        <v>636</v>
      </c>
      <c r="C3621" s="3" t="s">
        <v>4745</v>
      </c>
      <c r="D3621" s="5">
        <v>25000</v>
      </c>
      <c r="E3621" s="7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4" t="s">
        <v>8307</v>
      </c>
      <c r="P3621" s="12" t="s">
        <v>8341</v>
      </c>
      <c r="Q3621" s="11">
        <f t="shared" si="235"/>
        <v>2</v>
      </c>
      <c r="R3621" s="19">
        <f t="shared" si="236"/>
        <v>42076.092152777783</v>
      </c>
      <c r="S3621" s="17">
        <f t="shared" si="237"/>
        <v>42106.092152777783</v>
      </c>
      <c r="T3621">
        <f t="shared" si="238"/>
        <v>2015</v>
      </c>
    </row>
    <row r="3622" spans="1:20" ht="32" x14ac:dyDescent="0.2">
      <c r="A3622">
        <v>1451</v>
      </c>
      <c r="B3622" s="9" t="s">
        <v>1452</v>
      </c>
      <c r="C3622" s="3" t="s">
        <v>5561</v>
      </c>
      <c r="D3622" s="5">
        <v>18950</v>
      </c>
      <c r="E3622" s="7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4" t="s">
        <v>8310</v>
      </c>
      <c r="P3622" s="12" t="s">
        <v>8347</v>
      </c>
      <c r="Q3622" s="11">
        <f t="shared" si="235"/>
        <v>1</v>
      </c>
      <c r="R3622" s="19">
        <f t="shared" si="236"/>
        <v>41931.959016203706</v>
      </c>
      <c r="S3622" s="17">
        <f t="shared" si="237"/>
        <v>41962.00068287037</v>
      </c>
      <c r="T3622">
        <f t="shared" si="238"/>
        <v>2014</v>
      </c>
    </row>
    <row r="3623" spans="1:20" ht="48" x14ac:dyDescent="0.2">
      <c r="A3623">
        <v>2432</v>
      </c>
      <c r="B3623" s="9" t="s">
        <v>2433</v>
      </c>
      <c r="C3623" s="3" t="s">
        <v>6542</v>
      </c>
      <c r="D3623" s="5">
        <v>14000</v>
      </c>
      <c r="E3623" s="7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4" t="s">
        <v>8318</v>
      </c>
      <c r="P3623" s="12" t="s">
        <v>8344</v>
      </c>
      <c r="Q3623" s="11">
        <f t="shared" si="235"/>
        <v>1</v>
      </c>
      <c r="R3623" s="19">
        <f t="shared" si="236"/>
        <v>42041.218715277777</v>
      </c>
      <c r="S3623" s="17">
        <f t="shared" si="237"/>
        <v>42071.218715277777</v>
      </c>
      <c r="T3623">
        <f t="shared" si="238"/>
        <v>2015</v>
      </c>
    </row>
    <row r="3624" spans="1:20" ht="48" x14ac:dyDescent="0.2">
      <c r="A3624">
        <v>3072</v>
      </c>
      <c r="B3624" s="9" t="s">
        <v>3072</v>
      </c>
      <c r="C3624" s="3" t="s">
        <v>7182</v>
      </c>
      <c r="D3624" s="5">
        <v>12000</v>
      </c>
      <c r="E3624" s="7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4" t="s">
        <v>8322</v>
      </c>
      <c r="P3624" s="12" t="s">
        <v>8323</v>
      </c>
      <c r="Q3624" s="11">
        <f t="shared" si="235"/>
        <v>1</v>
      </c>
      <c r="R3624" s="19">
        <f t="shared" si="236"/>
        <v>42658.690532407403</v>
      </c>
      <c r="S3624" s="17">
        <f t="shared" si="237"/>
        <v>42673.073611111111</v>
      </c>
      <c r="T3624">
        <f t="shared" si="238"/>
        <v>2016</v>
      </c>
    </row>
    <row r="3625" spans="1:20" ht="48" x14ac:dyDescent="0.2">
      <c r="A3625">
        <v>2913</v>
      </c>
      <c r="B3625" s="9" t="s">
        <v>2913</v>
      </c>
      <c r="C3625" s="3" t="s">
        <v>7023</v>
      </c>
      <c r="D3625" s="5">
        <v>10000</v>
      </c>
      <c r="E3625" s="7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4" t="s">
        <v>8322</v>
      </c>
      <c r="P3625" s="12" t="s">
        <v>8325</v>
      </c>
      <c r="Q3625" s="11">
        <f t="shared" si="235"/>
        <v>1</v>
      </c>
      <c r="R3625" s="19">
        <f t="shared" si="236"/>
        <v>41828.922905092593</v>
      </c>
      <c r="S3625" s="17">
        <f t="shared" si="237"/>
        <v>41888.922905092593</v>
      </c>
      <c r="T3625">
        <f t="shared" si="238"/>
        <v>2014</v>
      </c>
    </row>
    <row r="3626" spans="1:20" ht="48" x14ac:dyDescent="0.2">
      <c r="A3626">
        <v>2360</v>
      </c>
      <c r="B3626" s="9" t="s">
        <v>2361</v>
      </c>
      <c r="C3626" s="3" t="s">
        <v>6470</v>
      </c>
      <c r="D3626" s="5">
        <v>5000</v>
      </c>
      <c r="E3626" s="7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4" t="s">
        <v>8307</v>
      </c>
      <c r="P3626" s="12" t="s">
        <v>8341</v>
      </c>
      <c r="Q3626" s="11">
        <f t="shared" si="235"/>
        <v>2</v>
      </c>
      <c r="R3626" s="19">
        <f t="shared" si="236"/>
        <v>42377.70694444445</v>
      </c>
      <c r="S3626" s="17">
        <f t="shared" si="237"/>
        <v>42407.70694444445</v>
      </c>
      <c r="T3626">
        <f t="shared" si="238"/>
        <v>2016</v>
      </c>
    </row>
    <row r="3627" spans="1:20" ht="48" x14ac:dyDescent="0.2">
      <c r="A3627">
        <v>2907</v>
      </c>
      <c r="B3627" s="9" t="s">
        <v>2907</v>
      </c>
      <c r="C3627" s="3" t="s">
        <v>7017</v>
      </c>
      <c r="D3627" s="5">
        <v>2500</v>
      </c>
      <c r="E3627" s="7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4" t="s">
        <v>8322</v>
      </c>
      <c r="P3627" s="12" t="s">
        <v>8325</v>
      </c>
      <c r="Q3627" s="11">
        <f t="shared" si="235"/>
        <v>1</v>
      </c>
      <c r="R3627" s="19">
        <f t="shared" si="236"/>
        <v>42444.877743055549</v>
      </c>
      <c r="S3627" s="17">
        <f t="shared" si="237"/>
        <v>42504.877743055549</v>
      </c>
      <c r="T3627">
        <f t="shared" si="238"/>
        <v>2016</v>
      </c>
    </row>
    <row r="3628" spans="1:20" ht="48" x14ac:dyDescent="0.2">
      <c r="A3628">
        <v>2946</v>
      </c>
      <c r="B3628" s="9" t="s">
        <v>2946</v>
      </c>
      <c r="C3628" s="3" t="s">
        <v>7056</v>
      </c>
      <c r="D3628" s="5">
        <v>2000</v>
      </c>
      <c r="E3628" s="7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4" t="s">
        <v>8322</v>
      </c>
      <c r="P3628" s="12" t="s">
        <v>8323</v>
      </c>
      <c r="Q3628" s="11">
        <f t="shared" si="235"/>
        <v>1</v>
      </c>
      <c r="R3628" s="19">
        <f t="shared" si="236"/>
        <v>42567.531157407408</v>
      </c>
      <c r="S3628" s="17">
        <f t="shared" si="237"/>
        <v>42597.531157407408</v>
      </c>
      <c r="T3628">
        <f t="shared" si="238"/>
        <v>2016</v>
      </c>
    </row>
    <row r="3629" spans="1:20" ht="32" x14ac:dyDescent="0.2">
      <c r="A3629">
        <v>1992</v>
      </c>
      <c r="B3629" s="9" t="s">
        <v>1993</v>
      </c>
      <c r="C3629" s="3" t="s">
        <v>6102</v>
      </c>
      <c r="D3629" s="5">
        <v>1500</v>
      </c>
      <c r="E3629" s="7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4" t="s">
        <v>8312</v>
      </c>
      <c r="P3629" s="12" t="s">
        <v>8352</v>
      </c>
      <c r="Q3629" s="11">
        <f t="shared" si="235"/>
        <v>1</v>
      </c>
      <c r="R3629" s="19">
        <f t="shared" si="236"/>
        <v>42023.143414351856</v>
      </c>
      <c r="S3629" s="17">
        <f t="shared" si="237"/>
        <v>42053.143414351856</v>
      </c>
      <c r="T3629">
        <f t="shared" si="238"/>
        <v>2015</v>
      </c>
    </row>
    <row r="3630" spans="1:20" ht="48" x14ac:dyDescent="0.2">
      <c r="A3630">
        <v>2769</v>
      </c>
      <c r="B3630" s="9" t="s">
        <v>2769</v>
      </c>
      <c r="C3630" s="3" t="s">
        <v>6879</v>
      </c>
      <c r="D3630" s="5">
        <v>800</v>
      </c>
      <c r="E3630" s="7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4" t="s">
        <v>8310</v>
      </c>
      <c r="P3630" s="12" t="s">
        <v>8355</v>
      </c>
      <c r="Q3630" s="11">
        <f t="shared" si="235"/>
        <v>1</v>
      </c>
      <c r="R3630" s="19">
        <f t="shared" si="236"/>
        <v>41745.826273148145</v>
      </c>
      <c r="S3630" s="17">
        <f t="shared" si="237"/>
        <v>41795.826273148145</v>
      </c>
      <c r="T3630">
        <f t="shared" si="238"/>
        <v>2014</v>
      </c>
    </row>
    <row r="3631" spans="1:20" ht="48" x14ac:dyDescent="0.2">
      <c r="A3631">
        <v>778</v>
      </c>
      <c r="B3631" s="9" t="s">
        <v>779</v>
      </c>
      <c r="C3631" s="3" t="s">
        <v>4888</v>
      </c>
      <c r="D3631" s="5">
        <v>500</v>
      </c>
      <c r="E3631" s="7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4" t="s">
        <v>8310</v>
      </c>
      <c r="P3631" s="12" t="s">
        <v>8351</v>
      </c>
      <c r="Q3631" s="11">
        <f t="shared" si="235"/>
        <v>2</v>
      </c>
      <c r="R3631" s="19">
        <f t="shared" si="236"/>
        <v>41729.702314814815</v>
      </c>
      <c r="S3631" s="17">
        <f t="shared" si="237"/>
        <v>41759.702314814815</v>
      </c>
      <c r="T3631">
        <f t="shared" si="238"/>
        <v>2014</v>
      </c>
    </row>
    <row r="3632" spans="1:20" ht="32" x14ac:dyDescent="0.2">
      <c r="A3632">
        <v>2154</v>
      </c>
      <c r="B3632" s="9" t="s">
        <v>2155</v>
      </c>
      <c r="C3632" s="3" t="s">
        <v>6264</v>
      </c>
      <c r="D3632" s="5">
        <v>250</v>
      </c>
      <c r="E3632" s="7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4" t="s">
        <v>8315</v>
      </c>
      <c r="P3632" s="12" t="s">
        <v>8333</v>
      </c>
      <c r="Q3632" s="11">
        <f t="shared" si="235"/>
        <v>1</v>
      </c>
      <c r="R3632" s="19">
        <f t="shared" si="236"/>
        <v>41647.632256944446</v>
      </c>
      <c r="S3632" s="17">
        <f t="shared" si="237"/>
        <v>41667.632256944446</v>
      </c>
      <c r="T3632">
        <f t="shared" si="238"/>
        <v>2014</v>
      </c>
    </row>
    <row r="3633" spans="1:20" ht="48" x14ac:dyDescent="0.2">
      <c r="A3633">
        <v>2148</v>
      </c>
      <c r="B3633" s="9" t="s">
        <v>2149</v>
      </c>
      <c r="C3633" s="3" t="s">
        <v>6258</v>
      </c>
      <c r="D3633" s="5">
        <v>100</v>
      </c>
      <c r="E3633" s="7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4" t="s">
        <v>8315</v>
      </c>
      <c r="P3633" s="12" t="s">
        <v>8333</v>
      </c>
      <c r="Q3633" s="11">
        <f t="shared" si="235"/>
        <v>1</v>
      </c>
      <c r="R3633" s="19">
        <f t="shared" si="236"/>
        <v>42066.733587962968</v>
      </c>
      <c r="S3633" s="17">
        <f t="shared" si="237"/>
        <v>42096.691921296297</v>
      </c>
      <c r="T3633">
        <f t="shared" si="238"/>
        <v>2015</v>
      </c>
    </row>
    <row r="3634" spans="1:20" ht="32" x14ac:dyDescent="0.2">
      <c r="A3634">
        <v>619</v>
      </c>
      <c r="B3634" s="9" t="s">
        <v>620</v>
      </c>
      <c r="C3634" s="3" t="s">
        <v>4729</v>
      </c>
      <c r="D3634" s="5">
        <v>2500000</v>
      </c>
      <c r="E3634" s="7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4" t="s">
        <v>8307</v>
      </c>
      <c r="P3634" s="12" t="s">
        <v>8341</v>
      </c>
      <c r="Q3634" s="11">
        <f t="shared" si="235"/>
        <v>1</v>
      </c>
      <c r="R3634" s="19">
        <f t="shared" si="236"/>
        <v>41908.650347222225</v>
      </c>
      <c r="S3634" s="17">
        <f t="shared" si="237"/>
        <v>41968.692013888889</v>
      </c>
      <c r="T3634">
        <f t="shared" si="238"/>
        <v>2014</v>
      </c>
    </row>
    <row r="3635" spans="1:20" ht="32" x14ac:dyDescent="0.2">
      <c r="A3635">
        <v>639</v>
      </c>
      <c r="B3635" s="9" t="s">
        <v>640</v>
      </c>
      <c r="C3635" s="3" t="s">
        <v>4749</v>
      </c>
      <c r="D3635" s="5">
        <v>1000000</v>
      </c>
      <c r="E3635" s="7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4" t="s">
        <v>8307</v>
      </c>
      <c r="P3635" s="12" t="s">
        <v>8341</v>
      </c>
      <c r="Q3635" s="11">
        <f t="shared" si="235"/>
        <v>1</v>
      </c>
      <c r="R3635" s="19">
        <f t="shared" si="236"/>
        <v>41865.583275462966</v>
      </c>
      <c r="S3635" s="17">
        <f t="shared" si="237"/>
        <v>41925.583275462966</v>
      </c>
      <c r="T3635">
        <f t="shared" si="238"/>
        <v>2014</v>
      </c>
    </row>
    <row r="3636" spans="1:20" ht="48" x14ac:dyDescent="0.2">
      <c r="A3636">
        <v>542</v>
      </c>
      <c r="B3636" s="9" t="s">
        <v>543</v>
      </c>
      <c r="C3636" s="3" t="s">
        <v>4652</v>
      </c>
      <c r="D3636" s="5">
        <v>250000</v>
      </c>
      <c r="E3636" s="7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4" t="s">
        <v>8307</v>
      </c>
      <c r="P3636" s="12" t="s">
        <v>8341</v>
      </c>
      <c r="Q3636" s="11">
        <f t="shared" si="235"/>
        <v>1</v>
      </c>
      <c r="R3636" s="19">
        <f t="shared" si="236"/>
        <v>42433.737453703703</v>
      </c>
      <c r="S3636" s="17">
        <f t="shared" si="237"/>
        <v>42493.695787037039</v>
      </c>
      <c r="T3636">
        <f t="shared" si="238"/>
        <v>2016</v>
      </c>
    </row>
    <row r="3637" spans="1:20" ht="48" x14ac:dyDescent="0.2">
      <c r="A3637">
        <v>3951</v>
      </c>
      <c r="B3637" s="9" t="s">
        <v>3948</v>
      </c>
      <c r="C3637" s="3" t="s">
        <v>6961</v>
      </c>
      <c r="D3637" s="5">
        <v>200000</v>
      </c>
      <c r="E3637" s="7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4" t="s">
        <v>8322</v>
      </c>
      <c r="P3637" s="12" t="s">
        <v>8325</v>
      </c>
      <c r="Q3637" s="11">
        <f t="shared" si="235"/>
        <v>1</v>
      </c>
      <c r="R3637" s="19">
        <f t="shared" si="236"/>
        <v>42433.825717592597</v>
      </c>
      <c r="S3637" s="17">
        <f t="shared" si="237"/>
        <v>42493.784050925926</v>
      </c>
      <c r="T3637">
        <f t="shared" si="238"/>
        <v>2016</v>
      </c>
    </row>
    <row r="3638" spans="1:20" ht="32" x14ac:dyDescent="0.2">
      <c r="A3638">
        <v>696</v>
      </c>
      <c r="B3638" s="9" t="s">
        <v>697</v>
      </c>
      <c r="C3638" s="3" t="s">
        <v>4806</v>
      </c>
      <c r="D3638" s="5">
        <v>175000</v>
      </c>
      <c r="E3638" s="7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4" t="s">
        <v>8307</v>
      </c>
      <c r="P3638" s="12" t="s">
        <v>8309</v>
      </c>
      <c r="Q3638" s="11">
        <f t="shared" si="235"/>
        <v>1</v>
      </c>
      <c r="R3638" s="19">
        <f t="shared" si="236"/>
        <v>41815.927106481482</v>
      </c>
      <c r="S3638" s="17">
        <f t="shared" si="237"/>
        <v>41845.927106481482</v>
      </c>
      <c r="T3638">
        <f t="shared" si="238"/>
        <v>2014</v>
      </c>
    </row>
    <row r="3639" spans="1:20" ht="48" x14ac:dyDescent="0.2">
      <c r="A3639">
        <v>1450</v>
      </c>
      <c r="B3639" s="9" t="s">
        <v>1451</v>
      </c>
      <c r="C3639" s="3" t="s">
        <v>5560</v>
      </c>
      <c r="D3639" s="5">
        <v>100000</v>
      </c>
      <c r="E3639" s="7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4" t="s">
        <v>8310</v>
      </c>
      <c r="P3639" s="12" t="s">
        <v>8347</v>
      </c>
      <c r="Q3639" s="11">
        <f t="shared" si="235"/>
        <v>1</v>
      </c>
      <c r="R3639" s="19">
        <f t="shared" si="236"/>
        <v>42390.171261574069</v>
      </c>
      <c r="S3639" s="17">
        <f t="shared" si="237"/>
        <v>42420.171261574069</v>
      </c>
      <c r="T3639">
        <f t="shared" si="238"/>
        <v>2016</v>
      </c>
    </row>
    <row r="3640" spans="1:20" ht="32" x14ac:dyDescent="0.2">
      <c r="A3640">
        <v>2582</v>
      </c>
      <c r="B3640" s="9" t="s">
        <v>2582</v>
      </c>
      <c r="C3640" s="3" t="s">
        <v>6692</v>
      </c>
      <c r="D3640" s="5">
        <v>90000</v>
      </c>
      <c r="E3640" s="7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4" t="s">
        <v>8318</v>
      </c>
      <c r="P3640" s="12" t="s">
        <v>8344</v>
      </c>
      <c r="Q3640" s="11">
        <f t="shared" si="235"/>
        <v>1</v>
      </c>
      <c r="R3640" s="19">
        <f t="shared" si="236"/>
        <v>42642.988819444443</v>
      </c>
      <c r="S3640" s="17">
        <f t="shared" si="237"/>
        <v>42672.988819444443</v>
      </c>
      <c r="T3640">
        <f t="shared" si="238"/>
        <v>2016</v>
      </c>
    </row>
    <row r="3641" spans="1:20" ht="48" x14ac:dyDescent="0.2">
      <c r="A3641">
        <v>576</v>
      </c>
      <c r="B3641" s="9" t="s">
        <v>577</v>
      </c>
      <c r="C3641" s="3" t="s">
        <v>4686</v>
      </c>
      <c r="D3641" s="5">
        <v>80000</v>
      </c>
      <c r="E3641" s="7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4" t="s">
        <v>8307</v>
      </c>
      <c r="P3641" s="12" t="s">
        <v>8341</v>
      </c>
      <c r="Q3641" s="11">
        <f t="shared" si="235"/>
        <v>1</v>
      </c>
      <c r="R3641" s="19">
        <f t="shared" si="236"/>
        <v>42031.471666666665</v>
      </c>
      <c r="S3641" s="17">
        <f t="shared" si="237"/>
        <v>42091.43</v>
      </c>
      <c r="T3641">
        <f t="shared" si="238"/>
        <v>2015</v>
      </c>
    </row>
    <row r="3642" spans="1:20" ht="48" x14ac:dyDescent="0.2">
      <c r="A3642">
        <v>2594</v>
      </c>
      <c r="B3642" s="9" t="s">
        <v>2594</v>
      </c>
      <c r="C3642" s="3" t="s">
        <v>6704</v>
      </c>
      <c r="D3642" s="5">
        <v>80000</v>
      </c>
      <c r="E3642" s="7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4" t="s">
        <v>8318</v>
      </c>
      <c r="P3642" s="12" t="s">
        <v>8344</v>
      </c>
      <c r="Q3642" s="11">
        <f t="shared" si="235"/>
        <v>1</v>
      </c>
      <c r="R3642" s="19">
        <f t="shared" si="236"/>
        <v>41828.967916666668</v>
      </c>
      <c r="S3642" s="17">
        <f t="shared" si="237"/>
        <v>41858.967916666668</v>
      </c>
      <c r="T3642">
        <f t="shared" si="238"/>
        <v>2014</v>
      </c>
    </row>
    <row r="3643" spans="1:20" ht="48" x14ac:dyDescent="0.2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4" t="s">
        <v>8307</v>
      </c>
      <c r="P3643" s="12" t="s">
        <v>8309</v>
      </c>
      <c r="Q3643" s="11">
        <f t="shared" si="235"/>
        <v>1</v>
      </c>
      <c r="R3643" s="19">
        <f t="shared" si="236"/>
        <v>42393.961909722217</v>
      </c>
      <c r="S3643" s="17">
        <f t="shared" si="237"/>
        <v>42428.961909722217</v>
      </c>
      <c r="T3643">
        <f t="shared" si="238"/>
        <v>2016</v>
      </c>
    </row>
    <row r="3644" spans="1:20" ht="32" x14ac:dyDescent="0.2">
      <c r="A3644">
        <v>496</v>
      </c>
      <c r="B3644" s="9" t="s">
        <v>497</v>
      </c>
      <c r="C3644" s="3" t="s">
        <v>4606</v>
      </c>
      <c r="D3644" s="5">
        <v>60000</v>
      </c>
      <c r="E3644" s="7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4" t="s">
        <v>8320</v>
      </c>
      <c r="P3644" s="12" t="s">
        <v>8338</v>
      </c>
      <c r="Q3644" s="11">
        <f t="shared" si="235"/>
        <v>1</v>
      </c>
      <c r="R3644" s="19">
        <f t="shared" si="236"/>
        <v>41620.93141203704</v>
      </c>
      <c r="S3644" s="17">
        <f t="shared" si="237"/>
        <v>41680.93141203704</v>
      </c>
      <c r="T3644">
        <f t="shared" si="238"/>
        <v>2013</v>
      </c>
    </row>
    <row r="3645" spans="1:20" ht="48" x14ac:dyDescent="0.2">
      <c r="A3645">
        <v>171</v>
      </c>
      <c r="B3645" s="9" t="s">
        <v>173</v>
      </c>
      <c r="C3645" s="3" t="s">
        <v>4281</v>
      </c>
      <c r="D3645" s="5">
        <v>50000</v>
      </c>
      <c r="E3645" s="7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4" t="s">
        <v>8320</v>
      </c>
      <c r="P3645" s="12" t="s">
        <v>8324</v>
      </c>
      <c r="Q3645" s="11">
        <f t="shared" si="235"/>
        <v>1</v>
      </c>
      <c r="R3645" s="19">
        <f t="shared" si="236"/>
        <v>42534.180717592593</v>
      </c>
      <c r="S3645" s="17">
        <f t="shared" si="237"/>
        <v>42594.180717592593</v>
      </c>
      <c r="T3645">
        <f t="shared" si="238"/>
        <v>2016</v>
      </c>
    </row>
    <row r="3646" spans="1:20" ht="32" x14ac:dyDescent="0.2">
      <c r="A3646">
        <v>2427</v>
      </c>
      <c r="B3646" s="9" t="s">
        <v>2428</v>
      </c>
      <c r="C3646" s="3" t="s">
        <v>6537</v>
      </c>
      <c r="D3646" s="5">
        <v>50000</v>
      </c>
      <c r="E3646" s="7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4" t="s">
        <v>8318</v>
      </c>
      <c r="P3646" s="12" t="s">
        <v>8344</v>
      </c>
      <c r="Q3646" s="11">
        <f t="shared" si="235"/>
        <v>1</v>
      </c>
      <c r="R3646" s="19">
        <f t="shared" si="236"/>
        <v>42412.318668981476</v>
      </c>
      <c r="S3646" s="17">
        <f t="shared" si="237"/>
        <v>42452.277002314819</v>
      </c>
      <c r="T3646">
        <f t="shared" si="238"/>
        <v>2016</v>
      </c>
    </row>
    <row r="3647" spans="1:20" ht="48" x14ac:dyDescent="0.2">
      <c r="A3647">
        <v>3200</v>
      </c>
      <c r="B3647" s="9" t="s">
        <v>3200</v>
      </c>
      <c r="C3647" s="3" t="s">
        <v>7310</v>
      </c>
      <c r="D3647" s="5">
        <v>50000</v>
      </c>
      <c r="E3647" s="7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4" t="s">
        <v>8322</v>
      </c>
      <c r="P3647" s="12" t="s">
        <v>8334</v>
      </c>
      <c r="Q3647" s="11">
        <f t="shared" si="235"/>
        <v>1</v>
      </c>
      <c r="R3647" s="19">
        <f t="shared" si="236"/>
        <v>42460.320613425924</v>
      </c>
      <c r="S3647" s="17">
        <f t="shared" si="237"/>
        <v>42490.231944444444</v>
      </c>
      <c r="T3647">
        <f t="shared" si="238"/>
        <v>2016</v>
      </c>
    </row>
    <row r="3648" spans="1:20" ht="32" x14ac:dyDescent="0.2">
      <c r="A3648">
        <v>2428</v>
      </c>
      <c r="B3648" s="9" t="s">
        <v>2429</v>
      </c>
      <c r="C3648" s="3" t="s">
        <v>6538</v>
      </c>
      <c r="D3648" s="5">
        <v>35000</v>
      </c>
      <c r="E3648" s="7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4" t="s">
        <v>8318</v>
      </c>
      <c r="P3648" s="12" t="s">
        <v>8344</v>
      </c>
      <c r="Q3648" s="11">
        <f t="shared" si="235"/>
        <v>1</v>
      </c>
      <c r="R3648" s="19">
        <f t="shared" si="236"/>
        <v>42045.784155092595</v>
      </c>
      <c r="S3648" s="17">
        <f t="shared" si="237"/>
        <v>42075.742488425924</v>
      </c>
      <c r="T3648">
        <f t="shared" si="238"/>
        <v>2015</v>
      </c>
    </row>
    <row r="3649" spans="1:20" ht="48" x14ac:dyDescent="0.2">
      <c r="A3649">
        <v>2689</v>
      </c>
      <c r="B3649" s="9" t="s">
        <v>2689</v>
      </c>
      <c r="C3649" s="3" t="s">
        <v>6799</v>
      </c>
      <c r="D3649" s="5">
        <v>35000</v>
      </c>
      <c r="E3649" s="7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4" t="s">
        <v>8318</v>
      </c>
      <c r="P3649" s="12" t="s">
        <v>8344</v>
      </c>
      <c r="Q3649" s="11">
        <f t="shared" si="235"/>
        <v>1</v>
      </c>
      <c r="R3649" s="19">
        <f t="shared" si="236"/>
        <v>42551.961689814809</v>
      </c>
      <c r="S3649" s="17">
        <f t="shared" si="237"/>
        <v>42581.961689814809</v>
      </c>
      <c r="T3649">
        <f t="shared" si="238"/>
        <v>2016</v>
      </c>
    </row>
    <row r="3650" spans="1:20" ht="48" x14ac:dyDescent="0.2">
      <c r="A3650">
        <v>2694</v>
      </c>
      <c r="B3650" s="9" t="s">
        <v>2694</v>
      </c>
      <c r="C3650" s="3" t="s">
        <v>6804</v>
      </c>
      <c r="D3650" s="5">
        <v>30000</v>
      </c>
      <c r="E3650" s="7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4" t="s">
        <v>8318</v>
      </c>
      <c r="P3650" s="12" t="s">
        <v>8344</v>
      </c>
      <c r="Q3650" s="11">
        <f t="shared" si="235"/>
        <v>1</v>
      </c>
      <c r="R3650" s="19">
        <f t="shared" si="236"/>
        <v>41878.140497685185</v>
      </c>
      <c r="S3650" s="17">
        <f t="shared" si="237"/>
        <v>41908.140497685185</v>
      </c>
      <c r="T3650">
        <f t="shared" si="238"/>
        <v>2014</v>
      </c>
    </row>
    <row r="3651" spans="1:20" ht="48" x14ac:dyDescent="0.2">
      <c r="A3651">
        <v>2910</v>
      </c>
      <c r="B3651" s="9" t="s">
        <v>2910</v>
      </c>
      <c r="C3651" s="3" t="s">
        <v>7020</v>
      </c>
      <c r="D3651" s="5">
        <v>30000</v>
      </c>
      <c r="E3651" s="7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4" t="s">
        <v>8322</v>
      </c>
      <c r="P3651" s="12" t="s">
        <v>8325</v>
      </c>
      <c r="Q3651" s="11">
        <f t="shared" ref="Q3651:Q3714" si="239">IFERROR(ROUND(E3651/L3651,2),0)</f>
        <v>1</v>
      </c>
      <c r="R3651" s="19">
        <f t="shared" ref="R3651:R3714" si="240">(((J3651/60)/60)/24)+DATE(1970,1,1)</f>
        <v>42107.841284722221</v>
      </c>
      <c r="S3651" s="17">
        <f t="shared" ref="S3651:S3714" si="241">(((I3651/60)/60)/24)+DATE(1970,1,1)</f>
        <v>42167.841284722221</v>
      </c>
      <c r="T3651">
        <f t="shared" si="238"/>
        <v>2015</v>
      </c>
    </row>
    <row r="3652" spans="1:20" ht="48" x14ac:dyDescent="0.2">
      <c r="A3652">
        <v>1134</v>
      </c>
      <c r="B3652" s="9" t="s">
        <v>1135</v>
      </c>
      <c r="C3652" s="3" t="s">
        <v>5244</v>
      </c>
      <c r="D3652" s="5">
        <v>25000</v>
      </c>
      <c r="E3652" s="7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4" t="s">
        <v>8315</v>
      </c>
      <c r="P3652" s="12" t="s">
        <v>8343</v>
      </c>
      <c r="Q3652" s="11">
        <f t="shared" si="239"/>
        <v>1</v>
      </c>
      <c r="R3652" s="19">
        <f t="shared" si="240"/>
        <v>41958.285046296296</v>
      </c>
      <c r="S3652" s="17">
        <f t="shared" si="241"/>
        <v>41972.189583333333</v>
      </c>
      <c r="T3652">
        <f t="shared" si="238"/>
        <v>2014</v>
      </c>
    </row>
    <row r="3653" spans="1:20" ht="32" x14ac:dyDescent="0.2">
      <c r="A3653">
        <v>2914</v>
      </c>
      <c r="B3653" s="9" t="s">
        <v>2914</v>
      </c>
      <c r="C3653" s="3" t="s">
        <v>7024</v>
      </c>
      <c r="D3653" s="5">
        <v>25000</v>
      </c>
      <c r="E3653" s="7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4" t="s">
        <v>8322</v>
      </c>
      <c r="P3653" s="12" t="s">
        <v>8325</v>
      </c>
      <c r="Q3653" s="11">
        <f t="shared" si="239"/>
        <v>1</v>
      </c>
      <c r="R3653" s="19">
        <f t="shared" si="240"/>
        <v>42017.907337962963</v>
      </c>
      <c r="S3653" s="17">
        <f t="shared" si="241"/>
        <v>42077.865671296298</v>
      </c>
      <c r="T3653">
        <f t="shared" si="238"/>
        <v>2015</v>
      </c>
    </row>
    <row r="3654" spans="1:20" ht="48" x14ac:dyDescent="0.2">
      <c r="A3654">
        <v>2941</v>
      </c>
      <c r="B3654" s="9" t="s">
        <v>2941</v>
      </c>
      <c r="C3654" s="3" t="s">
        <v>7051</v>
      </c>
      <c r="D3654" s="5">
        <v>25000</v>
      </c>
      <c r="E3654" s="7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4" t="s">
        <v>8322</v>
      </c>
      <c r="P3654" s="12" t="s">
        <v>8323</v>
      </c>
      <c r="Q3654" s="11">
        <f t="shared" si="239"/>
        <v>1</v>
      </c>
      <c r="R3654" s="19">
        <f t="shared" si="240"/>
        <v>42034.960127314815</v>
      </c>
      <c r="S3654" s="17">
        <f t="shared" si="241"/>
        <v>42064.960127314815</v>
      </c>
      <c r="T3654">
        <f t="shared" si="238"/>
        <v>2015</v>
      </c>
    </row>
    <row r="3655" spans="1:20" ht="48" x14ac:dyDescent="0.2">
      <c r="A3655">
        <v>3639</v>
      </c>
      <c r="B3655" s="9" t="s">
        <v>3637</v>
      </c>
      <c r="C3655" s="3" t="s">
        <v>7749</v>
      </c>
      <c r="D3655" s="5">
        <v>25000</v>
      </c>
      <c r="E3655" s="7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4" t="s">
        <v>8322</v>
      </c>
      <c r="P3655" s="12" t="s">
        <v>8334</v>
      </c>
      <c r="Q3655" s="11">
        <f t="shared" si="239"/>
        <v>1</v>
      </c>
      <c r="R3655" s="19">
        <f t="shared" si="240"/>
        <v>42590.677152777775</v>
      </c>
      <c r="S3655" s="17">
        <f t="shared" si="241"/>
        <v>42650.632638888885</v>
      </c>
      <c r="T3655">
        <f t="shared" si="238"/>
        <v>2016</v>
      </c>
    </row>
    <row r="3656" spans="1:20" ht="48" x14ac:dyDescent="0.2">
      <c r="A3656">
        <v>3796</v>
      </c>
      <c r="B3656" s="9" t="s">
        <v>3793</v>
      </c>
      <c r="C3656" s="3" t="s">
        <v>7906</v>
      </c>
      <c r="D3656" s="5">
        <v>22500</v>
      </c>
      <c r="E3656" s="7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4" t="s">
        <v>8322</v>
      </c>
      <c r="P3656" s="12" t="s">
        <v>8334</v>
      </c>
      <c r="Q3656" s="11">
        <f t="shared" si="239"/>
        <v>1</v>
      </c>
      <c r="R3656" s="19">
        <f t="shared" si="240"/>
        <v>42689.029583333337</v>
      </c>
      <c r="S3656" s="17">
        <f t="shared" si="241"/>
        <v>42749.029583333337</v>
      </c>
      <c r="T3656">
        <f t="shared" si="238"/>
        <v>2016</v>
      </c>
    </row>
    <row r="3657" spans="1:20" ht="48" x14ac:dyDescent="0.2">
      <c r="A3657">
        <v>3055</v>
      </c>
      <c r="B3657" s="9" t="s">
        <v>3055</v>
      </c>
      <c r="C3657" s="3" t="s">
        <v>7165</v>
      </c>
      <c r="D3657" s="5">
        <v>20000</v>
      </c>
      <c r="E3657" s="7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4" t="s">
        <v>8322</v>
      </c>
      <c r="P3657" s="12" t="s">
        <v>8323</v>
      </c>
      <c r="Q3657" s="11">
        <f t="shared" si="239"/>
        <v>1</v>
      </c>
      <c r="R3657" s="19">
        <f t="shared" si="240"/>
        <v>41953.95821759259</v>
      </c>
      <c r="S3657" s="17">
        <f t="shared" si="241"/>
        <v>42013.95821759259</v>
      </c>
      <c r="T3657">
        <f t="shared" si="238"/>
        <v>2014</v>
      </c>
    </row>
    <row r="3658" spans="1:20" ht="48" x14ac:dyDescent="0.2">
      <c r="A3658">
        <v>564</v>
      </c>
      <c r="B3658" s="9" t="s">
        <v>565</v>
      </c>
      <c r="C3658" s="3" t="s">
        <v>4674</v>
      </c>
      <c r="D3658" s="5">
        <v>18000</v>
      </c>
      <c r="E3658" s="7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4" t="s">
        <v>8307</v>
      </c>
      <c r="P3658" s="12" t="s">
        <v>8341</v>
      </c>
      <c r="Q3658" s="11">
        <f t="shared" si="239"/>
        <v>1</v>
      </c>
      <c r="R3658" s="19">
        <f t="shared" si="240"/>
        <v>42411.942997685182</v>
      </c>
      <c r="S3658" s="17">
        <f t="shared" si="241"/>
        <v>42441.942997685182</v>
      </c>
      <c r="T3658">
        <f t="shared" si="238"/>
        <v>2016</v>
      </c>
    </row>
    <row r="3659" spans="1:20" ht="16" x14ac:dyDescent="0.2">
      <c r="A3659">
        <v>1702</v>
      </c>
      <c r="B3659" s="9" t="s">
        <v>1703</v>
      </c>
      <c r="C3659" s="3" t="s">
        <v>5812</v>
      </c>
      <c r="D3659" s="5">
        <v>16500</v>
      </c>
      <c r="E3659" s="7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4" t="s">
        <v>8326</v>
      </c>
      <c r="P3659" s="12" t="s">
        <v>8329</v>
      </c>
      <c r="Q3659" s="11">
        <f t="shared" si="239"/>
        <v>1</v>
      </c>
      <c r="R3659" s="19">
        <f t="shared" si="240"/>
        <v>42063.869791666672</v>
      </c>
      <c r="S3659" s="17">
        <f t="shared" si="241"/>
        <v>42093.828125</v>
      </c>
      <c r="T3659">
        <f t="shared" si="238"/>
        <v>2015</v>
      </c>
    </row>
    <row r="3660" spans="1:20" ht="64" x14ac:dyDescent="0.2">
      <c r="A3660">
        <v>540</v>
      </c>
      <c r="B3660" s="9" t="s">
        <v>541</v>
      </c>
      <c r="C3660" s="3" t="s">
        <v>4650</v>
      </c>
      <c r="D3660" s="5">
        <v>15000</v>
      </c>
      <c r="E3660" s="7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4" t="s">
        <v>8307</v>
      </c>
      <c r="P3660" s="12" t="s">
        <v>8341</v>
      </c>
      <c r="Q3660" s="11">
        <f t="shared" si="239"/>
        <v>1</v>
      </c>
      <c r="R3660" s="19">
        <f t="shared" si="240"/>
        <v>42009.817199074074</v>
      </c>
      <c r="S3660" s="17">
        <f t="shared" si="241"/>
        <v>42039.817199074074</v>
      </c>
      <c r="T3660">
        <f t="shared" si="238"/>
        <v>2015</v>
      </c>
    </row>
    <row r="3661" spans="1:20" ht="48" x14ac:dyDescent="0.2">
      <c r="A3661">
        <v>1497</v>
      </c>
      <c r="B3661" s="9" t="s">
        <v>1498</v>
      </c>
      <c r="C3661" s="3" t="s">
        <v>5607</v>
      </c>
      <c r="D3661" s="5">
        <v>15000</v>
      </c>
      <c r="E3661" s="7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4" t="s">
        <v>8310</v>
      </c>
      <c r="P3661" s="12" t="s">
        <v>8351</v>
      </c>
      <c r="Q3661" s="11">
        <f t="shared" si="239"/>
        <v>1</v>
      </c>
      <c r="R3661" s="19">
        <f t="shared" si="240"/>
        <v>41444.64261574074</v>
      </c>
      <c r="S3661" s="17">
        <f t="shared" si="241"/>
        <v>41486.821527777778</v>
      </c>
      <c r="T3661">
        <f t="shared" si="238"/>
        <v>2013</v>
      </c>
    </row>
    <row r="3662" spans="1:20" ht="48" x14ac:dyDescent="0.2">
      <c r="A3662">
        <v>3912</v>
      </c>
      <c r="B3662" s="9" t="s">
        <v>3909</v>
      </c>
      <c r="C3662" s="3" t="s">
        <v>8020</v>
      </c>
      <c r="D3662" s="5">
        <v>15000</v>
      </c>
      <c r="E3662" s="7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4" t="s">
        <v>8322</v>
      </c>
      <c r="P3662" s="12" t="s">
        <v>8325</v>
      </c>
      <c r="Q3662" s="11">
        <f t="shared" si="239"/>
        <v>1</v>
      </c>
      <c r="R3662" s="19">
        <f t="shared" si="240"/>
        <v>42059.270023148143</v>
      </c>
      <c r="S3662" s="17">
        <f t="shared" si="241"/>
        <v>42119.190972222219</v>
      </c>
      <c r="T3662">
        <f t="shared" si="238"/>
        <v>2015</v>
      </c>
    </row>
    <row r="3663" spans="1:20" ht="48" x14ac:dyDescent="0.2">
      <c r="A3663">
        <v>1440</v>
      </c>
      <c r="B3663" s="9" t="s">
        <v>1441</v>
      </c>
      <c r="C3663" s="3" t="s">
        <v>5550</v>
      </c>
      <c r="D3663" s="5">
        <v>13000</v>
      </c>
      <c r="E3663" s="7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4" t="s">
        <v>8310</v>
      </c>
      <c r="P3663" s="12" t="s">
        <v>8347</v>
      </c>
      <c r="Q3663" s="11">
        <f t="shared" si="239"/>
        <v>1</v>
      </c>
      <c r="R3663" s="19">
        <f t="shared" si="240"/>
        <v>42486.748414351852</v>
      </c>
      <c r="S3663" s="17">
        <f t="shared" si="241"/>
        <v>42516.748414351852</v>
      </c>
      <c r="T3663">
        <f t="shared" si="238"/>
        <v>2016</v>
      </c>
    </row>
    <row r="3664" spans="1:20" ht="48" x14ac:dyDescent="0.2">
      <c r="A3664">
        <v>214</v>
      </c>
      <c r="B3664" s="9" t="s">
        <v>216</v>
      </c>
      <c r="C3664" s="3" t="s">
        <v>4324</v>
      </c>
      <c r="D3664" s="5">
        <v>12500</v>
      </c>
      <c r="E3664" s="7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4" t="s">
        <v>8320</v>
      </c>
      <c r="P3664" s="12" t="s">
        <v>8324</v>
      </c>
      <c r="Q3664" s="11">
        <f t="shared" si="239"/>
        <v>1</v>
      </c>
      <c r="R3664" s="19">
        <f t="shared" si="240"/>
        <v>42009.64061342593</v>
      </c>
      <c r="S3664" s="17">
        <f t="shared" si="241"/>
        <v>42069.64061342593</v>
      </c>
      <c r="T3664">
        <f t="shared" si="238"/>
        <v>2015</v>
      </c>
    </row>
    <row r="3665" spans="1:20" ht="48" x14ac:dyDescent="0.2">
      <c r="A3665">
        <v>3932</v>
      </c>
      <c r="B3665" s="9" t="s">
        <v>3929</v>
      </c>
      <c r="C3665" s="3" t="s">
        <v>8040</v>
      </c>
      <c r="D3665" s="5">
        <v>12000</v>
      </c>
      <c r="E3665" s="7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4" t="s">
        <v>8322</v>
      </c>
      <c r="P3665" s="12" t="s">
        <v>8325</v>
      </c>
      <c r="Q3665" s="11">
        <f t="shared" si="239"/>
        <v>1</v>
      </c>
      <c r="R3665" s="19">
        <f t="shared" si="240"/>
        <v>42415.168564814812</v>
      </c>
      <c r="S3665" s="17">
        <f t="shared" si="241"/>
        <v>42445.126898148148</v>
      </c>
      <c r="T3665">
        <f t="shared" si="238"/>
        <v>2016</v>
      </c>
    </row>
    <row r="3666" spans="1:20" ht="32" x14ac:dyDescent="0.2">
      <c r="A3666">
        <v>583</v>
      </c>
      <c r="B3666" s="9" t="s">
        <v>584</v>
      </c>
      <c r="C3666" s="3" t="s">
        <v>4693</v>
      </c>
      <c r="D3666" s="5">
        <v>9000</v>
      </c>
      <c r="E3666" s="7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4" t="s">
        <v>8307</v>
      </c>
      <c r="P3666" s="12" t="s">
        <v>8341</v>
      </c>
      <c r="Q3666" s="11">
        <f t="shared" si="239"/>
        <v>1</v>
      </c>
      <c r="R3666" s="19">
        <f t="shared" si="240"/>
        <v>42052.93850694444</v>
      </c>
      <c r="S3666" s="17">
        <f t="shared" si="241"/>
        <v>42082.896840277783</v>
      </c>
      <c r="T3666">
        <f t="shared" si="238"/>
        <v>2015</v>
      </c>
    </row>
    <row r="3667" spans="1:20" ht="16" x14ac:dyDescent="0.2">
      <c r="A3667">
        <v>589</v>
      </c>
      <c r="B3667" s="9" t="s">
        <v>590</v>
      </c>
      <c r="C3667" s="3" t="s">
        <v>4699</v>
      </c>
      <c r="D3667" s="5">
        <v>7500</v>
      </c>
      <c r="E3667" s="7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4" t="s">
        <v>8307</v>
      </c>
      <c r="P3667" s="12" t="s">
        <v>8341</v>
      </c>
      <c r="Q3667" s="11">
        <f t="shared" si="239"/>
        <v>1</v>
      </c>
      <c r="R3667" s="19">
        <f t="shared" si="240"/>
        <v>42178.614571759259</v>
      </c>
      <c r="S3667" s="17">
        <f t="shared" si="241"/>
        <v>42193.614571759259</v>
      </c>
      <c r="T3667">
        <f t="shared" si="238"/>
        <v>2015</v>
      </c>
    </row>
    <row r="3668" spans="1:20" ht="48" x14ac:dyDescent="0.2">
      <c r="A3668">
        <v>1587</v>
      </c>
      <c r="B3668" s="9" t="s">
        <v>1588</v>
      </c>
      <c r="C3668" s="3" t="s">
        <v>5697</v>
      </c>
      <c r="D3668" s="5">
        <v>7500</v>
      </c>
      <c r="E3668" s="7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4" t="s">
        <v>8312</v>
      </c>
      <c r="P3668" s="12" t="s">
        <v>8350</v>
      </c>
      <c r="Q3668" s="11">
        <f t="shared" si="239"/>
        <v>1</v>
      </c>
      <c r="R3668" s="19">
        <f t="shared" si="240"/>
        <v>41956.950983796298</v>
      </c>
      <c r="S3668" s="17">
        <f t="shared" si="241"/>
        <v>41986.950983796298</v>
      </c>
      <c r="T3668">
        <f t="shared" si="238"/>
        <v>2014</v>
      </c>
    </row>
    <row r="3669" spans="1:20" ht="32" x14ac:dyDescent="0.2">
      <c r="A3669">
        <v>3862</v>
      </c>
      <c r="B3669" s="9" t="s">
        <v>3859</v>
      </c>
      <c r="C3669" s="3" t="s">
        <v>7971</v>
      </c>
      <c r="D3669" s="5">
        <v>7500</v>
      </c>
      <c r="E3669" s="7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4" t="s">
        <v>8322</v>
      </c>
      <c r="P3669" s="12" t="s">
        <v>8325</v>
      </c>
      <c r="Q3669" s="11">
        <f t="shared" si="239"/>
        <v>1</v>
      </c>
      <c r="R3669" s="19">
        <f t="shared" si="240"/>
        <v>42611.261064814811</v>
      </c>
      <c r="S3669" s="17">
        <f t="shared" si="241"/>
        <v>42625.707638888889</v>
      </c>
      <c r="T3669">
        <f t="shared" si="238"/>
        <v>2016</v>
      </c>
    </row>
    <row r="3670" spans="1:20" ht="48" x14ac:dyDescent="0.2">
      <c r="A3670">
        <v>4015</v>
      </c>
      <c r="B3670" s="9" t="s">
        <v>4011</v>
      </c>
      <c r="C3670" s="3" t="s">
        <v>8120</v>
      </c>
      <c r="D3670" s="5">
        <v>7000</v>
      </c>
      <c r="E3670" s="7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4" t="s">
        <v>8322</v>
      </c>
      <c r="P3670" s="12" t="s">
        <v>8325</v>
      </c>
      <c r="Q3670" s="11">
        <f t="shared" si="239"/>
        <v>1</v>
      </c>
      <c r="R3670" s="19">
        <f t="shared" si="240"/>
        <v>42174.780821759254</v>
      </c>
      <c r="S3670" s="17">
        <f t="shared" si="241"/>
        <v>42204.780821759254</v>
      </c>
      <c r="T3670">
        <f t="shared" si="238"/>
        <v>2015</v>
      </c>
    </row>
    <row r="3671" spans="1:20" ht="32" x14ac:dyDescent="0.2">
      <c r="A3671">
        <v>212</v>
      </c>
      <c r="B3671" s="9" t="s">
        <v>214</v>
      </c>
      <c r="C3671" s="3" t="s">
        <v>4322</v>
      </c>
      <c r="D3671" s="5">
        <v>6300</v>
      </c>
      <c r="E3671" s="7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4" t="s">
        <v>8320</v>
      </c>
      <c r="P3671" s="12" t="s">
        <v>8324</v>
      </c>
      <c r="Q3671" s="11">
        <f t="shared" si="239"/>
        <v>1</v>
      </c>
      <c r="R3671" s="19">
        <f t="shared" si="240"/>
        <v>42416.881018518514</v>
      </c>
      <c r="S3671" s="17">
        <f t="shared" si="241"/>
        <v>42476.839351851857</v>
      </c>
      <c r="T3671">
        <f t="shared" si="238"/>
        <v>2016</v>
      </c>
    </row>
    <row r="3672" spans="1:20" ht="48" x14ac:dyDescent="0.2">
      <c r="A3672">
        <v>1410</v>
      </c>
      <c r="B3672" s="9" t="s">
        <v>1411</v>
      </c>
      <c r="C3672" s="3" t="s">
        <v>5520</v>
      </c>
      <c r="D3672" s="5">
        <v>6000</v>
      </c>
      <c r="E3672" s="7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4" t="s">
        <v>8310</v>
      </c>
      <c r="P3672" s="12" t="s">
        <v>8347</v>
      </c>
      <c r="Q3672" s="11">
        <f t="shared" si="239"/>
        <v>1</v>
      </c>
      <c r="R3672" s="19">
        <f t="shared" si="240"/>
        <v>42479.318518518514</v>
      </c>
      <c r="S3672" s="17">
        <f t="shared" si="241"/>
        <v>42524.318518518514</v>
      </c>
      <c r="T3672">
        <f t="shared" si="238"/>
        <v>2016</v>
      </c>
    </row>
    <row r="3673" spans="1:20" ht="32" x14ac:dyDescent="0.2">
      <c r="A3673">
        <v>2421</v>
      </c>
      <c r="B3673" s="9" t="s">
        <v>2422</v>
      </c>
      <c r="C3673" s="3" t="s">
        <v>6531</v>
      </c>
      <c r="D3673" s="5">
        <v>6000</v>
      </c>
      <c r="E3673" s="7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4" t="s">
        <v>8318</v>
      </c>
      <c r="P3673" s="12" t="s">
        <v>8344</v>
      </c>
      <c r="Q3673" s="11">
        <f t="shared" si="239"/>
        <v>1</v>
      </c>
      <c r="R3673" s="19">
        <f t="shared" si="240"/>
        <v>42026.687453703707</v>
      </c>
      <c r="S3673" s="17">
        <f t="shared" si="241"/>
        <v>42056.687453703707</v>
      </c>
      <c r="T3673">
        <f t="shared" si="238"/>
        <v>2015</v>
      </c>
    </row>
    <row r="3674" spans="1:20" ht="48" x14ac:dyDescent="0.2">
      <c r="A3674">
        <v>566</v>
      </c>
      <c r="B3674" s="9" t="s">
        <v>567</v>
      </c>
      <c r="C3674" s="3" t="s">
        <v>4676</v>
      </c>
      <c r="D3674" s="5">
        <v>5000</v>
      </c>
      <c r="E3674" s="7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4" t="s">
        <v>8307</v>
      </c>
      <c r="P3674" s="12" t="s">
        <v>8341</v>
      </c>
      <c r="Q3674" s="11">
        <f t="shared" si="239"/>
        <v>1</v>
      </c>
      <c r="R3674" s="19">
        <f t="shared" si="240"/>
        <v>42535.68440972222</v>
      </c>
      <c r="S3674" s="17">
        <f t="shared" si="241"/>
        <v>42565.68440972222</v>
      </c>
      <c r="T3674">
        <f t="shared" si="238"/>
        <v>2016</v>
      </c>
    </row>
    <row r="3675" spans="1:20" ht="32" x14ac:dyDescent="0.2">
      <c r="A3675">
        <v>634</v>
      </c>
      <c r="B3675" s="9" t="s">
        <v>635</v>
      </c>
      <c r="C3675" s="3" t="s">
        <v>4744</v>
      </c>
      <c r="D3675" s="5">
        <v>5000</v>
      </c>
      <c r="E3675" s="7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4" t="s">
        <v>8307</v>
      </c>
      <c r="P3675" s="12" t="s">
        <v>8341</v>
      </c>
      <c r="Q3675" s="11">
        <f t="shared" si="239"/>
        <v>1</v>
      </c>
      <c r="R3675" s="19">
        <f t="shared" si="240"/>
        <v>42031.928576388891</v>
      </c>
      <c r="S3675" s="17">
        <f t="shared" si="241"/>
        <v>42061.928576388891</v>
      </c>
      <c r="T3675">
        <f t="shared" si="238"/>
        <v>2015</v>
      </c>
    </row>
    <row r="3676" spans="1:20" ht="48" x14ac:dyDescent="0.2">
      <c r="A3676">
        <v>2146</v>
      </c>
      <c r="B3676" s="9" t="s">
        <v>2147</v>
      </c>
      <c r="C3676" s="3" t="s">
        <v>6256</v>
      </c>
      <c r="D3676" s="5">
        <v>5000</v>
      </c>
      <c r="E3676" s="7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4" t="s">
        <v>8315</v>
      </c>
      <c r="P3676" s="12" t="s">
        <v>8333</v>
      </c>
      <c r="Q3676" s="11">
        <f t="shared" si="239"/>
        <v>1</v>
      </c>
      <c r="R3676" s="19">
        <f t="shared" si="240"/>
        <v>42397.679513888885</v>
      </c>
      <c r="S3676" s="17">
        <f t="shared" si="241"/>
        <v>42411.679513888885</v>
      </c>
      <c r="T3676">
        <f t="shared" si="238"/>
        <v>2016</v>
      </c>
    </row>
    <row r="3677" spans="1:20" ht="48" x14ac:dyDescent="0.2">
      <c r="A3677">
        <v>3856</v>
      </c>
      <c r="B3677" s="9" t="s">
        <v>3853</v>
      </c>
      <c r="C3677" s="3" t="s">
        <v>7965</v>
      </c>
      <c r="D3677" s="5">
        <v>5000</v>
      </c>
      <c r="E3677" s="7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4" t="s">
        <v>8322</v>
      </c>
      <c r="P3677" s="12" t="s">
        <v>8325</v>
      </c>
      <c r="Q3677" s="11">
        <f t="shared" si="239"/>
        <v>1</v>
      </c>
      <c r="R3677" s="19">
        <f t="shared" si="240"/>
        <v>42041.743090277778</v>
      </c>
      <c r="S3677" s="17">
        <f t="shared" si="241"/>
        <v>42071.701423611114</v>
      </c>
      <c r="T3677">
        <f t="shared" ref="T3677:T3685" si="242">YEAR(R3677)</f>
        <v>2015</v>
      </c>
    </row>
    <row r="3678" spans="1:20" ht="48" x14ac:dyDescent="0.2">
      <c r="A3678">
        <v>4045</v>
      </c>
      <c r="B3678" s="9" t="s">
        <v>4041</v>
      </c>
      <c r="C3678" s="3" t="s">
        <v>8149</v>
      </c>
      <c r="D3678" s="5">
        <v>5000</v>
      </c>
      <c r="E3678" s="7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4" t="s">
        <v>8322</v>
      </c>
      <c r="P3678" s="12" t="s">
        <v>8325</v>
      </c>
      <c r="Q3678" s="11">
        <f t="shared" si="239"/>
        <v>1</v>
      </c>
      <c r="R3678" s="19">
        <f t="shared" si="240"/>
        <v>41842.201261574075</v>
      </c>
      <c r="S3678" s="17">
        <f t="shared" si="241"/>
        <v>41872.201261574075</v>
      </c>
      <c r="T3678">
        <f t="shared" si="242"/>
        <v>2014</v>
      </c>
    </row>
    <row r="3679" spans="1:20" ht="48" x14ac:dyDescent="0.2">
      <c r="A3679">
        <v>1734</v>
      </c>
      <c r="B3679" s="9" t="s">
        <v>1735</v>
      </c>
      <c r="C3679" s="3" t="s">
        <v>5844</v>
      </c>
      <c r="D3679" s="5">
        <v>4500</v>
      </c>
      <c r="E3679" s="7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4" t="s">
        <v>8326</v>
      </c>
      <c r="P3679" s="12" t="s">
        <v>8329</v>
      </c>
      <c r="Q3679" s="11">
        <f t="shared" si="239"/>
        <v>1</v>
      </c>
      <c r="R3679" s="19">
        <f t="shared" si="240"/>
        <v>42102.036527777775</v>
      </c>
      <c r="S3679" s="17">
        <f t="shared" si="241"/>
        <v>42132.036527777775</v>
      </c>
      <c r="T3679">
        <f t="shared" si="242"/>
        <v>2015</v>
      </c>
    </row>
    <row r="3680" spans="1:20" ht="48" x14ac:dyDescent="0.2">
      <c r="A3680">
        <v>2425</v>
      </c>
      <c r="B3680" s="9" t="s">
        <v>2426</v>
      </c>
      <c r="C3680" s="3" t="s">
        <v>6535</v>
      </c>
      <c r="D3680" s="5">
        <v>3500</v>
      </c>
      <c r="E3680" s="7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4" t="s">
        <v>8318</v>
      </c>
      <c r="P3680" s="12" t="s">
        <v>8344</v>
      </c>
      <c r="Q3680" s="11">
        <f t="shared" si="239"/>
        <v>1</v>
      </c>
      <c r="R3680" s="19">
        <f t="shared" si="240"/>
        <v>42502.913761574076</v>
      </c>
      <c r="S3680" s="17">
        <f t="shared" si="241"/>
        <v>42517.919444444444</v>
      </c>
      <c r="T3680">
        <f t="shared" si="242"/>
        <v>2016</v>
      </c>
    </row>
    <row r="3681" spans="1:20" ht="48" x14ac:dyDescent="0.2">
      <c r="A3681">
        <v>474</v>
      </c>
      <c r="B3681" s="9" t="s">
        <v>475</v>
      </c>
      <c r="C3681" s="3" t="s">
        <v>4584</v>
      </c>
      <c r="D3681" s="5">
        <v>3300</v>
      </c>
      <c r="E3681" s="7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4" t="s">
        <v>8320</v>
      </c>
      <c r="P3681" s="12" t="s">
        <v>8338</v>
      </c>
      <c r="Q3681" s="11">
        <f t="shared" si="239"/>
        <v>1</v>
      </c>
      <c r="R3681" s="19">
        <f t="shared" si="240"/>
        <v>42753.329039351855</v>
      </c>
      <c r="S3681" s="17">
        <f t="shared" si="241"/>
        <v>42783.329039351855</v>
      </c>
      <c r="T3681">
        <f t="shared" si="242"/>
        <v>2017</v>
      </c>
    </row>
    <row r="3682" spans="1:20" ht="48" x14ac:dyDescent="0.2">
      <c r="A3682">
        <v>121</v>
      </c>
      <c r="B3682" s="9" t="s">
        <v>123</v>
      </c>
      <c r="C3682" s="3" t="s">
        <v>4232</v>
      </c>
      <c r="D3682" s="5">
        <v>3000</v>
      </c>
      <c r="E3682" s="7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4" t="s">
        <v>8320</v>
      </c>
      <c r="P3682" s="12" t="s">
        <v>8336</v>
      </c>
      <c r="Q3682" s="11">
        <f t="shared" si="239"/>
        <v>1</v>
      </c>
      <c r="R3682" s="19">
        <f t="shared" si="240"/>
        <v>42096.704976851848</v>
      </c>
      <c r="S3682" s="17">
        <f t="shared" si="241"/>
        <v>42112.427777777775</v>
      </c>
      <c r="T3682">
        <f t="shared" si="242"/>
        <v>2015</v>
      </c>
    </row>
    <row r="3683" spans="1:20" ht="48" x14ac:dyDescent="0.2">
      <c r="A3683">
        <v>580</v>
      </c>
      <c r="B3683" s="9" t="s">
        <v>581</v>
      </c>
      <c r="C3683" s="3" t="s">
        <v>4690</v>
      </c>
      <c r="D3683" s="5">
        <v>3000</v>
      </c>
      <c r="E3683" s="7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4" t="s">
        <v>8307</v>
      </c>
      <c r="P3683" s="12" t="s">
        <v>8341</v>
      </c>
      <c r="Q3683" s="11">
        <f t="shared" si="239"/>
        <v>1</v>
      </c>
      <c r="R3683" s="19">
        <f t="shared" si="240"/>
        <v>42605.908182870371</v>
      </c>
      <c r="S3683" s="17">
        <f t="shared" si="241"/>
        <v>42635.908182870371</v>
      </c>
      <c r="T3683">
        <f t="shared" si="242"/>
        <v>2016</v>
      </c>
    </row>
    <row r="3684" spans="1:20" ht="48" x14ac:dyDescent="0.2">
      <c r="A3684">
        <v>1545</v>
      </c>
      <c r="B3684" s="9" t="s">
        <v>1546</v>
      </c>
      <c r="C3684" s="3" t="s">
        <v>5655</v>
      </c>
      <c r="D3684" s="5">
        <v>3000</v>
      </c>
      <c r="E3684" s="7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4" t="s">
        <v>8312</v>
      </c>
      <c r="P3684" s="12" t="s">
        <v>8354</v>
      </c>
      <c r="Q3684" s="11">
        <f t="shared" si="239"/>
        <v>1</v>
      </c>
      <c r="R3684" s="19">
        <f t="shared" si="240"/>
        <v>42031.884652777779</v>
      </c>
      <c r="S3684" s="17">
        <f t="shared" si="241"/>
        <v>42065.886111111111</v>
      </c>
      <c r="T3684">
        <f t="shared" si="242"/>
        <v>2015</v>
      </c>
    </row>
    <row r="3685" spans="1:20" ht="48" x14ac:dyDescent="0.2">
      <c r="A3685">
        <v>1727</v>
      </c>
      <c r="B3685" s="9" t="s">
        <v>1728</v>
      </c>
      <c r="C3685" s="3" t="s">
        <v>5837</v>
      </c>
      <c r="D3685" s="5">
        <v>3000</v>
      </c>
      <c r="E3685" s="7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4" t="s">
        <v>8326</v>
      </c>
      <c r="P3685" s="12" t="s">
        <v>8329</v>
      </c>
      <c r="Q3685" s="11">
        <f t="shared" si="239"/>
        <v>1</v>
      </c>
      <c r="R3685" s="19">
        <f t="shared" si="240"/>
        <v>42044.927974537044</v>
      </c>
      <c r="S3685" s="17">
        <f t="shared" si="241"/>
        <v>42099.458333333328</v>
      </c>
      <c r="T3685">
        <f t="shared" si="242"/>
        <v>2015</v>
      </c>
    </row>
    <row r="3686" spans="1:20" ht="48" x14ac:dyDescent="0.2">
      <c r="A3686">
        <v>3630</v>
      </c>
      <c r="B3686" s="9" t="s">
        <v>3628</v>
      </c>
      <c r="C3686" s="3" t="s">
        <v>7740</v>
      </c>
      <c r="D3686" s="5">
        <v>3000</v>
      </c>
      <c r="E3686" s="7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4" t="s">
        <v>8322</v>
      </c>
      <c r="P3686" s="12" t="s">
        <v>8334</v>
      </c>
      <c r="Q3686" s="11">
        <f t="shared" si="239"/>
        <v>1</v>
      </c>
      <c r="R3686" s="19">
        <f t="shared" si="240"/>
        <v>41942.84710648148</v>
      </c>
      <c r="S3686" s="17">
        <f t="shared" si="241"/>
        <v>41972.888773148152</v>
      </c>
      <c r="T3686">
        <f>YEAR(R3686)</f>
        <v>2014</v>
      </c>
    </row>
    <row r="3687" spans="1:20" ht="48" x14ac:dyDescent="0.2">
      <c r="A3687">
        <v>1722</v>
      </c>
      <c r="B3687" s="9" t="s">
        <v>1723</v>
      </c>
      <c r="C3687" s="3" t="s">
        <v>5832</v>
      </c>
      <c r="D3687" s="5">
        <v>2880</v>
      </c>
      <c r="E3687" s="7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4" t="s">
        <v>8326</v>
      </c>
      <c r="P3687" s="12" t="s">
        <v>8329</v>
      </c>
      <c r="Q3687" s="11">
        <f t="shared" si="239"/>
        <v>1</v>
      </c>
      <c r="R3687" s="19">
        <f t="shared" si="240"/>
        <v>42425.960983796293</v>
      </c>
      <c r="S3687" s="17">
        <f t="shared" si="241"/>
        <v>42463.006944444445</v>
      </c>
      <c r="T3687">
        <f t="shared" ref="T3687:T3750" si="243">YEAR(R3687)</f>
        <v>2016</v>
      </c>
    </row>
    <row r="3688" spans="1:20" ht="48" x14ac:dyDescent="0.2">
      <c r="A3688">
        <v>681</v>
      </c>
      <c r="B3688" s="9" t="s">
        <v>682</v>
      </c>
      <c r="C3688" s="3" t="s">
        <v>4791</v>
      </c>
      <c r="D3688" s="5">
        <v>2500</v>
      </c>
      <c r="E3688" s="7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4" t="s">
        <v>8307</v>
      </c>
      <c r="P3688" s="12" t="s">
        <v>8309</v>
      </c>
      <c r="Q3688" s="11">
        <f t="shared" si="239"/>
        <v>1</v>
      </c>
      <c r="R3688" s="19">
        <f t="shared" si="240"/>
        <v>42639.805601851855</v>
      </c>
      <c r="S3688" s="17">
        <f t="shared" si="241"/>
        <v>42669.805601851855</v>
      </c>
      <c r="T3688">
        <f t="shared" si="243"/>
        <v>2016</v>
      </c>
    </row>
    <row r="3689" spans="1:20" ht="48" x14ac:dyDescent="0.2">
      <c r="A3689">
        <v>1111</v>
      </c>
      <c r="B3689" s="9" t="s">
        <v>1112</v>
      </c>
      <c r="C3689" s="3" t="s">
        <v>5221</v>
      </c>
      <c r="D3689" s="5">
        <v>2500</v>
      </c>
      <c r="E3689" s="7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4" t="s">
        <v>8315</v>
      </c>
      <c r="P3689" s="12" t="s">
        <v>8333</v>
      </c>
      <c r="Q3689" s="11">
        <f t="shared" si="239"/>
        <v>1</v>
      </c>
      <c r="R3689" s="19">
        <f t="shared" si="240"/>
        <v>42347.203587962969</v>
      </c>
      <c r="S3689" s="17">
        <f t="shared" si="241"/>
        <v>42377.203587962969</v>
      </c>
      <c r="T3689">
        <f t="shared" si="243"/>
        <v>2015</v>
      </c>
    </row>
    <row r="3690" spans="1:20" ht="48" x14ac:dyDescent="0.2">
      <c r="A3690">
        <v>3859</v>
      </c>
      <c r="B3690" s="9" t="s">
        <v>3856</v>
      </c>
      <c r="C3690" s="3" t="s">
        <v>7968</v>
      </c>
      <c r="D3690" s="5">
        <v>2500</v>
      </c>
      <c r="E3690" s="7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4" t="s">
        <v>8322</v>
      </c>
      <c r="P3690" s="12" t="s">
        <v>8325</v>
      </c>
      <c r="Q3690" s="11">
        <f t="shared" si="239"/>
        <v>1</v>
      </c>
      <c r="R3690" s="19">
        <f t="shared" si="240"/>
        <v>41789.893599537041</v>
      </c>
      <c r="S3690" s="17">
        <f t="shared" si="241"/>
        <v>41815.875</v>
      </c>
      <c r="T3690">
        <f t="shared" si="243"/>
        <v>2014</v>
      </c>
    </row>
    <row r="3691" spans="1:20" ht="48" x14ac:dyDescent="0.2">
      <c r="A3691">
        <v>4112</v>
      </c>
      <c r="B3691" s="9" t="s">
        <v>4108</v>
      </c>
      <c r="C3691" s="3" t="s">
        <v>6961</v>
      </c>
      <c r="D3691" s="5">
        <v>2500</v>
      </c>
      <c r="E3691" s="7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4" t="s">
        <v>8322</v>
      </c>
      <c r="P3691" s="12" t="s">
        <v>8325</v>
      </c>
      <c r="Q3691" s="11">
        <f t="shared" si="239"/>
        <v>1</v>
      </c>
      <c r="R3691" s="19">
        <f t="shared" si="240"/>
        <v>42400.946597222224</v>
      </c>
      <c r="S3691" s="17">
        <f t="shared" si="241"/>
        <v>42428</v>
      </c>
      <c r="T3691">
        <f t="shared" si="243"/>
        <v>2016</v>
      </c>
    </row>
    <row r="3692" spans="1:20" ht="48" x14ac:dyDescent="0.2">
      <c r="A3692">
        <v>1047</v>
      </c>
      <c r="B3692" s="9" t="s">
        <v>1048</v>
      </c>
      <c r="C3692" s="3" t="s">
        <v>5157</v>
      </c>
      <c r="D3692" s="5">
        <v>2000</v>
      </c>
      <c r="E3692" s="7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4" t="s">
        <v>8345</v>
      </c>
      <c r="P3692" s="12" t="s">
        <v>8346</v>
      </c>
      <c r="Q3692" s="11">
        <f t="shared" si="239"/>
        <v>1</v>
      </c>
      <c r="R3692" s="19">
        <f t="shared" si="240"/>
        <v>41918.818460648145</v>
      </c>
      <c r="S3692" s="17">
        <f t="shared" si="241"/>
        <v>41948.860127314816</v>
      </c>
      <c r="T3692">
        <f t="shared" si="243"/>
        <v>2014</v>
      </c>
    </row>
    <row r="3693" spans="1:20" ht="48" x14ac:dyDescent="0.2">
      <c r="A3693">
        <v>1986</v>
      </c>
      <c r="B3693" s="9" t="s">
        <v>1987</v>
      </c>
      <c r="C3693" s="3" t="s">
        <v>6096</v>
      </c>
      <c r="D3693" s="5">
        <v>2000</v>
      </c>
      <c r="E3693" s="7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4" t="s">
        <v>8312</v>
      </c>
      <c r="P3693" s="12" t="s">
        <v>8352</v>
      </c>
      <c r="Q3693" s="11">
        <f t="shared" si="239"/>
        <v>1</v>
      </c>
      <c r="R3693" s="19">
        <f t="shared" si="240"/>
        <v>42413.433831018512</v>
      </c>
      <c r="S3693" s="17">
        <f t="shared" si="241"/>
        <v>42443.392164351855</v>
      </c>
      <c r="T3693">
        <f t="shared" si="243"/>
        <v>2016</v>
      </c>
    </row>
    <row r="3694" spans="1:20" ht="48" x14ac:dyDescent="0.2">
      <c r="A3694">
        <v>4050</v>
      </c>
      <c r="B3694" s="9" t="s">
        <v>4046</v>
      </c>
      <c r="C3694" s="3" t="s">
        <v>8154</v>
      </c>
      <c r="D3694" s="5">
        <v>1500</v>
      </c>
      <c r="E3694" s="7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4" t="s">
        <v>8322</v>
      </c>
      <c r="P3694" s="12" t="s">
        <v>8325</v>
      </c>
      <c r="Q3694" s="11">
        <f t="shared" si="239"/>
        <v>1</v>
      </c>
      <c r="R3694" s="19">
        <f t="shared" si="240"/>
        <v>41905.636469907404</v>
      </c>
      <c r="S3694" s="17">
        <f t="shared" si="241"/>
        <v>41935.636469907404</v>
      </c>
      <c r="T3694">
        <f t="shared" si="243"/>
        <v>2014</v>
      </c>
    </row>
    <row r="3695" spans="1:20" ht="32" x14ac:dyDescent="0.2">
      <c r="A3695">
        <v>464</v>
      </c>
      <c r="B3695" s="9" t="s">
        <v>465</v>
      </c>
      <c r="C3695" s="3" t="s">
        <v>4574</v>
      </c>
      <c r="D3695" s="5">
        <v>1010</v>
      </c>
      <c r="E3695" s="7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4" t="s">
        <v>8320</v>
      </c>
      <c r="P3695" s="12" t="s">
        <v>8338</v>
      </c>
      <c r="Q3695" s="11">
        <f t="shared" si="239"/>
        <v>1</v>
      </c>
      <c r="R3695" s="19">
        <f t="shared" si="240"/>
        <v>42488.848784722228</v>
      </c>
      <c r="S3695" s="17">
        <f t="shared" si="241"/>
        <v>42508.848784722228</v>
      </c>
      <c r="T3695">
        <f t="shared" si="243"/>
        <v>2016</v>
      </c>
    </row>
    <row r="3696" spans="1:20" ht="16" x14ac:dyDescent="0.2">
      <c r="A3696">
        <v>1128</v>
      </c>
      <c r="B3696" s="9" t="s">
        <v>1129</v>
      </c>
      <c r="C3696" s="3" t="s">
        <v>5238</v>
      </c>
      <c r="D3696" s="5">
        <v>1000</v>
      </c>
      <c r="E3696" s="7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4" t="s">
        <v>8315</v>
      </c>
      <c r="P3696" s="12" t="s">
        <v>8343</v>
      </c>
      <c r="Q3696" s="11">
        <f t="shared" si="239"/>
        <v>1</v>
      </c>
      <c r="R3696" s="19">
        <f t="shared" si="240"/>
        <v>41828.649502314816</v>
      </c>
      <c r="S3696" s="17">
        <f t="shared" si="241"/>
        <v>41858.649502314816</v>
      </c>
      <c r="T3696">
        <f t="shared" si="243"/>
        <v>2014</v>
      </c>
    </row>
    <row r="3697" spans="1:20" ht="48" x14ac:dyDescent="0.2">
      <c r="A3697">
        <v>1739</v>
      </c>
      <c r="B3697" s="9" t="s">
        <v>1740</v>
      </c>
      <c r="C3697" s="3" t="s">
        <v>5849</v>
      </c>
      <c r="D3697" s="5">
        <v>1000</v>
      </c>
      <c r="E3697" s="7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4" t="s">
        <v>8326</v>
      </c>
      <c r="P3697" s="12" t="s">
        <v>8329</v>
      </c>
      <c r="Q3697" s="11">
        <f t="shared" si="239"/>
        <v>1</v>
      </c>
      <c r="R3697" s="19">
        <f t="shared" si="240"/>
        <v>42435.874212962968</v>
      </c>
      <c r="S3697" s="17">
        <f t="shared" si="241"/>
        <v>42494.832546296297</v>
      </c>
      <c r="T3697">
        <f t="shared" si="243"/>
        <v>2016</v>
      </c>
    </row>
    <row r="3698" spans="1:20" ht="48" x14ac:dyDescent="0.2">
      <c r="A3698">
        <v>2344</v>
      </c>
      <c r="B3698" s="9" t="s">
        <v>2345</v>
      </c>
      <c r="C3698" s="3" t="s">
        <v>6454</v>
      </c>
      <c r="D3698" s="5">
        <v>1000</v>
      </c>
      <c r="E3698" s="7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4" t="s">
        <v>8307</v>
      </c>
      <c r="P3698" s="12" t="s">
        <v>8341</v>
      </c>
      <c r="Q3698" s="11">
        <f t="shared" si="239"/>
        <v>1</v>
      </c>
      <c r="R3698" s="19">
        <f t="shared" si="240"/>
        <v>42515.727650462963</v>
      </c>
      <c r="S3698" s="17">
        <f t="shared" si="241"/>
        <v>42545.727650462963</v>
      </c>
      <c r="T3698">
        <f t="shared" si="243"/>
        <v>2016</v>
      </c>
    </row>
    <row r="3699" spans="1:20" ht="48" x14ac:dyDescent="0.2">
      <c r="A3699">
        <v>3117</v>
      </c>
      <c r="B3699" s="9" t="s">
        <v>3117</v>
      </c>
      <c r="C3699" s="3" t="s">
        <v>7227</v>
      </c>
      <c r="D3699" s="5">
        <v>1000</v>
      </c>
      <c r="E3699" s="7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4" t="s">
        <v>8322</v>
      </c>
      <c r="P3699" s="12" t="s">
        <v>8323</v>
      </c>
      <c r="Q3699" s="11">
        <f t="shared" si="239"/>
        <v>1</v>
      </c>
      <c r="R3699" s="19">
        <f t="shared" si="240"/>
        <v>42509.374537037031</v>
      </c>
      <c r="S3699" s="17">
        <f t="shared" si="241"/>
        <v>42517.55</v>
      </c>
      <c r="T3699">
        <f t="shared" si="243"/>
        <v>2016</v>
      </c>
    </row>
    <row r="3700" spans="1:20" ht="48" x14ac:dyDescent="0.2">
      <c r="A3700">
        <v>3645</v>
      </c>
      <c r="B3700" s="9" t="s">
        <v>3643</v>
      </c>
      <c r="C3700" s="3" t="s">
        <v>7755</v>
      </c>
      <c r="D3700" s="5">
        <v>1000</v>
      </c>
      <c r="E3700" s="7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4" t="s">
        <v>8322</v>
      </c>
      <c r="P3700" s="12" t="s">
        <v>8334</v>
      </c>
      <c r="Q3700" s="11">
        <f t="shared" si="239"/>
        <v>1</v>
      </c>
      <c r="R3700" s="19">
        <f t="shared" si="240"/>
        <v>42665.970347222217</v>
      </c>
      <c r="S3700" s="17">
        <f t="shared" si="241"/>
        <v>42696.012013888889</v>
      </c>
      <c r="T3700">
        <f t="shared" si="243"/>
        <v>2016</v>
      </c>
    </row>
    <row r="3701" spans="1:20" ht="48" x14ac:dyDescent="0.2">
      <c r="A3701">
        <v>1598</v>
      </c>
      <c r="B3701" s="9" t="s">
        <v>1599</v>
      </c>
      <c r="C3701" s="3" t="s">
        <v>5708</v>
      </c>
      <c r="D3701" s="5">
        <v>800</v>
      </c>
      <c r="E3701" s="7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4" t="s">
        <v>8312</v>
      </c>
      <c r="P3701" s="12" t="s">
        <v>8350</v>
      </c>
      <c r="Q3701" s="11">
        <f t="shared" si="239"/>
        <v>1</v>
      </c>
      <c r="R3701" s="19">
        <f t="shared" si="240"/>
        <v>42151.667337962965</v>
      </c>
      <c r="S3701" s="17">
        <f t="shared" si="241"/>
        <v>42211.667337962965</v>
      </c>
      <c r="T3701">
        <f t="shared" si="243"/>
        <v>2015</v>
      </c>
    </row>
    <row r="3702" spans="1:20" ht="48" x14ac:dyDescent="0.2">
      <c r="A3702">
        <v>2773</v>
      </c>
      <c r="B3702" s="9" t="s">
        <v>2773</v>
      </c>
      <c r="C3702" s="3" t="s">
        <v>6883</v>
      </c>
      <c r="D3702" s="5">
        <v>530</v>
      </c>
      <c r="E3702" s="7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4" t="s">
        <v>8310</v>
      </c>
      <c r="P3702" s="12" t="s">
        <v>8355</v>
      </c>
      <c r="Q3702" s="11">
        <f t="shared" si="239"/>
        <v>1</v>
      </c>
      <c r="R3702" s="19">
        <f t="shared" si="240"/>
        <v>42474.86482638889</v>
      </c>
      <c r="S3702" s="17">
        <f t="shared" si="241"/>
        <v>42484.86482638889</v>
      </c>
      <c r="T3702">
        <f t="shared" si="243"/>
        <v>2016</v>
      </c>
    </row>
    <row r="3703" spans="1:20" ht="48" x14ac:dyDescent="0.2">
      <c r="A3703">
        <v>1414</v>
      </c>
      <c r="B3703" s="9" t="s">
        <v>1415</v>
      </c>
      <c r="C3703" s="3" t="s">
        <v>5524</v>
      </c>
      <c r="D3703" s="5">
        <v>500</v>
      </c>
      <c r="E3703" s="7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4" t="s">
        <v>8310</v>
      </c>
      <c r="P3703" s="12" t="s">
        <v>8347</v>
      </c>
      <c r="Q3703" s="11">
        <f t="shared" si="239"/>
        <v>1</v>
      </c>
      <c r="R3703" s="19">
        <f t="shared" si="240"/>
        <v>42708.25309027778</v>
      </c>
      <c r="S3703" s="17">
        <f t="shared" si="241"/>
        <v>42738.25309027778</v>
      </c>
      <c r="T3703">
        <f t="shared" si="243"/>
        <v>2016</v>
      </c>
    </row>
    <row r="3704" spans="1:20" ht="32" x14ac:dyDescent="0.2">
      <c r="A3704">
        <v>2422</v>
      </c>
      <c r="B3704" s="9" t="s">
        <v>2423</v>
      </c>
      <c r="C3704" s="3" t="s">
        <v>6532</v>
      </c>
      <c r="D3704" s="5">
        <v>500</v>
      </c>
      <c r="E3704" s="7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4" t="s">
        <v>8318</v>
      </c>
      <c r="P3704" s="12" t="s">
        <v>8344</v>
      </c>
      <c r="Q3704" s="11">
        <f t="shared" si="239"/>
        <v>1</v>
      </c>
      <c r="R3704" s="19">
        <f t="shared" si="240"/>
        <v>42044.724953703699</v>
      </c>
      <c r="S3704" s="17">
        <f t="shared" si="241"/>
        <v>42074.683287037042</v>
      </c>
      <c r="T3704">
        <f t="shared" si="243"/>
        <v>2015</v>
      </c>
    </row>
    <row r="3705" spans="1:20" ht="16" x14ac:dyDescent="0.2">
      <c r="A3705">
        <v>4004</v>
      </c>
      <c r="B3705" s="9" t="s">
        <v>4000</v>
      </c>
      <c r="C3705" s="3" t="s">
        <v>8109</v>
      </c>
      <c r="D3705" s="5">
        <v>500</v>
      </c>
      <c r="E3705" s="7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4" t="s">
        <v>8322</v>
      </c>
      <c r="P3705" s="12" t="s">
        <v>8325</v>
      </c>
      <c r="Q3705" s="11">
        <f t="shared" si="239"/>
        <v>1</v>
      </c>
      <c r="R3705" s="19">
        <f t="shared" si="240"/>
        <v>41890.16269675926</v>
      </c>
      <c r="S3705" s="17">
        <f t="shared" si="241"/>
        <v>41920.16269675926</v>
      </c>
      <c r="T3705">
        <f t="shared" si="243"/>
        <v>2014</v>
      </c>
    </row>
    <row r="3706" spans="1:20" ht="32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4" t="s">
        <v>8320</v>
      </c>
      <c r="P3706" s="12" t="s">
        <v>8336</v>
      </c>
      <c r="Q3706" s="11">
        <f t="shared" si="239"/>
        <v>0</v>
      </c>
      <c r="R3706" s="19">
        <f t="shared" si="240"/>
        <v>42593.431793981479</v>
      </c>
      <c r="S3706" s="17">
        <f t="shared" si="241"/>
        <v>42653.431793981479</v>
      </c>
      <c r="T3706">
        <f t="shared" si="243"/>
        <v>2016</v>
      </c>
    </row>
    <row r="3707" spans="1:20" ht="48" x14ac:dyDescent="0.2">
      <c r="A3707">
        <v>2960</v>
      </c>
      <c r="B3707" s="9" t="s">
        <v>2960</v>
      </c>
      <c r="C3707" s="3" t="s">
        <v>7070</v>
      </c>
      <c r="D3707" s="5">
        <v>30000000</v>
      </c>
      <c r="E3707" s="7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4" t="s">
        <v>8322</v>
      </c>
      <c r="P3707" s="12" t="s">
        <v>8323</v>
      </c>
      <c r="Q3707" s="11">
        <f t="shared" si="239"/>
        <v>0</v>
      </c>
      <c r="R3707" s="19">
        <f t="shared" si="240"/>
        <v>41863.757210648146</v>
      </c>
      <c r="S3707" s="17">
        <f t="shared" si="241"/>
        <v>41893.757210648146</v>
      </c>
      <c r="T3707">
        <f t="shared" si="243"/>
        <v>2014</v>
      </c>
    </row>
    <row r="3708" spans="1:20" ht="48" x14ac:dyDescent="0.2">
      <c r="A3708">
        <v>1460</v>
      </c>
      <c r="B3708" s="9" t="s">
        <v>1461</v>
      </c>
      <c r="C3708" s="3" t="s">
        <v>5570</v>
      </c>
      <c r="D3708" s="5">
        <v>25000000</v>
      </c>
      <c r="E3708" s="7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4" t="s">
        <v>8310</v>
      </c>
      <c r="P3708" s="12" t="s">
        <v>8347</v>
      </c>
      <c r="Q3708" s="11">
        <f t="shared" si="239"/>
        <v>0</v>
      </c>
      <c r="R3708" s="19">
        <f t="shared" si="240"/>
        <v>41915.896967592591</v>
      </c>
      <c r="S3708" s="17">
        <f t="shared" si="241"/>
        <v>41973.989583333328</v>
      </c>
      <c r="T3708">
        <f t="shared" si="243"/>
        <v>2014</v>
      </c>
    </row>
    <row r="3709" spans="1:20" ht="48" x14ac:dyDescent="0.2">
      <c r="A3709">
        <v>492</v>
      </c>
      <c r="B3709" s="9" t="s">
        <v>493</v>
      </c>
      <c r="C3709" s="3" t="s">
        <v>4602</v>
      </c>
      <c r="D3709" s="5">
        <v>10000000</v>
      </c>
      <c r="E3709" s="7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4" t="s">
        <v>8320</v>
      </c>
      <c r="P3709" s="12" t="s">
        <v>8338</v>
      </c>
      <c r="Q3709" s="11">
        <f t="shared" si="239"/>
        <v>0</v>
      </c>
      <c r="R3709" s="19">
        <f t="shared" si="240"/>
        <v>42596.03506944445</v>
      </c>
      <c r="S3709" s="17">
        <f t="shared" si="241"/>
        <v>42656.03506944445</v>
      </c>
      <c r="T3709">
        <f t="shared" si="243"/>
        <v>2016</v>
      </c>
    </row>
    <row r="3710" spans="1:20" ht="48" x14ac:dyDescent="0.2">
      <c r="A3710">
        <v>224</v>
      </c>
      <c r="B3710" s="9" t="s">
        <v>226</v>
      </c>
      <c r="C3710" s="3" t="s">
        <v>4334</v>
      </c>
      <c r="D3710" s="5">
        <v>6000000</v>
      </c>
      <c r="E3710" s="7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4" t="s">
        <v>8320</v>
      </c>
      <c r="P3710" s="12" t="s">
        <v>8324</v>
      </c>
      <c r="Q3710" s="11">
        <f t="shared" si="239"/>
        <v>0</v>
      </c>
      <c r="R3710" s="19">
        <f t="shared" si="240"/>
        <v>42135.235254629632</v>
      </c>
      <c r="S3710" s="17">
        <f t="shared" si="241"/>
        <v>42195.235254629632</v>
      </c>
      <c r="T3710">
        <f t="shared" si="243"/>
        <v>2015</v>
      </c>
    </row>
    <row r="3711" spans="1:20" ht="48" x14ac:dyDescent="0.2">
      <c r="A3711">
        <v>2950</v>
      </c>
      <c r="B3711" s="9" t="s">
        <v>2950</v>
      </c>
      <c r="C3711" s="3" t="s">
        <v>7060</v>
      </c>
      <c r="D3711" s="5">
        <v>5000000</v>
      </c>
      <c r="E3711" s="7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4" t="s">
        <v>8322</v>
      </c>
      <c r="P3711" s="12" t="s">
        <v>8323</v>
      </c>
      <c r="Q3711" s="11">
        <f t="shared" si="239"/>
        <v>0</v>
      </c>
      <c r="R3711" s="19">
        <f t="shared" si="240"/>
        <v>42362.36518518519</v>
      </c>
      <c r="S3711" s="17">
        <f t="shared" si="241"/>
        <v>42392.36518518519</v>
      </c>
      <c r="T3711">
        <f t="shared" si="243"/>
        <v>2015</v>
      </c>
    </row>
    <row r="3712" spans="1:20" ht="64" x14ac:dyDescent="0.2">
      <c r="A3712">
        <v>163</v>
      </c>
      <c r="B3712" s="9" t="s">
        <v>165</v>
      </c>
      <c r="C3712" s="3" t="s">
        <v>4273</v>
      </c>
      <c r="D3712" s="5">
        <v>2000000</v>
      </c>
      <c r="E3712" s="7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4" t="s">
        <v>8320</v>
      </c>
      <c r="P3712" s="12" t="s">
        <v>8324</v>
      </c>
      <c r="Q3712" s="11">
        <f t="shared" si="239"/>
        <v>0</v>
      </c>
      <c r="R3712" s="19">
        <f t="shared" si="240"/>
        <v>42243.961273148147</v>
      </c>
      <c r="S3712" s="17">
        <f t="shared" si="241"/>
        <v>42278</v>
      </c>
      <c r="T3712">
        <f t="shared" si="243"/>
        <v>2015</v>
      </c>
    </row>
    <row r="3713" spans="1:20" ht="48" x14ac:dyDescent="0.2">
      <c r="A3713">
        <v>195</v>
      </c>
      <c r="B3713" s="9" t="s">
        <v>197</v>
      </c>
      <c r="C3713" s="3" t="s">
        <v>4305</v>
      </c>
      <c r="D3713" s="5">
        <v>2000000</v>
      </c>
      <c r="E3713" s="7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4" t="s">
        <v>8320</v>
      </c>
      <c r="P3713" s="12" t="s">
        <v>8324</v>
      </c>
      <c r="Q3713" s="11">
        <f t="shared" si="239"/>
        <v>0</v>
      </c>
      <c r="R3713" s="19">
        <f t="shared" si="240"/>
        <v>42135.67050925926</v>
      </c>
      <c r="S3713" s="17">
        <f t="shared" si="241"/>
        <v>42195.67050925926</v>
      </c>
      <c r="T3713">
        <f t="shared" si="243"/>
        <v>2015</v>
      </c>
    </row>
    <row r="3714" spans="1:20" ht="48" x14ac:dyDescent="0.2">
      <c r="A3714">
        <v>223</v>
      </c>
      <c r="B3714" s="9" t="s">
        <v>225</v>
      </c>
      <c r="C3714" s="3" t="s">
        <v>4333</v>
      </c>
      <c r="D3714" s="5">
        <v>1500000</v>
      </c>
      <c r="E3714" s="7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4" t="s">
        <v>8320</v>
      </c>
      <c r="P3714" s="12" t="s">
        <v>8324</v>
      </c>
      <c r="Q3714" s="11">
        <f t="shared" si="239"/>
        <v>0</v>
      </c>
      <c r="R3714" s="19">
        <f t="shared" si="240"/>
        <v>42482.048032407409</v>
      </c>
      <c r="S3714" s="17">
        <f t="shared" si="241"/>
        <v>42512.045138888891</v>
      </c>
      <c r="T3714">
        <f t="shared" si="243"/>
        <v>2016</v>
      </c>
    </row>
    <row r="3715" spans="1:20" ht="48" x14ac:dyDescent="0.2">
      <c r="A3715">
        <v>231</v>
      </c>
      <c r="B3715" s="9" t="s">
        <v>233</v>
      </c>
      <c r="C3715" s="3" t="s">
        <v>4341</v>
      </c>
      <c r="D3715" s="5">
        <v>1500000</v>
      </c>
      <c r="E3715" s="7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4" t="s">
        <v>8320</v>
      </c>
      <c r="P3715" s="12" t="s">
        <v>8324</v>
      </c>
      <c r="Q3715" s="11">
        <f t="shared" ref="Q3715:Q3778" si="244">IFERROR(ROUND(E3715/L3715,2),0)</f>
        <v>0</v>
      </c>
      <c r="R3715" s="19">
        <f t="shared" ref="R3715:R3778" si="245">(((J3715/60)/60)/24)+DATE(1970,1,1)</f>
        <v>42341.958923611113</v>
      </c>
      <c r="S3715" s="17">
        <f t="shared" ref="S3715:S3778" si="246">(((I3715/60)/60)/24)+DATE(1970,1,1)</f>
        <v>42371.958923611113</v>
      </c>
      <c r="T3715">
        <f t="shared" si="243"/>
        <v>2015</v>
      </c>
    </row>
    <row r="3716" spans="1:20" ht="16" x14ac:dyDescent="0.2">
      <c r="A3716">
        <v>3125</v>
      </c>
      <c r="B3716" s="9" t="s">
        <v>3125</v>
      </c>
      <c r="C3716" s="3" t="s">
        <v>7235</v>
      </c>
      <c r="D3716" s="5">
        <v>1500000</v>
      </c>
      <c r="E3716" s="7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4" t="s">
        <v>8322</v>
      </c>
      <c r="P3716" s="12" t="s">
        <v>8323</v>
      </c>
      <c r="Q3716" s="11">
        <f t="shared" si="244"/>
        <v>0</v>
      </c>
      <c r="R3716" s="19">
        <f t="shared" si="245"/>
        <v>42346.20685185185</v>
      </c>
      <c r="S3716" s="17">
        <f t="shared" si="246"/>
        <v>42376.20685185185</v>
      </c>
      <c r="T3716">
        <f t="shared" si="243"/>
        <v>2015</v>
      </c>
    </row>
    <row r="3717" spans="1:20" ht="16" x14ac:dyDescent="0.2">
      <c r="A3717">
        <v>3061</v>
      </c>
      <c r="B3717" s="9" t="s">
        <v>3061</v>
      </c>
      <c r="C3717" s="3" t="s">
        <v>7171</v>
      </c>
      <c r="D3717" s="5">
        <v>1000000</v>
      </c>
      <c r="E3717" s="7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4" t="s">
        <v>8322</v>
      </c>
      <c r="P3717" s="12" t="s">
        <v>8323</v>
      </c>
      <c r="Q3717" s="11">
        <f t="shared" si="244"/>
        <v>0</v>
      </c>
      <c r="R3717" s="19">
        <f t="shared" si="245"/>
        <v>41834.784120370372</v>
      </c>
      <c r="S3717" s="17">
        <f t="shared" si="246"/>
        <v>41864.784120370372</v>
      </c>
      <c r="T3717">
        <f t="shared" si="243"/>
        <v>2014</v>
      </c>
    </row>
    <row r="3718" spans="1:20" ht="48" x14ac:dyDescent="0.2">
      <c r="A3718">
        <v>2390</v>
      </c>
      <c r="B3718" s="9" t="s">
        <v>2391</v>
      </c>
      <c r="C3718" s="3" t="s">
        <v>6500</v>
      </c>
      <c r="D3718" s="5">
        <v>510000</v>
      </c>
      <c r="E3718" s="7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4" t="s">
        <v>8307</v>
      </c>
      <c r="P3718" s="12" t="s">
        <v>8341</v>
      </c>
      <c r="Q3718" s="11">
        <f t="shared" si="244"/>
        <v>0</v>
      </c>
      <c r="R3718" s="19">
        <f t="shared" si="245"/>
        <v>41968.262314814812</v>
      </c>
      <c r="S3718" s="17">
        <f t="shared" si="246"/>
        <v>42008.262314814812</v>
      </c>
      <c r="T3718">
        <f t="shared" si="243"/>
        <v>2014</v>
      </c>
    </row>
    <row r="3719" spans="1:20" ht="32" x14ac:dyDescent="0.2">
      <c r="A3719">
        <v>178</v>
      </c>
      <c r="B3719" s="9" t="s">
        <v>180</v>
      </c>
      <c r="C3719" s="3" t="s">
        <v>4288</v>
      </c>
      <c r="D3719" s="5">
        <v>500000</v>
      </c>
      <c r="E3719" s="7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4" t="s">
        <v>8320</v>
      </c>
      <c r="P3719" s="12" t="s">
        <v>8324</v>
      </c>
      <c r="Q3719" s="11">
        <f t="shared" si="244"/>
        <v>0</v>
      </c>
      <c r="R3719" s="19">
        <f t="shared" si="245"/>
        <v>42304.955381944441</v>
      </c>
      <c r="S3719" s="17">
        <f t="shared" si="246"/>
        <v>42334.997048611112</v>
      </c>
      <c r="T3719">
        <f t="shared" si="243"/>
        <v>2015</v>
      </c>
    </row>
    <row r="3720" spans="1:20" ht="64" x14ac:dyDescent="0.2">
      <c r="A3720">
        <v>686</v>
      </c>
      <c r="B3720" s="9" t="s">
        <v>687</v>
      </c>
      <c r="C3720" s="3" t="s">
        <v>4796</v>
      </c>
      <c r="D3720" s="5">
        <v>500000</v>
      </c>
      <c r="E3720" s="7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4" t="s">
        <v>8307</v>
      </c>
      <c r="P3720" s="12" t="s">
        <v>8309</v>
      </c>
      <c r="Q3720" s="11">
        <f t="shared" si="244"/>
        <v>0</v>
      </c>
      <c r="R3720" s="19">
        <f t="shared" si="245"/>
        <v>42189.673263888893</v>
      </c>
      <c r="S3720" s="17">
        <f t="shared" si="246"/>
        <v>42219.673263888893</v>
      </c>
      <c r="T3720">
        <f t="shared" si="243"/>
        <v>2015</v>
      </c>
    </row>
    <row r="3721" spans="1:20" ht="48" x14ac:dyDescent="0.2">
      <c r="A3721">
        <v>1230</v>
      </c>
      <c r="B3721" s="9" t="s">
        <v>1231</v>
      </c>
      <c r="C3721" s="3" t="s">
        <v>5340</v>
      </c>
      <c r="D3721" s="5">
        <v>500000</v>
      </c>
      <c r="E3721" s="7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4" t="s">
        <v>8326</v>
      </c>
      <c r="P3721" s="12" t="s">
        <v>8353</v>
      </c>
      <c r="Q3721" s="11">
        <f t="shared" si="244"/>
        <v>0</v>
      </c>
      <c r="R3721" s="19">
        <f t="shared" si="245"/>
        <v>40568.972569444442</v>
      </c>
      <c r="S3721" s="17">
        <f t="shared" si="246"/>
        <v>40598.972569444442</v>
      </c>
      <c r="T3721">
        <f t="shared" si="243"/>
        <v>2011</v>
      </c>
    </row>
    <row r="3722" spans="1:20" ht="64" x14ac:dyDescent="0.2">
      <c r="A3722">
        <v>2642</v>
      </c>
      <c r="B3722" s="9" t="s">
        <v>2642</v>
      </c>
      <c r="C3722" s="3" t="s">
        <v>6752</v>
      </c>
      <c r="D3722" s="5">
        <v>500000</v>
      </c>
      <c r="E3722" s="7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4" t="s">
        <v>8307</v>
      </c>
      <c r="P3722" s="12" t="s">
        <v>8314</v>
      </c>
      <c r="Q3722" s="11">
        <f t="shared" si="244"/>
        <v>0</v>
      </c>
      <c r="R3722" s="19">
        <f t="shared" si="245"/>
        <v>42536.246620370366</v>
      </c>
      <c r="S3722" s="17">
        <f t="shared" si="246"/>
        <v>42566.289583333331</v>
      </c>
      <c r="T3722">
        <f t="shared" si="243"/>
        <v>2016</v>
      </c>
    </row>
    <row r="3723" spans="1:20" ht="48" x14ac:dyDescent="0.2">
      <c r="A3723">
        <v>2349</v>
      </c>
      <c r="B3723" s="9" t="s">
        <v>2350</v>
      </c>
      <c r="C3723" s="3" t="s">
        <v>6459</v>
      </c>
      <c r="D3723" s="5">
        <v>474900</v>
      </c>
      <c r="E3723" s="7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4" t="s">
        <v>8307</v>
      </c>
      <c r="P3723" s="12" t="s">
        <v>8341</v>
      </c>
      <c r="Q3723" s="11">
        <f t="shared" si="244"/>
        <v>0</v>
      </c>
      <c r="R3723" s="19">
        <f t="shared" si="245"/>
        <v>42198.775787037041</v>
      </c>
      <c r="S3723" s="17">
        <f t="shared" si="246"/>
        <v>42227.775787037041</v>
      </c>
      <c r="T3723">
        <f t="shared" si="243"/>
        <v>2015</v>
      </c>
    </row>
    <row r="3724" spans="1:20" ht="48" x14ac:dyDescent="0.2">
      <c r="A3724">
        <v>3885</v>
      </c>
      <c r="B3724" s="9" t="s">
        <v>3882</v>
      </c>
      <c r="C3724" s="3" t="s">
        <v>7994</v>
      </c>
      <c r="D3724" s="5">
        <v>375000</v>
      </c>
      <c r="E3724" s="7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4" t="s">
        <v>8322</v>
      </c>
      <c r="P3724" s="12" t="s">
        <v>8334</v>
      </c>
      <c r="Q3724" s="11">
        <f t="shared" si="244"/>
        <v>0</v>
      </c>
      <c r="R3724" s="19">
        <f t="shared" si="245"/>
        <v>42469.951284722221</v>
      </c>
      <c r="S3724" s="17">
        <f t="shared" si="246"/>
        <v>42499.951284722221</v>
      </c>
      <c r="T3724">
        <f t="shared" si="243"/>
        <v>2016</v>
      </c>
    </row>
    <row r="3725" spans="1:20" ht="48" x14ac:dyDescent="0.2">
      <c r="A3725">
        <v>233</v>
      </c>
      <c r="B3725" s="9" t="s">
        <v>235</v>
      </c>
      <c r="C3725" s="3" t="s">
        <v>4343</v>
      </c>
      <c r="D3725" s="5">
        <v>350000</v>
      </c>
      <c r="E3725" s="7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4" t="s">
        <v>8320</v>
      </c>
      <c r="P3725" s="12" t="s">
        <v>8324</v>
      </c>
      <c r="Q3725" s="11">
        <f t="shared" si="244"/>
        <v>0</v>
      </c>
      <c r="R3725" s="19">
        <f t="shared" si="245"/>
        <v>42612.911712962959</v>
      </c>
      <c r="S3725" s="17">
        <f t="shared" si="246"/>
        <v>42642.911712962959</v>
      </c>
      <c r="T3725">
        <f t="shared" si="243"/>
        <v>2016</v>
      </c>
    </row>
    <row r="3726" spans="1:20" ht="48" x14ac:dyDescent="0.2">
      <c r="A3726">
        <v>1696</v>
      </c>
      <c r="B3726" s="9" t="s">
        <v>1697</v>
      </c>
      <c r="C3726" s="3" t="s">
        <v>5806</v>
      </c>
      <c r="D3726" s="5">
        <v>300000</v>
      </c>
      <c r="E3726" s="7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4" t="s">
        <v>8326</v>
      </c>
      <c r="P3726" s="12" t="s">
        <v>8329</v>
      </c>
      <c r="Q3726" s="11">
        <f t="shared" si="244"/>
        <v>0</v>
      </c>
      <c r="R3726" s="19">
        <f t="shared" si="245"/>
        <v>42796.069571759261</v>
      </c>
      <c r="S3726" s="17">
        <f t="shared" si="246"/>
        <v>42826.027905092589</v>
      </c>
      <c r="T3726">
        <f t="shared" si="243"/>
        <v>2017</v>
      </c>
    </row>
    <row r="3727" spans="1:20" ht="48" x14ac:dyDescent="0.2">
      <c r="A3727">
        <v>1861</v>
      </c>
      <c r="B3727" s="9" t="s">
        <v>1862</v>
      </c>
      <c r="C3727" s="3" t="s">
        <v>5971</v>
      </c>
      <c r="D3727" s="5">
        <v>250000</v>
      </c>
      <c r="E3727" s="7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4" t="s">
        <v>8315</v>
      </c>
      <c r="P3727" s="12" t="s">
        <v>8343</v>
      </c>
      <c r="Q3727" s="11">
        <f t="shared" si="244"/>
        <v>0</v>
      </c>
      <c r="R3727" s="19">
        <f t="shared" si="245"/>
        <v>42000.300243055557</v>
      </c>
      <c r="S3727" s="17">
        <f t="shared" si="246"/>
        <v>42030.300243055557</v>
      </c>
      <c r="T3727">
        <f t="shared" si="243"/>
        <v>2014</v>
      </c>
    </row>
    <row r="3728" spans="1:20" ht="48" x14ac:dyDescent="0.2">
      <c r="A3728">
        <v>140</v>
      </c>
      <c r="B3728" s="9" t="s">
        <v>142</v>
      </c>
      <c r="C3728" s="3" t="s">
        <v>4250</v>
      </c>
      <c r="D3728" s="5">
        <v>200000</v>
      </c>
      <c r="E3728" s="7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4" t="s">
        <v>8320</v>
      </c>
      <c r="P3728" s="12" t="s">
        <v>8336</v>
      </c>
      <c r="Q3728" s="11">
        <f t="shared" si="244"/>
        <v>0</v>
      </c>
      <c r="R3728" s="19">
        <f t="shared" si="245"/>
        <v>42053.198287037041</v>
      </c>
      <c r="S3728" s="17">
        <f t="shared" si="246"/>
        <v>42083.15662037037</v>
      </c>
      <c r="T3728">
        <f t="shared" si="243"/>
        <v>2015</v>
      </c>
    </row>
    <row r="3729" spans="1:20" ht="48" x14ac:dyDescent="0.2">
      <c r="A3729">
        <v>1448</v>
      </c>
      <c r="B3729" s="9" t="s">
        <v>1449</v>
      </c>
      <c r="C3729" s="3" t="s">
        <v>5558</v>
      </c>
      <c r="D3729" s="5">
        <v>200000</v>
      </c>
      <c r="E3729" s="7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4" t="s">
        <v>8310</v>
      </c>
      <c r="P3729" s="12" t="s">
        <v>8347</v>
      </c>
      <c r="Q3729" s="11">
        <f t="shared" si="244"/>
        <v>0</v>
      </c>
      <c r="R3729" s="19">
        <f t="shared" si="245"/>
        <v>42115.936550925922</v>
      </c>
      <c r="S3729" s="17">
        <f t="shared" si="246"/>
        <v>42146.225694444445</v>
      </c>
      <c r="T3729">
        <f t="shared" si="243"/>
        <v>2015</v>
      </c>
    </row>
    <row r="3730" spans="1:20" ht="48" x14ac:dyDescent="0.2">
      <c r="A3730">
        <v>1982</v>
      </c>
      <c r="B3730" s="9" t="s">
        <v>1983</v>
      </c>
      <c r="C3730" s="3" t="s">
        <v>6092</v>
      </c>
      <c r="D3730" s="5">
        <v>180000</v>
      </c>
      <c r="E3730" s="7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4" t="s">
        <v>8312</v>
      </c>
      <c r="P3730" s="12" t="s">
        <v>8352</v>
      </c>
      <c r="Q3730" s="11">
        <f t="shared" si="244"/>
        <v>0</v>
      </c>
      <c r="R3730" s="19">
        <f t="shared" si="245"/>
        <v>42678.586655092593</v>
      </c>
      <c r="S3730" s="17">
        <f t="shared" si="246"/>
        <v>42708.628321759257</v>
      </c>
      <c r="T3730">
        <f t="shared" si="243"/>
        <v>2016</v>
      </c>
    </row>
    <row r="3731" spans="1:20" ht="48" x14ac:dyDescent="0.2">
      <c r="A3731">
        <v>2513</v>
      </c>
      <c r="B3731" s="9" t="s">
        <v>2513</v>
      </c>
      <c r="C3731" s="3" t="s">
        <v>6623</v>
      </c>
      <c r="D3731" s="5">
        <v>180000</v>
      </c>
      <c r="E3731" s="7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4" t="s">
        <v>8318</v>
      </c>
      <c r="P3731" s="12" t="s">
        <v>8356</v>
      </c>
      <c r="Q3731" s="11">
        <f t="shared" si="244"/>
        <v>0</v>
      </c>
      <c r="R3731" s="19">
        <f t="shared" si="245"/>
        <v>42732.00681712963</v>
      </c>
      <c r="S3731" s="17">
        <f t="shared" si="246"/>
        <v>42792.00681712963</v>
      </c>
      <c r="T3731">
        <f t="shared" si="243"/>
        <v>2016</v>
      </c>
    </row>
    <row r="3732" spans="1:20" ht="48" x14ac:dyDescent="0.2">
      <c r="A3732">
        <v>2363</v>
      </c>
      <c r="B3732" s="9" t="s">
        <v>2364</v>
      </c>
      <c r="C3732" s="3" t="s">
        <v>6473</v>
      </c>
      <c r="D3732" s="5">
        <v>175000</v>
      </c>
      <c r="E3732" s="7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4" t="s">
        <v>8307</v>
      </c>
      <c r="P3732" s="12" t="s">
        <v>8341</v>
      </c>
      <c r="Q3732" s="11">
        <f t="shared" si="244"/>
        <v>0</v>
      </c>
      <c r="R3732" s="19">
        <f t="shared" si="245"/>
        <v>42322.011574074073</v>
      </c>
      <c r="S3732" s="17">
        <f t="shared" si="246"/>
        <v>42367.011574074073</v>
      </c>
      <c r="T3732">
        <f t="shared" si="243"/>
        <v>2015</v>
      </c>
    </row>
    <row r="3733" spans="1:20" ht="48" x14ac:dyDescent="0.2">
      <c r="A3733">
        <v>236</v>
      </c>
      <c r="B3733" s="9" t="s">
        <v>238</v>
      </c>
      <c r="C3733" s="3" t="s">
        <v>4346</v>
      </c>
      <c r="D3733" s="5">
        <v>150000</v>
      </c>
      <c r="E3733" s="7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4" t="s">
        <v>8320</v>
      </c>
      <c r="P3733" s="12" t="s">
        <v>8324</v>
      </c>
      <c r="Q3733" s="11">
        <f t="shared" si="244"/>
        <v>0</v>
      </c>
      <c r="R3733" s="19">
        <f t="shared" si="245"/>
        <v>42321.08447916666</v>
      </c>
      <c r="S3733" s="17">
        <f t="shared" si="246"/>
        <v>42374</v>
      </c>
      <c r="T3733">
        <f t="shared" si="243"/>
        <v>2015</v>
      </c>
    </row>
    <row r="3734" spans="1:20" ht="48" x14ac:dyDescent="0.2">
      <c r="A3734">
        <v>2876</v>
      </c>
      <c r="B3734" s="9" t="s">
        <v>2876</v>
      </c>
      <c r="C3734" s="3" t="s">
        <v>6986</v>
      </c>
      <c r="D3734" s="5">
        <v>150000</v>
      </c>
      <c r="E3734" s="7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4" t="s">
        <v>8322</v>
      </c>
      <c r="P3734" s="12" t="s">
        <v>8325</v>
      </c>
      <c r="Q3734" s="11">
        <f t="shared" si="244"/>
        <v>0</v>
      </c>
      <c r="R3734" s="19">
        <f t="shared" si="245"/>
        <v>42171.743969907402</v>
      </c>
      <c r="S3734" s="17">
        <f t="shared" si="246"/>
        <v>42201.743969907402</v>
      </c>
      <c r="T3734">
        <f t="shared" si="243"/>
        <v>2015</v>
      </c>
    </row>
    <row r="3735" spans="1:20" ht="48" x14ac:dyDescent="0.2">
      <c r="A3735">
        <v>3636</v>
      </c>
      <c r="B3735" s="9" t="s">
        <v>3634</v>
      </c>
      <c r="C3735" s="3" t="s">
        <v>7746</v>
      </c>
      <c r="D3735" s="5">
        <v>150000</v>
      </c>
      <c r="E3735" s="7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4" t="s">
        <v>8322</v>
      </c>
      <c r="P3735" s="12" t="s">
        <v>8334</v>
      </c>
      <c r="Q3735" s="11">
        <f t="shared" si="244"/>
        <v>0</v>
      </c>
      <c r="R3735" s="19">
        <f t="shared" si="245"/>
        <v>42226.694780092599</v>
      </c>
      <c r="S3735" s="17">
        <f t="shared" si="246"/>
        <v>42261.694780092599</v>
      </c>
      <c r="T3735">
        <f t="shared" si="243"/>
        <v>2015</v>
      </c>
    </row>
    <row r="3736" spans="1:20" ht="48" x14ac:dyDescent="0.2">
      <c r="A3736">
        <v>1996</v>
      </c>
      <c r="B3736" s="9" t="s">
        <v>1997</v>
      </c>
      <c r="C3736" s="3" t="s">
        <v>6106</v>
      </c>
      <c r="D3736" s="5">
        <v>133800</v>
      </c>
      <c r="E3736" s="7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4" t="s">
        <v>8312</v>
      </c>
      <c r="P3736" s="12" t="s">
        <v>8352</v>
      </c>
      <c r="Q3736" s="11">
        <f t="shared" si="244"/>
        <v>0</v>
      </c>
      <c r="R3736" s="19">
        <f t="shared" si="245"/>
        <v>41800.819571759261</v>
      </c>
      <c r="S3736" s="17">
        <f t="shared" si="246"/>
        <v>41830.819571759261</v>
      </c>
      <c r="T3736">
        <f t="shared" si="243"/>
        <v>2014</v>
      </c>
    </row>
    <row r="3737" spans="1:20" ht="48" x14ac:dyDescent="0.2">
      <c r="A3737">
        <v>1445</v>
      </c>
      <c r="B3737" s="9" t="s">
        <v>1446</v>
      </c>
      <c r="C3737" s="3" t="s">
        <v>5555</v>
      </c>
      <c r="D3737" s="5">
        <v>130000</v>
      </c>
      <c r="E3737" s="7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4" t="s">
        <v>8310</v>
      </c>
      <c r="P3737" s="12" t="s">
        <v>8347</v>
      </c>
      <c r="Q3737" s="11">
        <f t="shared" si="244"/>
        <v>0</v>
      </c>
      <c r="R3737" s="19">
        <f t="shared" si="245"/>
        <v>42139.542303240742</v>
      </c>
      <c r="S3737" s="17">
        <f t="shared" si="246"/>
        <v>42169.542303240742</v>
      </c>
      <c r="T3737">
        <f t="shared" si="243"/>
        <v>2015</v>
      </c>
    </row>
    <row r="3738" spans="1:20" ht="80" x14ac:dyDescent="0.2">
      <c r="A3738">
        <v>1698</v>
      </c>
      <c r="B3738" s="9" t="s">
        <v>1699</v>
      </c>
      <c r="C3738" s="3" t="s">
        <v>5808</v>
      </c>
      <c r="D3738" s="5">
        <v>125000</v>
      </c>
      <c r="E3738" s="7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4" t="s">
        <v>8326</v>
      </c>
      <c r="P3738" s="12" t="s">
        <v>8329</v>
      </c>
      <c r="Q3738" s="11">
        <f t="shared" si="244"/>
        <v>0</v>
      </c>
      <c r="R3738" s="19">
        <f t="shared" si="245"/>
        <v>42796.207870370374</v>
      </c>
      <c r="S3738" s="17">
        <f t="shared" si="246"/>
        <v>42820.147916666669</v>
      </c>
      <c r="T3738">
        <f t="shared" si="243"/>
        <v>2017</v>
      </c>
    </row>
    <row r="3739" spans="1:20" ht="48" x14ac:dyDescent="0.2">
      <c r="A3739">
        <v>2397</v>
      </c>
      <c r="B3739" s="9" t="s">
        <v>2398</v>
      </c>
      <c r="C3739" s="3" t="s">
        <v>6507</v>
      </c>
      <c r="D3739" s="5">
        <v>124000</v>
      </c>
      <c r="E3739" s="7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4" t="s">
        <v>8307</v>
      </c>
      <c r="P3739" s="12" t="s">
        <v>8341</v>
      </c>
      <c r="Q3739" s="11">
        <f t="shared" si="244"/>
        <v>0</v>
      </c>
      <c r="R3739" s="19">
        <f t="shared" si="245"/>
        <v>41976.88490740741</v>
      </c>
      <c r="S3739" s="17">
        <f t="shared" si="246"/>
        <v>42006.88490740741</v>
      </c>
      <c r="T3739">
        <f t="shared" si="243"/>
        <v>2014</v>
      </c>
    </row>
    <row r="3740" spans="1:20" ht="32" x14ac:dyDescent="0.2">
      <c r="A3740">
        <v>2378</v>
      </c>
      <c r="B3740" s="9" t="s">
        <v>2379</v>
      </c>
      <c r="C3740" s="3" t="s">
        <v>6488</v>
      </c>
      <c r="D3740" s="5">
        <v>110000</v>
      </c>
      <c r="E3740" s="7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4" t="s">
        <v>8307</v>
      </c>
      <c r="P3740" s="12" t="s">
        <v>8341</v>
      </c>
      <c r="Q3740" s="11">
        <f t="shared" si="244"/>
        <v>0</v>
      </c>
      <c r="R3740" s="19">
        <f t="shared" si="245"/>
        <v>42213.013078703705</v>
      </c>
      <c r="S3740" s="17">
        <f t="shared" si="246"/>
        <v>42242.013078703705</v>
      </c>
      <c r="T3740">
        <f t="shared" si="243"/>
        <v>2015</v>
      </c>
    </row>
    <row r="3741" spans="1:20" ht="48" x14ac:dyDescent="0.2">
      <c r="A3741">
        <v>462</v>
      </c>
      <c r="B3741" s="9" t="s">
        <v>463</v>
      </c>
      <c r="C3741" s="3" t="s">
        <v>4572</v>
      </c>
      <c r="D3741" s="5">
        <v>100000</v>
      </c>
      <c r="E3741" s="7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4" t="s">
        <v>8320</v>
      </c>
      <c r="P3741" s="12" t="s">
        <v>8338</v>
      </c>
      <c r="Q3741" s="11">
        <f t="shared" si="244"/>
        <v>0</v>
      </c>
      <c r="R3741" s="19">
        <f t="shared" si="245"/>
        <v>40705.126631944448</v>
      </c>
      <c r="S3741" s="17">
        <f t="shared" si="246"/>
        <v>40765.126631944448</v>
      </c>
      <c r="T3741">
        <f t="shared" si="243"/>
        <v>2011</v>
      </c>
    </row>
    <row r="3742" spans="1:20" ht="48" x14ac:dyDescent="0.2">
      <c r="A3742">
        <v>582</v>
      </c>
      <c r="B3742" s="9" t="s">
        <v>583</v>
      </c>
      <c r="C3742" s="3" t="s">
        <v>4692</v>
      </c>
      <c r="D3742" s="5">
        <v>100000</v>
      </c>
      <c r="E3742" s="7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4" t="s">
        <v>8307</v>
      </c>
      <c r="P3742" s="12" t="s">
        <v>8341</v>
      </c>
      <c r="Q3742" s="11">
        <f t="shared" si="244"/>
        <v>0</v>
      </c>
      <c r="R3742" s="19">
        <f t="shared" si="245"/>
        <v>42055.739803240736</v>
      </c>
      <c r="S3742" s="17">
        <f t="shared" si="246"/>
        <v>42078.75</v>
      </c>
      <c r="T3742">
        <f t="shared" si="243"/>
        <v>2015</v>
      </c>
    </row>
    <row r="3743" spans="1:20" ht="48" x14ac:dyDescent="0.2">
      <c r="A3743">
        <v>637</v>
      </c>
      <c r="B3743" s="9" t="s">
        <v>638</v>
      </c>
      <c r="C3743" s="3" t="s">
        <v>4747</v>
      </c>
      <c r="D3743" s="5">
        <v>100000</v>
      </c>
      <c r="E3743" s="7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4" t="s">
        <v>8307</v>
      </c>
      <c r="P3743" s="12" t="s">
        <v>8341</v>
      </c>
      <c r="Q3743" s="11">
        <f t="shared" si="244"/>
        <v>0</v>
      </c>
      <c r="R3743" s="19">
        <f t="shared" si="245"/>
        <v>42762.962013888886</v>
      </c>
      <c r="S3743" s="17">
        <f t="shared" si="246"/>
        <v>42791.961111111115</v>
      </c>
      <c r="T3743">
        <f t="shared" si="243"/>
        <v>2017</v>
      </c>
    </row>
    <row r="3744" spans="1:20" ht="48" x14ac:dyDescent="0.2">
      <c r="A3744">
        <v>706</v>
      </c>
      <c r="B3744" s="9" t="s">
        <v>707</v>
      </c>
      <c r="C3744" s="3" t="s">
        <v>4816</v>
      </c>
      <c r="D3744" s="5">
        <v>100000</v>
      </c>
      <c r="E3744" s="7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4" t="s">
        <v>8307</v>
      </c>
      <c r="P3744" s="12" t="s">
        <v>8309</v>
      </c>
      <c r="Q3744" s="11">
        <f t="shared" si="244"/>
        <v>0</v>
      </c>
      <c r="R3744" s="19">
        <f t="shared" si="245"/>
        <v>42676.995173611111</v>
      </c>
      <c r="S3744" s="17">
        <f t="shared" si="246"/>
        <v>42718.777083333334</v>
      </c>
      <c r="T3744">
        <f t="shared" si="243"/>
        <v>2016</v>
      </c>
    </row>
    <row r="3745" spans="1:20" ht="48" x14ac:dyDescent="0.2">
      <c r="A3745">
        <v>911</v>
      </c>
      <c r="B3745" s="9" t="s">
        <v>912</v>
      </c>
      <c r="C3745" s="3" t="s">
        <v>5021</v>
      </c>
      <c r="D3745" s="5">
        <v>100000</v>
      </c>
      <c r="E3745" s="7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4" t="s">
        <v>8326</v>
      </c>
      <c r="P3745" s="12" t="s">
        <v>8349</v>
      </c>
      <c r="Q3745" s="11">
        <f t="shared" si="244"/>
        <v>0</v>
      </c>
      <c r="R3745" s="19">
        <f t="shared" si="245"/>
        <v>41642.005150462966</v>
      </c>
      <c r="S3745" s="17">
        <f t="shared" si="246"/>
        <v>41663.005150462966</v>
      </c>
      <c r="T3745">
        <f t="shared" si="243"/>
        <v>2014</v>
      </c>
    </row>
    <row r="3746" spans="1:20" ht="48" x14ac:dyDescent="0.2">
      <c r="A3746">
        <v>2511</v>
      </c>
      <c r="B3746" s="9" t="s">
        <v>2511</v>
      </c>
      <c r="C3746" s="3" t="s">
        <v>6621</v>
      </c>
      <c r="D3746" s="5">
        <v>100000</v>
      </c>
      <c r="E3746" s="7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4" t="s">
        <v>8318</v>
      </c>
      <c r="P3746" s="12" t="s">
        <v>8356</v>
      </c>
      <c r="Q3746" s="11">
        <f t="shared" si="244"/>
        <v>0</v>
      </c>
      <c r="R3746" s="19">
        <f t="shared" si="245"/>
        <v>42371.446909722217</v>
      </c>
      <c r="S3746" s="17">
        <f t="shared" si="246"/>
        <v>42401.446909722217</v>
      </c>
      <c r="T3746">
        <f t="shared" si="243"/>
        <v>2016</v>
      </c>
    </row>
    <row r="3747" spans="1:20" ht="48" x14ac:dyDescent="0.2">
      <c r="A3747">
        <v>2520</v>
      </c>
      <c r="B3747" s="9" t="s">
        <v>2520</v>
      </c>
      <c r="C3747" s="3" t="s">
        <v>6630</v>
      </c>
      <c r="D3747" s="5">
        <v>100000</v>
      </c>
      <c r="E3747" s="7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4" t="s">
        <v>8318</v>
      </c>
      <c r="P3747" s="12" t="s">
        <v>8356</v>
      </c>
      <c r="Q3747" s="11">
        <f t="shared" si="244"/>
        <v>0</v>
      </c>
      <c r="R3747" s="19">
        <f t="shared" si="245"/>
        <v>42612.600520833337</v>
      </c>
      <c r="S3747" s="17">
        <f t="shared" si="246"/>
        <v>42658.806249999994</v>
      </c>
      <c r="T3747">
        <f t="shared" si="243"/>
        <v>2016</v>
      </c>
    </row>
    <row r="3748" spans="1:20" ht="48" x14ac:dyDescent="0.2">
      <c r="A3748">
        <v>2561</v>
      </c>
      <c r="B3748" s="9" t="s">
        <v>2561</v>
      </c>
      <c r="C3748" s="3" t="s">
        <v>6671</v>
      </c>
      <c r="D3748" s="5">
        <v>100000</v>
      </c>
      <c r="E3748" s="7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4" t="s">
        <v>8318</v>
      </c>
      <c r="P3748" s="12" t="s">
        <v>8344</v>
      </c>
      <c r="Q3748" s="11">
        <f t="shared" si="244"/>
        <v>0</v>
      </c>
      <c r="R3748" s="19">
        <f t="shared" si="245"/>
        <v>42260.528807870374</v>
      </c>
      <c r="S3748" s="17">
        <f t="shared" si="246"/>
        <v>42290.528807870374</v>
      </c>
      <c r="T3748">
        <f t="shared" si="243"/>
        <v>2015</v>
      </c>
    </row>
    <row r="3749" spans="1:20" ht="32" x14ac:dyDescent="0.2">
      <c r="A3749">
        <v>2780</v>
      </c>
      <c r="B3749" s="9" t="s">
        <v>2780</v>
      </c>
      <c r="C3749" s="3" t="s">
        <v>6890</v>
      </c>
      <c r="D3749" s="5">
        <v>100000</v>
      </c>
      <c r="E3749" s="7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4" t="s">
        <v>8310</v>
      </c>
      <c r="P3749" s="12" t="s">
        <v>8355</v>
      </c>
      <c r="Q3749" s="11">
        <f t="shared" si="244"/>
        <v>0</v>
      </c>
      <c r="R3749" s="19">
        <f t="shared" si="245"/>
        <v>42774.447777777779</v>
      </c>
      <c r="S3749" s="17">
        <f t="shared" si="246"/>
        <v>42804.447777777779</v>
      </c>
      <c r="T3749">
        <f t="shared" si="243"/>
        <v>2017</v>
      </c>
    </row>
    <row r="3750" spans="1:20" ht="48" x14ac:dyDescent="0.2">
      <c r="A3750">
        <v>3127</v>
      </c>
      <c r="B3750" s="9" t="s">
        <v>3127</v>
      </c>
      <c r="C3750" s="3" t="s">
        <v>7237</v>
      </c>
      <c r="D3750" s="5">
        <v>100000</v>
      </c>
      <c r="E3750" s="7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4" t="s">
        <v>8322</v>
      </c>
      <c r="P3750" s="12" t="s">
        <v>8323</v>
      </c>
      <c r="Q3750" s="11">
        <f t="shared" si="244"/>
        <v>0</v>
      </c>
      <c r="R3750" s="19">
        <f t="shared" si="245"/>
        <v>42034.856817129628</v>
      </c>
      <c r="S3750" s="17">
        <f t="shared" si="246"/>
        <v>42064.856817129628</v>
      </c>
      <c r="T3750">
        <f t="shared" si="243"/>
        <v>2015</v>
      </c>
    </row>
    <row r="3751" spans="1:20" ht="48" x14ac:dyDescent="0.2">
      <c r="A3751">
        <v>3628</v>
      </c>
      <c r="B3751" s="9" t="s">
        <v>3626</v>
      </c>
      <c r="C3751" s="3" t="s">
        <v>7738</v>
      </c>
      <c r="D3751" s="5">
        <v>100000</v>
      </c>
      <c r="E3751" s="7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4" t="s">
        <v>8322</v>
      </c>
      <c r="P3751" s="12" t="s">
        <v>8334</v>
      </c>
      <c r="Q3751" s="11">
        <f t="shared" si="244"/>
        <v>0</v>
      </c>
      <c r="R3751" s="19">
        <f t="shared" si="245"/>
        <v>42291.833287037036</v>
      </c>
      <c r="S3751" s="17">
        <f t="shared" si="246"/>
        <v>42351.874953703707</v>
      </c>
      <c r="T3751">
        <f t="shared" ref="T3751:T3814" si="247">YEAR(R3751)</f>
        <v>2015</v>
      </c>
    </row>
    <row r="3752" spans="1:20" ht="48" x14ac:dyDescent="0.2">
      <c r="A3752">
        <v>172</v>
      </c>
      <c r="B3752" s="9" t="s">
        <v>174</v>
      </c>
      <c r="C3752" s="3" t="s">
        <v>4282</v>
      </c>
      <c r="D3752" s="5">
        <v>95000</v>
      </c>
      <c r="E3752" s="7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4" t="s">
        <v>8320</v>
      </c>
      <c r="P3752" s="12" t="s">
        <v>8324</v>
      </c>
      <c r="Q3752" s="11">
        <f t="shared" si="244"/>
        <v>0</v>
      </c>
      <c r="R3752" s="19">
        <f t="shared" si="245"/>
        <v>42047.394942129627</v>
      </c>
      <c r="S3752" s="17">
        <f t="shared" si="246"/>
        <v>42082.353275462956</v>
      </c>
      <c r="T3752">
        <f t="shared" si="247"/>
        <v>2015</v>
      </c>
    </row>
    <row r="3753" spans="1:20" ht="48" x14ac:dyDescent="0.2">
      <c r="A3753">
        <v>2575</v>
      </c>
      <c r="B3753" s="9" t="s">
        <v>2575</v>
      </c>
      <c r="C3753" s="3" t="s">
        <v>6685</v>
      </c>
      <c r="D3753" s="5">
        <v>85000</v>
      </c>
      <c r="E3753" s="7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4" t="s">
        <v>8318</v>
      </c>
      <c r="P3753" s="12" t="s">
        <v>8344</v>
      </c>
      <c r="Q3753" s="11">
        <f t="shared" si="244"/>
        <v>0</v>
      </c>
      <c r="R3753" s="19">
        <f t="shared" si="245"/>
        <v>41986.108726851846</v>
      </c>
      <c r="S3753" s="17">
        <f t="shared" si="246"/>
        <v>42016.108726851846</v>
      </c>
      <c r="T3753">
        <f t="shared" si="247"/>
        <v>2014</v>
      </c>
    </row>
    <row r="3754" spans="1:20" ht="48" x14ac:dyDescent="0.2">
      <c r="A3754">
        <v>611</v>
      </c>
      <c r="B3754" s="9" t="s">
        <v>612</v>
      </c>
      <c r="C3754" s="3" t="s">
        <v>4721</v>
      </c>
      <c r="D3754" s="5">
        <v>80000</v>
      </c>
      <c r="E3754" s="7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4" t="s">
        <v>8307</v>
      </c>
      <c r="P3754" s="12" t="s">
        <v>8341</v>
      </c>
      <c r="Q3754" s="11">
        <f t="shared" si="244"/>
        <v>0</v>
      </c>
      <c r="R3754" s="19">
        <f t="shared" si="245"/>
        <v>42328.560613425929</v>
      </c>
      <c r="S3754" s="17">
        <f t="shared" si="246"/>
        <v>42388.560613425929</v>
      </c>
      <c r="T3754">
        <f t="shared" si="247"/>
        <v>2015</v>
      </c>
    </row>
    <row r="3755" spans="1:20" ht="48" x14ac:dyDescent="0.2">
      <c r="A3755">
        <v>2958</v>
      </c>
      <c r="B3755" s="9" t="s">
        <v>2958</v>
      </c>
      <c r="C3755" s="3" t="s">
        <v>7068</v>
      </c>
      <c r="D3755" s="5">
        <v>80000</v>
      </c>
      <c r="E3755" s="7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4" t="s">
        <v>8322</v>
      </c>
      <c r="P3755" s="12" t="s">
        <v>8323</v>
      </c>
      <c r="Q3755" s="11">
        <f t="shared" si="244"/>
        <v>0</v>
      </c>
      <c r="R3755" s="19">
        <f t="shared" si="245"/>
        <v>42438.779131944444</v>
      </c>
      <c r="S3755" s="17">
        <f t="shared" si="246"/>
        <v>42498.73746527778</v>
      </c>
      <c r="T3755">
        <f t="shared" si="247"/>
        <v>2016</v>
      </c>
    </row>
    <row r="3756" spans="1:20" ht="48" x14ac:dyDescent="0.2">
      <c r="A3756">
        <v>623</v>
      </c>
      <c r="B3756" s="9" t="s">
        <v>624</v>
      </c>
      <c r="C3756" s="3" t="s">
        <v>4733</v>
      </c>
      <c r="D3756" s="5">
        <v>75000</v>
      </c>
      <c r="E3756" s="7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4" t="s">
        <v>8307</v>
      </c>
      <c r="P3756" s="12" t="s">
        <v>8341</v>
      </c>
      <c r="Q3756" s="11">
        <f t="shared" si="244"/>
        <v>0</v>
      </c>
      <c r="R3756" s="19">
        <f t="shared" si="245"/>
        <v>42122.009224537032</v>
      </c>
      <c r="S3756" s="17">
        <f t="shared" si="246"/>
        <v>42152.009224537032</v>
      </c>
      <c r="T3756">
        <f t="shared" si="247"/>
        <v>2015</v>
      </c>
    </row>
    <row r="3757" spans="1:20" ht="48" x14ac:dyDescent="0.2">
      <c r="A3757">
        <v>3114</v>
      </c>
      <c r="B3757" s="9" t="s">
        <v>3114</v>
      </c>
      <c r="C3757" s="3" t="s">
        <v>7224</v>
      </c>
      <c r="D3757" s="5">
        <v>75000</v>
      </c>
      <c r="E3757" s="7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4" t="s">
        <v>8322</v>
      </c>
      <c r="P3757" s="12" t="s">
        <v>8323</v>
      </c>
      <c r="Q3757" s="11">
        <f t="shared" si="244"/>
        <v>0</v>
      </c>
      <c r="R3757" s="19">
        <f t="shared" si="245"/>
        <v>41843.632523148146</v>
      </c>
      <c r="S3757" s="17">
        <f t="shared" si="246"/>
        <v>41903.632523148146</v>
      </c>
      <c r="T3757">
        <f t="shared" si="247"/>
        <v>2014</v>
      </c>
    </row>
    <row r="3758" spans="1:20" ht="48" x14ac:dyDescent="0.2">
      <c r="A3758">
        <v>4098</v>
      </c>
      <c r="B3758" s="9" t="s">
        <v>4094</v>
      </c>
      <c r="C3758" s="3" t="s">
        <v>8201</v>
      </c>
      <c r="D3758" s="5">
        <v>75000</v>
      </c>
      <c r="E3758" s="7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4" t="s">
        <v>8322</v>
      </c>
      <c r="P3758" s="12" t="s">
        <v>8325</v>
      </c>
      <c r="Q3758" s="11">
        <f t="shared" si="244"/>
        <v>0</v>
      </c>
      <c r="R3758" s="19">
        <f t="shared" si="245"/>
        <v>42495.722187499996</v>
      </c>
      <c r="S3758" s="17">
        <f t="shared" si="246"/>
        <v>42525.722187499996</v>
      </c>
      <c r="T3758">
        <f t="shared" si="247"/>
        <v>2016</v>
      </c>
    </row>
    <row r="3759" spans="1:20" ht="32" x14ac:dyDescent="0.2">
      <c r="A3759">
        <v>133</v>
      </c>
      <c r="B3759" s="9" t="s">
        <v>135</v>
      </c>
      <c r="C3759" s="3" t="s">
        <v>4244</v>
      </c>
      <c r="D3759" s="5">
        <v>71764</v>
      </c>
      <c r="E3759" s="7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4" t="s">
        <v>8320</v>
      </c>
      <c r="P3759" s="12" t="s">
        <v>8336</v>
      </c>
      <c r="Q3759" s="11">
        <f t="shared" si="244"/>
        <v>0</v>
      </c>
      <c r="R3759" s="19">
        <f t="shared" si="245"/>
        <v>42491.80768518518</v>
      </c>
      <c r="S3759" s="17">
        <f t="shared" si="246"/>
        <v>42521.729861111111</v>
      </c>
      <c r="T3759">
        <f t="shared" si="247"/>
        <v>2016</v>
      </c>
    </row>
    <row r="3760" spans="1:20" ht="48" x14ac:dyDescent="0.2">
      <c r="A3760">
        <v>602</v>
      </c>
      <c r="B3760" s="9" t="s">
        <v>603</v>
      </c>
      <c r="C3760" s="3" t="s">
        <v>4712</v>
      </c>
      <c r="D3760" s="5">
        <v>70000</v>
      </c>
      <c r="E3760" s="7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4" t="s">
        <v>8307</v>
      </c>
      <c r="P3760" s="12" t="s">
        <v>8341</v>
      </c>
      <c r="Q3760" s="11">
        <f t="shared" si="244"/>
        <v>0</v>
      </c>
      <c r="R3760" s="19">
        <f t="shared" si="245"/>
        <v>42143.79415509259</v>
      </c>
      <c r="S3760" s="17">
        <f t="shared" si="246"/>
        <v>42173.79415509259</v>
      </c>
      <c r="T3760">
        <f t="shared" si="247"/>
        <v>2015</v>
      </c>
    </row>
    <row r="3761" spans="1:20" ht="48" x14ac:dyDescent="0.2">
      <c r="A3761">
        <v>137</v>
      </c>
      <c r="B3761" s="9" t="s">
        <v>139</v>
      </c>
      <c r="C3761" s="3" t="s">
        <v>4247</v>
      </c>
      <c r="D3761" s="5">
        <v>55000</v>
      </c>
      <c r="E3761" s="7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4" t="s">
        <v>8320</v>
      </c>
      <c r="P3761" s="12" t="s">
        <v>8336</v>
      </c>
      <c r="Q3761" s="11">
        <f t="shared" si="244"/>
        <v>0</v>
      </c>
      <c r="R3761" s="19">
        <f t="shared" si="245"/>
        <v>42239.573993055557</v>
      </c>
      <c r="S3761" s="17">
        <f t="shared" si="246"/>
        <v>42289.573993055557</v>
      </c>
      <c r="T3761">
        <f t="shared" si="247"/>
        <v>2015</v>
      </c>
    </row>
    <row r="3762" spans="1:20" ht="48" x14ac:dyDescent="0.2">
      <c r="A3762">
        <v>208</v>
      </c>
      <c r="B3762" s="9" t="s">
        <v>210</v>
      </c>
      <c r="C3762" s="3" t="s">
        <v>4318</v>
      </c>
      <c r="D3762" s="5">
        <v>50000</v>
      </c>
      <c r="E3762" s="7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4" t="s">
        <v>8320</v>
      </c>
      <c r="P3762" s="12" t="s">
        <v>8324</v>
      </c>
      <c r="Q3762" s="11">
        <f t="shared" si="244"/>
        <v>0</v>
      </c>
      <c r="R3762" s="19">
        <f t="shared" si="245"/>
        <v>41959.369988425926</v>
      </c>
      <c r="S3762" s="17">
        <f t="shared" si="246"/>
        <v>41989.369988425926</v>
      </c>
      <c r="T3762">
        <f t="shared" si="247"/>
        <v>2014</v>
      </c>
    </row>
    <row r="3763" spans="1:20" ht="16" x14ac:dyDescent="0.2">
      <c r="A3763">
        <v>221</v>
      </c>
      <c r="B3763" s="9" t="s">
        <v>223</v>
      </c>
      <c r="C3763" s="3" t="s">
        <v>4331</v>
      </c>
      <c r="D3763" s="5">
        <v>50000</v>
      </c>
      <c r="E3763" s="7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4" t="s">
        <v>8320</v>
      </c>
      <c r="P3763" s="12" t="s">
        <v>8324</v>
      </c>
      <c r="Q3763" s="11">
        <f t="shared" si="244"/>
        <v>0</v>
      </c>
      <c r="R3763" s="19">
        <f t="shared" si="245"/>
        <v>42031.837546296301</v>
      </c>
      <c r="S3763" s="17">
        <f t="shared" si="246"/>
        <v>42091.79587962963</v>
      </c>
      <c r="T3763">
        <f t="shared" si="247"/>
        <v>2015</v>
      </c>
    </row>
    <row r="3764" spans="1:20" ht="48" x14ac:dyDescent="0.2">
      <c r="A3764">
        <v>487</v>
      </c>
      <c r="B3764" s="9" t="s">
        <v>488</v>
      </c>
      <c r="C3764" s="3" t="s">
        <v>4597</v>
      </c>
      <c r="D3764" s="5">
        <v>50000</v>
      </c>
      <c r="E3764" s="7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4" t="s">
        <v>8320</v>
      </c>
      <c r="P3764" s="12" t="s">
        <v>8338</v>
      </c>
      <c r="Q3764" s="11">
        <f t="shared" si="244"/>
        <v>0</v>
      </c>
      <c r="R3764" s="19">
        <f t="shared" si="245"/>
        <v>42669.594837962963</v>
      </c>
      <c r="S3764" s="17">
        <f t="shared" si="246"/>
        <v>42729.636504629627</v>
      </c>
      <c r="T3764">
        <f t="shared" si="247"/>
        <v>2016</v>
      </c>
    </row>
    <row r="3765" spans="1:20" ht="48" x14ac:dyDescent="0.2">
      <c r="A3765">
        <v>562</v>
      </c>
      <c r="B3765" s="9" t="s">
        <v>563</v>
      </c>
      <c r="C3765" s="3" t="s">
        <v>4672</v>
      </c>
      <c r="D3765" s="5">
        <v>50000</v>
      </c>
      <c r="E3765" s="7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4" t="s">
        <v>8307</v>
      </c>
      <c r="P3765" s="12" t="s">
        <v>8341</v>
      </c>
      <c r="Q3765" s="11">
        <f t="shared" si="244"/>
        <v>0</v>
      </c>
      <c r="R3765" s="19">
        <f t="shared" si="245"/>
        <v>42692.389062500006</v>
      </c>
      <c r="S3765" s="17">
        <f t="shared" si="246"/>
        <v>42722.389062500006</v>
      </c>
      <c r="T3765">
        <f t="shared" si="247"/>
        <v>2016</v>
      </c>
    </row>
    <row r="3766" spans="1:20" ht="48" x14ac:dyDescent="0.2">
      <c r="A3766">
        <v>1234</v>
      </c>
      <c r="B3766" s="9" t="s">
        <v>1235</v>
      </c>
      <c r="C3766" s="3" t="s">
        <v>5344</v>
      </c>
      <c r="D3766" s="5">
        <v>50000</v>
      </c>
      <c r="E3766" s="7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4" t="s">
        <v>8326</v>
      </c>
      <c r="P3766" s="12" t="s">
        <v>8353</v>
      </c>
      <c r="Q3766" s="11">
        <f t="shared" si="244"/>
        <v>0</v>
      </c>
      <c r="R3766" s="19">
        <f t="shared" si="245"/>
        <v>42007.788680555561</v>
      </c>
      <c r="S3766" s="17">
        <f t="shared" si="246"/>
        <v>42037.788680555561</v>
      </c>
      <c r="T3766">
        <f t="shared" si="247"/>
        <v>2015</v>
      </c>
    </row>
    <row r="3767" spans="1:20" ht="48" x14ac:dyDescent="0.2">
      <c r="A3767">
        <v>1416</v>
      </c>
      <c r="B3767" s="9" t="s">
        <v>1417</v>
      </c>
      <c r="C3767" s="3" t="s">
        <v>5526</v>
      </c>
      <c r="D3767" s="5">
        <v>50000</v>
      </c>
      <c r="E3767" s="7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4" t="s">
        <v>8310</v>
      </c>
      <c r="P3767" s="12" t="s">
        <v>8347</v>
      </c>
      <c r="Q3767" s="11">
        <f t="shared" si="244"/>
        <v>0</v>
      </c>
      <c r="R3767" s="19">
        <f t="shared" si="245"/>
        <v>42299.926145833335</v>
      </c>
      <c r="S3767" s="17">
        <f t="shared" si="246"/>
        <v>42329.967812499999</v>
      </c>
      <c r="T3767">
        <f t="shared" si="247"/>
        <v>2015</v>
      </c>
    </row>
    <row r="3768" spans="1:20" ht="32" x14ac:dyDescent="0.2">
      <c r="A3768">
        <v>2350</v>
      </c>
      <c r="B3768" s="9" t="s">
        <v>2351</v>
      </c>
      <c r="C3768" s="3" t="s">
        <v>6460</v>
      </c>
      <c r="D3768" s="5">
        <v>50000</v>
      </c>
      <c r="E3768" s="7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4" t="s">
        <v>8307</v>
      </c>
      <c r="P3768" s="12" t="s">
        <v>8341</v>
      </c>
      <c r="Q3768" s="11">
        <f t="shared" si="244"/>
        <v>0</v>
      </c>
      <c r="R3768" s="19">
        <f t="shared" si="245"/>
        <v>42708.842245370368</v>
      </c>
      <c r="S3768" s="17">
        <f t="shared" si="246"/>
        <v>42738.842245370368</v>
      </c>
      <c r="T3768">
        <f t="shared" si="247"/>
        <v>2016</v>
      </c>
    </row>
    <row r="3769" spans="1:20" ht="48" x14ac:dyDescent="0.2">
      <c r="A3769">
        <v>2400</v>
      </c>
      <c r="B3769" s="9" t="s">
        <v>2401</v>
      </c>
      <c r="C3769" s="3" t="s">
        <v>6510</v>
      </c>
      <c r="D3769" s="5">
        <v>50000</v>
      </c>
      <c r="E3769" s="7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4" t="s">
        <v>8307</v>
      </c>
      <c r="P3769" s="12" t="s">
        <v>8341</v>
      </c>
      <c r="Q3769" s="11">
        <f t="shared" si="244"/>
        <v>0</v>
      </c>
      <c r="R3769" s="19">
        <f t="shared" si="245"/>
        <v>42444.268101851849</v>
      </c>
      <c r="S3769" s="17">
        <f t="shared" si="246"/>
        <v>42474.268101851849</v>
      </c>
      <c r="T3769">
        <f t="shared" si="247"/>
        <v>2016</v>
      </c>
    </row>
    <row r="3770" spans="1:20" ht="32" x14ac:dyDescent="0.2">
      <c r="A3770">
        <v>2894</v>
      </c>
      <c r="B3770" s="9" t="s">
        <v>2894</v>
      </c>
      <c r="C3770" s="3" t="s">
        <v>7004</v>
      </c>
      <c r="D3770" s="5">
        <v>50000</v>
      </c>
      <c r="E3770" s="7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4" t="s">
        <v>8322</v>
      </c>
      <c r="P3770" s="12" t="s">
        <v>8325</v>
      </c>
      <c r="Q3770" s="11">
        <f t="shared" si="244"/>
        <v>0</v>
      </c>
      <c r="R3770" s="19">
        <f t="shared" si="245"/>
        <v>42037.986284722225</v>
      </c>
      <c r="S3770" s="17">
        <f t="shared" si="246"/>
        <v>42097.944618055553</v>
      </c>
      <c r="T3770">
        <f t="shared" si="247"/>
        <v>2015</v>
      </c>
    </row>
    <row r="3771" spans="1:20" ht="48" x14ac:dyDescent="0.2">
      <c r="A3771">
        <v>2945</v>
      </c>
      <c r="B3771" s="9" t="s">
        <v>2945</v>
      </c>
      <c r="C3771" s="3" t="s">
        <v>7055</v>
      </c>
      <c r="D3771" s="5">
        <v>50000</v>
      </c>
      <c r="E3771" s="7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4" t="s">
        <v>8322</v>
      </c>
      <c r="P3771" s="12" t="s">
        <v>8323</v>
      </c>
      <c r="Q3771" s="11">
        <f t="shared" si="244"/>
        <v>0</v>
      </c>
      <c r="R3771" s="19">
        <f t="shared" si="245"/>
        <v>42118.139583333337</v>
      </c>
      <c r="S3771" s="17">
        <f t="shared" si="246"/>
        <v>42148.139583333337</v>
      </c>
      <c r="T3771">
        <f t="shared" si="247"/>
        <v>2015</v>
      </c>
    </row>
    <row r="3772" spans="1:20" ht="48" x14ac:dyDescent="0.2">
      <c r="A3772">
        <v>3057</v>
      </c>
      <c r="B3772" s="9" t="s">
        <v>3057</v>
      </c>
      <c r="C3772" s="3" t="s">
        <v>7167</v>
      </c>
      <c r="D3772" s="5">
        <v>50000</v>
      </c>
      <c r="E3772" s="7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4" t="s">
        <v>8322</v>
      </c>
      <c r="P3772" s="12" t="s">
        <v>8323</v>
      </c>
      <c r="Q3772" s="11">
        <f t="shared" si="244"/>
        <v>0</v>
      </c>
      <c r="R3772" s="19">
        <f t="shared" si="245"/>
        <v>42433.650590277779</v>
      </c>
      <c r="S3772" s="17">
        <f t="shared" si="246"/>
        <v>42463.608923611115</v>
      </c>
      <c r="T3772">
        <f t="shared" si="247"/>
        <v>2016</v>
      </c>
    </row>
    <row r="3773" spans="1:20" ht="48" x14ac:dyDescent="0.2">
      <c r="A3773">
        <v>552</v>
      </c>
      <c r="B3773" s="9" t="s">
        <v>553</v>
      </c>
      <c r="C3773" s="3" t="s">
        <v>4662</v>
      </c>
      <c r="D3773" s="5">
        <v>45000</v>
      </c>
      <c r="E3773" s="7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4" t="s">
        <v>8307</v>
      </c>
      <c r="P3773" s="12" t="s">
        <v>8341</v>
      </c>
      <c r="Q3773" s="11">
        <f t="shared" si="244"/>
        <v>0</v>
      </c>
      <c r="R3773" s="19">
        <f t="shared" si="245"/>
        <v>42318.616851851853</v>
      </c>
      <c r="S3773" s="17">
        <f t="shared" si="246"/>
        <v>42378.616851851853</v>
      </c>
      <c r="T3773">
        <f t="shared" si="247"/>
        <v>2015</v>
      </c>
    </row>
    <row r="3774" spans="1:20" ht="16" x14ac:dyDescent="0.2">
      <c r="A3774">
        <v>2507</v>
      </c>
      <c r="B3774" s="9" t="s">
        <v>2507</v>
      </c>
      <c r="C3774" s="3" t="s">
        <v>6617</v>
      </c>
      <c r="D3774" s="5">
        <v>42850</v>
      </c>
      <c r="E3774" s="7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4" t="s">
        <v>8318</v>
      </c>
      <c r="P3774" s="12" t="s">
        <v>8356</v>
      </c>
      <c r="Q3774" s="11">
        <f t="shared" si="244"/>
        <v>0</v>
      </c>
      <c r="R3774" s="19">
        <f t="shared" si="245"/>
        <v>42105.072962962964</v>
      </c>
      <c r="S3774" s="17">
        <f t="shared" si="246"/>
        <v>42135.072962962964</v>
      </c>
      <c r="T3774">
        <f t="shared" si="247"/>
        <v>2015</v>
      </c>
    </row>
    <row r="3775" spans="1:20" ht="48" x14ac:dyDescent="0.2">
      <c r="A3775">
        <v>1058</v>
      </c>
      <c r="B3775" s="9" t="s">
        <v>1059</v>
      </c>
      <c r="C3775" s="3" t="s">
        <v>5168</v>
      </c>
      <c r="D3775" s="5">
        <v>40000</v>
      </c>
      <c r="E3775" s="7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4" t="s">
        <v>8345</v>
      </c>
      <c r="P3775" s="12" t="s">
        <v>8346</v>
      </c>
      <c r="Q3775" s="11">
        <f t="shared" si="244"/>
        <v>0</v>
      </c>
      <c r="R3775" s="19">
        <f t="shared" si="245"/>
        <v>42047.900960648149</v>
      </c>
      <c r="S3775" s="17">
        <f t="shared" si="246"/>
        <v>42089</v>
      </c>
      <c r="T3775">
        <f t="shared" si="247"/>
        <v>2015</v>
      </c>
    </row>
    <row r="3776" spans="1:20" ht="48" x14ac:dyDescent="0.2">
      <c r="A3776">
        <v>1131</v>
      </c>
      <c r="B3776" s="9" t="s">
        <v>1132</v>
      </c>
      <c r="C3776" s="3" t="s">
        <v>5241</v>
      </c>
      <c r="D3776" s="5">
        <v>40000</v>
      </c>
      <c r="E3776" s="7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4" t="s">
        <v>8315</v>
      </c>
      <c r="P3776" s="12" t="s">
        <v>8343</v>
      </c>
      <c r="Q3776" s="11">
        <f t="shared" si="244"/>
        <v>0</v>
      </c>
      <c r="R3776" s="19">
        <f t="shared" si="245"/>
        <v>42332.908194444448</v>
      </c>
      <c r="S3776" s="17">
        <f t="shared" si="246"/>
        <v>42362.908194444448</v>
      </c>
      <c r="T3776">
        <f t="shared" si="247"/>
        <v>2015</v>
      </c>
    </row>
    <row r="3777" spans="1:20" ht="48" x14ac:dyDescent="0.2">
      <c r="A3777">
        <v>1432</v>
      </c>
      <c r="B3777" s="9" t="s">
        <v>1433</v>
      </c>
      <c r="C3777" s="3" t="s">
        <v>5542</v>
      </c>
      <c r="D3777" s="5">
        <v>40000</v>
      </c>
      <c r="E3777" s="7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4" t="s">
        <v>8310</v>
      </c>
      <c r="P3777" s="12" t="s">
        <v>8347</v>
      </c>
      <c r="Q3777" s="11">
        <f t="shared" si="244"/>
        <v>0</v>
      </c>
      <c r="R3777" s="19">
        <f t="shared" si="245"/>
        <v>42175.780416666668</v>
      </c>
      <c r="S3777" s="17">
        <f t="shared" si="246"/>
        <v>42205.780416666668</v>
      </c>
      <c r="T3777">
        <f t="shared" si="247"/>
        <v>2015</v>
      </c>
    </row>
    <row r="3778" spans="1:20" ht="48" x14ac:dyDescent="0.2">
      <c r="A3778">
        <v>2564</v>
      </c>
      <c r="B3778" s="9" t="s">
        <v>2564</v>
      </c>
      <c r="C3778" s="3" t="s">
        <v>6674</v>
      </c>
      <c r="D3778" s="5">
        <v>40000</v>
      </c>
      <c r="E3778" s="7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4" t="s">
        <v>8318</v>
      </c>
      <c r="P3778" s="12" t="s">
        <v>8344</v>
      </c>
      <c r="Q3778" s="11">
        <f t="shared" si="244"/>
        <v>0</v>
      </c>
      <c r="R3778" s="19">
        <f t="shared" si="245"/>
        <v>41822.040497685186</v>
      </c>
      <c r="S3778" s="17">
        <f t="shared" si="246"/>
        <v>41852.040497685186</v>
      </c>
      <c r="T3778">
        <f t="shared" si="247"/>
        <v>2014</v>
      </c>
    </row>
    <row r="3779" spans="1:20" ht="48" x14ac:dyDescent="0.2">
      <c r="A3779">
        <v>1459</v>
      </c>
      <c r="B3779" s="9" t="s">
        <v>1460</v>
      </c>
      <c r="C3779" s="3" t="s">
        <v>5569</v>
      </c>
      <c r="D3779" s="5">
        <v>37000</v>
      </c>
      <c r="E3779" s="7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4" t="s">
        <v>8310</v>
      </c>
      <c r="P3779" s="12" t="s">
        <v>8347</v>
      </c>
      <c r="Q3779" s="11">
        <f t="shared" ref="Q3779:Q3810" si="248">IFERROR(ROUND(E3779/L3779,2),0)</f>
        <v>0</v>
      </c>
      <c r="R3779" s="19">
        <f t="shared" ref="R3779:R3842" si="249">(((J3779/60)/60)/24)+DATE(1970,1,1)</f>
        <v>42312.204814814817</v>
      </c>
      <c r="S3779" s="17">
        <f t="shared" ref="S3779:S3842" si="250">(((I3779/60)/60)/24)+DATE(1970,1,1)</f>
        <v>42340.725694444445</v>
      </c>
      <c r="T3779">
        <f t="shared" si="247"/>
        <v>2015</v>
      </c>
    </row>
    <row r="3780" spans="1:20" ht="32" x14ac:dyDescent="0.2">
      <c r="A3780">
        <v>2504</v>
      </c>
      <c r="B3780" s="9" t="s">
        <v>2504</v>
      </c>
      <c r="C3780" s="3" t="s">
        <v>6614</v>
      </c>
      <c r="D3780" s="5">
        <v>35000</v>
      </c>
      <c r="E3780" s="7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4" t="s">
        <v>8318</v>
      </c>
      <c r="P3780" s="12" t="s">
        <v>8356</v>
      </c>
      <c r="Q3780" s="11">
        <f t="shared" si="248"/>
        <v>0</v>
      </c>
      <c r="R3780" s="19">
        <f t="shared" si="249"/>
        <v>41928.015439814815</v>
      </c>
      <c r="S3780" s="17">
        <f t="shared" si="250"/>
        <v>41958.057106481487</v>
      </c>
      <c r="T3780">
        <f t="shared" si="247"/>
        <v>2014</v>
      </c>
    </row>
    <row r="3781" spans="1:20" ht="48" x14ac:dyDescent="0.2">
      <c r="A3781">
        <v>2566</v>
      </c>
      <c r="B3781" s="9" t="s">
        <v>2566</v>
      </c>
      <c r="C3781" s="3" t="s">
        <v>6676</v>
      </c>
      <c r="D3781" s="5">
        <v>35000</v>
      </c>
      <c r="E3781" s="7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4" t="s">
        <v>8318</v>
      </c>
      <c r="P3781" s="12" t="s">
        <v>8344</v>
      </c>
      <c r="Q3781" s="11">
        <f t="shared" si="248"/>
        <v>0</v>
      </c>
      <c r="R3781" s="19">
        <f t="shared" si="249"/>
        <v>41842.980879629627</v>
      </c>
      <c r="S3781" s="17">
        <f t="shared" si="250"/>
        <v>41872.980879629627</v>
      </c>
      <c r="T3781">
        <f t="shared" si="247"/>
        <v>2014</v>
      </c>
    </row>
    <row r="3782" spans="1:20" ht="48" x14ac:dyDescent="0.2">
      <c r="A3782">
        <v>2395</v>
      </c>
      <c r="B3782" s="9" t="s">
        <v>2396</v>
      </c>
      <c r="C3782" s="3" t="s">
        <v>6505</v>
      </c>
      <c r="D3782" s="5">
        <v>33000</v>
      </c>
      <c r="E3782" s="7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4" t="s">
        <v>8307</v>
      </c>
      <c r="P3782" s="12" t="s">
        <v>8341</v>
      </c>
      <c r="Q3782" s="11">
        <f t="shared" si="248"/>
        <v>0</v>
      </c>
      <c r="R3782" s="19">
        <f t="shared" si="249"/>
        <v>42717.121377314819</v>
      </c>
      <c r="S3782" s="17">
        <f t="shared" si="250"/>
        <v>42745.372916666667</v>
      </c>
      <c r="T3782">
        <f t="shared" si="247"/>
        <v>2016</v>
      </c>
    </row>
    <row r="3783" spans="1:20" ht="48" x14ac:dyDescent="0.2">
      <c r="A3783">
        <v>493</v>
      </c>
      <c r="B3783" s="9" t="s">
        <v>494</v>
      </c>
      <c r="C3783" s="3" t="s">
        <v>4603</v>
      </c>
      <c r="D3783" s="5">
        <v>30000</v>
      </c>
      <c r="E3783" s="7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4" t="s">
        <v>8320</v>
      </c>
      <c r="P3783" s="12" t="s">
        <v>8338</v>
      </c>
      <c r="Q3783" s="11">
        <f t="shared" si="248"/>
        <v>0</v>
      </c>
      <c r="R3783" s="19">
        <f t="shared" si="249"/>
        <v>42114.726134259254</v>
      </c>
      <c r="S3783" s="17">
        <f t="shared" si="250"/>
        <v>42144.726134259254</v>
      </c>
      <c r="T3783">
        <f t="shared" si="247"/>
        <v>2015</v>
      </c>
    </row>
    <row r="3784" spans="1:20" ht="16" x14ac:dyDescent="0.2">
      <c r="A3784">
        <v>1569</v>
      </c>
      <c r="B3784" s="9" t="s">
        <v>1570</v>
      </c>
      <c r="C3784" s="3" t="s">
        <v>5679</v>
      </c>
      <c r="D3784" s="5">
        <v>30000</v>
      </c>
      <c r="E3784" s="7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4" t="s">
        <v>8310</v>
      </c>
      <c r="P3784" s="12" t="s">
        <v>8348</v>
      </c>
      <c r="Q3784" s="11">
        <f t="shared" si="248"/>
        <v>0</v>
      </c>
      <c r="R3784" s="19">
        <f t="shared" si="249"/>
        <v>41389.679560185185</v>
      </c>
      <c r="S3784" s="17">
        <f t="shared" si="250"/>
        <v>41419.679560185185</v>
      </c>
      <c r="T3784">
        <f t="shared" si="247"/>
        <v>2013</v>
      </c>
    </row>
    <row r="3785" spans="1:20" ht="32" x14ac:dyDescent="0.2">
      <c r="A3785">
        <v>2379</v>
      </c>
      <c r="B3785" s="9" t="s">
        <v>2380</v>
      </c>
      <c r="C3785" s="3" t="s">
        <v>6489</v>
      </c>
      <c r="D3785" s="5">
        <v>30000</v>
      </c>
      <c r="E3785" s="7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4" t="s">
        <v>8307</v>
      </c>
      <c r="P3785" s="12" t="s">
        <v>8341</v>
      </c>
      <c r="Q3785" s="11">
        <f t="shared" si="248"/>
        <v>0</v>
      </c>
      <c r="R3785" s="19">
        <f t="shared" si="249"/>
        <v>42237.016388888893</v>
      </c>
      <c r="S3785" s="17">
        <f t="shared" si="250"/>
        <v>42282.016388888893</v>
      </c>
      <c r="T3785">
        <f t="shared" si="247"/>
        <v>2015</v>
      </c>
    </row>
    <row r="3786" spans="1:20" ht="48" x14ac:dyDescent="0.2">
      <c r="A3786">
        <v>2386</v>
      </c>
      <c r="B3786" s="9" t="s">
        <v>2387</v>
      </c>
      <c r="C3786" s="3" t="s">
        <v>6496</v>
      </c>
      <c r="D3786" s="5">
        <v>30000</v>
      </c>
      <c r="E3786" s="7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4" t="s">
        <v>8307</v>
      </c>
      <c r="P3786" s="12" t="s">
        <v>8341</v>
      </c>
      <c r="Q3786" s="11">
        <f t="shared" si="248"/>
        <v>0</v>
      </c>
      <c r="R3786" s="19">
        <f t="shared" si="249"/>
        <v>41954.838240740741</v>
      </c>
      <c r="S3786" s="17">
        <f t="shared" si="250"/>
        <v>42014.838240740741</v>
      </c>
      <c r="T3786">
        <f t="shared" si="247"/>
        <v>2014</v>
      </c>
    </row>
    <row r="3787" spans="1:20" ht="48" x14ac:dyDescent="0.2">
      <c r="A3787">
        <v>2572</v>
      </c>
      <c r="B3787" s="9" t="s">
        <v>2572</v>
      </c>
      <c r="C3787" s="3" t="s">
        <v>6682</v>
      </c>
      <c r="D3787" s="5">
        <v>30000</v>
      </c>
      <c r="E3787" s="7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4" t="s">
        <v>8318</v>
      </c>
      <c r="P3787" s="12" t="s">
        <v>8344</v>
      </c>
      <c r="Q3787" s="11">
        <f t="shared" si="248"/>
        <v>0</v>
      </c>
      <c r="R3787" s="19">
        <f t="shared" si="249"/>
        <v>42077.119409722218</v>
      </c>
      <c r="S3787" s="17">
        <f t="shared" si="250"/>
        <v>42107.119409722218</v>
      </c>
      <c r="T3787">
        <f t="shared" si="247"/>
        <v>2015</v>
      </c>
    </row>
    <row r="3788" spans="1:20" ht="48" x14ac:dyDescent="0.2">
      <c r="A3788">
        <v>2686</v>
      </c>
      <c r="B3788" s="9" t="s">
        <v>2686</v>
      </c>
      <c r="C3788" s="3" t="s">
        <v>6796</v>
      </c>
      <c r="D3788" s="5">
        <v>30000</v>
      </c>
      <c r="E3788" s="7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4" t="s">
        <v>8318</v>
      </c>
      <c r="P3788" s="12" t="s">
        <v>8344</v>
      </c>
      <c r="Q3788" s="11">
        <f t="shared" si="248"/>
        <v>0</v>
      </c>
      <c r="R3788" s="19">
        <f t="shared" si="249"/>
        <v>41892.974803240737</v>
      </c>
      <c r="S3788" s="17">
        <f t="shared" si="250"/>
        <v>41912.974803240737</v>
      </c>
      <c r="T3788">
        <f t="shared" si="247"/>
        <v>2014</v>
      </c>
    </row>
    <row r="3789" spans="1:20" ht="48" x14ac:dyDescent="0.2">
      <c r="A3789">
        <v>2888</v>
      </c>
      <c r="B3789" s="9" t="s">
        <v>2888</v>
      </c>
      <c r="C3789" s="3" t="s">
        <v>6998</v>
      </c>
      <c r="D3789" s="5">
        <v>30000</v>
      </c>
      <c r="E3789" s="7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4" t="s">
        <v>8322</v>
      </c>
      <c r="P3789" s="12" t="s">
        <v>8325</v>
      </c>
      <c r="Q3789" s="11">
        <f t="shared" si="248"/>
        <v>0</v>
      </c>
      <c r="R3789" s="19">
        <f t="shared" si="249"/>
        <v>41922.535185185188</v>
      </c>
      <c r="S3789" s="17">
        <f t="shared" si="250"/>
        <v>41930.207638888889</v>
      </c>
      <c r="T3789">
        <f t="shared" si="247"/>
        <v>2014</v>
      </c>
    </row>
    <row r="3790" spans="1:20" ht="48" x14ac:dyDescent="0.2">
      <c r="A3790">
        <v>3875</v>
      </c>
      <c r="B3790" s="9" t="s">
        <v>3872</v>
      </c>
      <c r="C3790" s="3" t="s">
        <v>7984</v>
      </c>
      <c r="D3790" s="5">
        <v>30000</v>
      </c>
      <c r="E3790" s="7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4" t="s">
        <v>8322</v>
      </c>
      <c r="P3790" s="12" t="s">
        <v>8334</v>
      </c>
      <c r="Q3790" s="11">
        <f t="shared" si="248"/>
        <v>0</v>
      </c>
      <c r="R3790" s="19">
        <f t="shared" si="249"/>
        <v>42615.346817129626</v>
      </c>
      <c r="S3790" s="17">
        <f t="shared" si="250"/>
        <v>42616.416666666672</v>
      </c>
      <c r="T3790">
        <f t="shared" si="247"/>
        <v>2016</v>
      </c>
    </row>
    <row r="3791" spans="1:20" ht="48" x14ac:dyDescent="0.2">
      <c r="A3791">
        <v>3882</v>
      </c>
      <c r="B3791" s="9" t="s">
        <v>3879</v>
      </c>
      <c r="C3791" s="3" t="s">
        <v>7991</v>
      </c>
      <c r="D3791" s="5">
        <v>30000</v>
      </c>
      <c r="E3791" s="7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4" t="s">
        <v>8322</v>
      </c>
      <c r="P3791" s="12" t="s">
        <v>8334</v>
      </c>
      <c r="Q3791" s="11">
        <f t="shared" si="248"/>
        <v>0</v>
      </c>
      <c r="R3791" s="19">
        <f t="shared" si="249"/>
        <v>42373.983449074076</v>
      </c>
      <c r="S3791" s="17">
        <f t="shared" si="250"/>
        <v>42400.960416666669</v>
      </c>
      <c r="T3791">
        <f t="shared" si="247"/>
        <v>2016</v>
      </c>
    </row>
    <row r="3792" spans="1:20" ht="48" x14ac:dyDescent="0.2">
      <c r="A3792">
        <v>3948</v>
      </c>
      <c r="B3792" s="9" t="s">
        <v>3945</v>
      </c>
      <c r="C3792" s="3" t="s">
        <v>8056</v>
      </c>
      <c r="D3792" s="5">
        <v>30000</v>
      </c>
      <c r="E3792" s="7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4" t="s">
        <v>8322</v>
      </c>
      <c r="P3792" s="12" t="s">
        <v>8325</v>
      </c>
      <c r="Q3792" s="11">
        <f t="shared" si="248"/>
        <v>0</v>
      </c>
      <c r="R3792" s="19">
        <f t="shared" si="249"/>
        <v>41829.325497685182</v>
      </c>
      <c r="S3792" s="17">
        <f t="shared" si="250"/>
        <v>41889.325497685182</v>
      </c>
      <c r="T3792">
        <f t="shared" si="247"/>
        <v>2014</v>
      </c>
    </row>
    <row r="3793" spans="1:20" ht="48" x14ac:dyDescent="0.2">
      <c r="A3793">
        <v>227</v>
      </c>
      <c r="B3793" s="9" t="s">
        <v>229</v>
      </c>
      <c r="C3793" s="3" t="s">
        <v>4337</v>
      </c>
      <c r="D3793" s="5">
        <v>28000</v>
      </c>
      <c r="E3793" s="7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4" t="s">
        <v>8320</v>
      </c>
      <c r="P3793" s="12" t="s">
        <v>8324</v>
      </c>
      <c r="Q3793" s="11">
        <f t="shared" si="248"/>
        <v>0</v>
      </c>
      <c r="R3793" s="19">
        <f t="shared" si="249"/>
        <v>42164.893993055557</v>
      </c>
      <c r="S3793" s="17">
        <f t="shared" si="250"/>
        <v>42194.893993055557</v>
      </c>
      <c r="T3793">
        <f t="shared" si="247"/>
        <v>2015</v>
      </c>
    </row>
    <row r="3794" spans="1:20" ht="32" x14ac:dyDescent="0.2">
      <c r="A3794">
        <v>2357</v>
      </c>
      <c r="B3794" s="9" t="s">
        <v>2358</v>
      </c>
      <c r="C3794" s="3" t="s">
        <v>6467</v>
      </c>
      <c r="D3794" s="5">
        <v>27000</v>
      </c>
      <c r="E3794" s="7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4" t="s">
        <v>8307</v>
      </c>
      <c r="P3794" s="12" t="s">
        <v>8341</v>
      </c>
      <c r="Q3794" s="11">
        <f t="shared" si="248"/>
        <v>0</v>
      </c>
      <c r="R3794" s="19">
        <f t="shared" si="249"/>
        <v>42264.620115740734</v>
      </c>
      <c r="S3794" s="17">
        <f t="shared" si="250"/>
        <v>42294.620115740734</v>
      </c>
      <c r="T3794">
        <f t="shared" si="247"/>
        <v>2015</v>
      </c>
    </row>
    <row r="3795" spans="1:20" ht="48" x14ac:dyDescent="0.2">
      <c r="A3795">
        <v>238</v>
      </c>
      <c r="B3795" s="9" t="s">
        <v>240</v>
      </c>
      <c r="C3795" s="3" t="s">
        <v>4348</v>
      </c>
      <c r="D3795" s="5">
        <v>26000</v>
      </c>
      <c r="E3795" s="7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4" t="s">
        <v>8320</v>
      </c>
      <c r="P3795" s="12" t="s">
        <v>8324</v>
      </c>
      <c r="Q3795" s="11">
        <f t="shared" si="248"/>
        <v>0</v>
      </c>
      <c r="R3795" s="19">
        <f t="shared" si="249"/>
        <v>42713.962499999994</v>
      </c>
      <c r="S3795" s="17">
        <f t="shared" si="250"/>
        <v>42734.375</v>
      </c>
      <c r="T3795">
        <f t="shared" si="247"/>
        <v>2016</v>
      </c>
    </row>
    <row r="3796" spans="1:20" ht="48" x14ac:dyDescent="0.2">
      <c r="A3796">
        <v>209</v>
      </c>
      <c r="B3796" s="9" t="s">
        <v>211</v>
      </c>
      <c r="C3796" s="3" t="s">
        <v>4319</v>
      </c>
      <c r="D3796" s="5">
        <v>25000</v>
      </c>
      <c r="E3796" s="7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4" t="s">
        <v>8320</v>
      </c>
      <c r="P3796" s="12" t="s">
        <v>8324</v>
      </c>
      <c r="Q3796" s="11">
        <f t="shared" si="248"/>
        <v>0</v>
      </c>
      <c r="R3796" s="19">
        <f t="shared" si="249"/>
        <v>42165.922858796301</v>
      </c>
      <c r="S3796" s="17">
        <f t="shared" si="250"/>
        <v>42195.922858796301</v>
      </c>
      <c r="T3796">
        <f t="shared" si="247"/>
        <v>2015</v>
      </c>
    </row>
    <row r="3797" spans="1:20" ht="48" x14ac:dyDescent="0.2">
      <c r="A3797">
        <v>565</v>
      </c>
      <c r="B3797" s="9" t="s">
        <v>566</v>
      </c>
      <c r="C3797" s="3" t="s">
        <v>4675</v>
      </c>
      <c r="D3797" s="5">
        <v>25000</v>
      </c>
      <c r="E3797" s="7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4" t="s">
        <v>8307</v>
      </c>
      <c r="P3797" s="12" t="s">
        <v>8341</v>
      </c>
      <c r="Q3797" s="11">
        <f t="shared" si="248"/>
        <v>0</v>
      </c>
      <c r="R3797" s="19">
        <f t="shared" si="249"/>
        <v>42165.785289351858</v>
      </c>
      <c r="S3797" s="17">
        <f t="shared" si="250"/>
        <v>42195.785289351858</v>
      </c>
      <c r="T3797">
        <f t="shared" si="247"/>
        <v>2015</v>
      </c>
    </row>
    <row r="3798" spans="1:20" ht="48" x14ac:dyDescent="0.2">
      <c r="A3798">
        <v>625</v>
      </c>
      <c r="B3798" s="9" t="s">
        <v>626</v>
      </c>
      <c r="C3798" s="3" t="s">
        <v>4735</v>
      </c>
      <c r="D3798" s="5">
        <v>25000</v>
      </c>
      <c r="E3798" s="7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4" t="s">
        <v>8307</v>
      </c>
      <c r="P3798" s="12" t="s">
        <v>8341</v>
      </c>
      <c r="Q3798" s="11">
        <f t="shared" si="248"/>
        <v>0</v>
      </c>
      <c r="R3798" s="19">
        <f t="shared" si="249"/>
        <v>42790.895567129628</v>
      </c>
      <c r="S3798" s="17">
        <f t="shared" si="250"/>
        <v>42820.853900462964</v>
      </c>
      <c r="T3798">
        <f t="shared" si="247"/>
        <v>2017</v>
      </c>
    </row>
    <row r="3799" spans="1:20" ht="32" x14ac:dyDescent="0.2">
      <c r="A3799">
        <v>1120</v>
      </c>
      <c r="B3799" s="9" t="s">
        <v>1121</v>
      </c>
      <c r="C3799" s="3" t="s">
        <v>5230</v>
      </c>
      <c r="D3799" s="5">
        <v>25000</v>
      </c>
      <c r="E3799" s="7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4" t="s">
        <v>8315</v>
      </c>
      <c r="P3799" s="12" t="s">
        <v>8333</v>
      </c>
      <c r="Q3799" s="11">
        <f t="shared" si="248"/>
        <v>0</v>
      </c>
      <c r="R3799" s="19">
        <f t="shared" si="249"/>
        <v>40799.872685185182</v>
      </c>
      <c r="S3799" s="17">
        <f t="shared" si="250"/>
        <v>40844.872685185182</v>
      </c>
      <c r="T3799">
        <f t="shared" si="247"/>
        <v>2011</v>
      </c>
    </row>
    <row r="3800" spans="1:20" ht="48" x14ac:dyDescent="0.2">
      <c r="A3800">
        <v>1147</v>
      </c>
      <c r="B3800" s="9" t="s">
        <v>1148</v>
      </c>
      <c r="C3800" s="3" t="s">
        <v>5257</v>
      </c>
      <c r="D3800" s="5">
        <v>25000</v>
      </c>
      <c r="E3800" s="7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4" t="s">
        <v>8318</v>
      </c>
      <c r="P3800" s="12" t="s">
        <v>8344</v>
      </c>
      <c r="Q3800" s="11">
        <f t="shared" si="248"/>
        <v>0</v>
      </c>
      <c r="R3800" s="19">
        <f t="shared" si="249"/>
        <v>41871.972025462965</v>
      </c>
      <c r="S3800" s="17">
        <f t="shared" si="250"/>
        <v>41931.972025462965</v>
      </c>
      <c r="T3800">
        <f t="shared" si="247"/>
        <v>2014</v>
      </c>
    </row>
    <row r="3801" spans="1:20" ht="48" x14ac:dyDescent="0.2">
      <c r="A3801">
        <v>1151</v>
      </c>
      <c r="B3801" s="9" t="s">
        <v>1152</v>
      </c>
      <c r="C3801" s="3" t="s">
        <v>5261</v>
      </c>
      <c r="D3801" s="5">
        <v>25000</v>
      </c>
      <c r="E3801" s="7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4" t="s">
        <v>8318</v>
      </c>
      <c r="P3801" s="12" t="s">
        <v>8344</v>
      </c>
      <c r="Q3801" s="11">
        <f t="shared" si="248"/>
        <v>0</v>
      </c>
      <c r="R3801" s="19">
        <f t="shared" si="249"/>
        <v>42224.102581018517</v>
      </c>
      <c r="S3801" s="17">
        <f t="shared" si="250"/>
        <v>42254.102581018517</v>
      </c>
      <c r="T3801">
        <f t="shared" si="247"/>
        <v>2015</v>
      </c>
    </row>
    <row r="3802" spans="1:20" ht="48" x14ac:dyDescent="0.2">
      <c r="A3802">
        <v>1237</v>
      </c>
      <c r="B3802" s="9" t="s">
        <v>1238</v>
      </c>
      <c r="C3802" s="3" t="s">
        <v>5347</v>
      </c>
      <c r="D3802" s="5">
        <v>25000</v>
      </c>
      <c r="E3802" s="7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4" t="s">
        <v>8326</v>
      </c>
      <c r="P3802" s="12" t="s">
        <v>8353</v>
      </c>
      <c r="Q3802" s="11">
        <f t="shared" si="248"/>
        <v>0</v>
      </c>
      <c r="R3802" s="19">
        <f t="shared" si="249"/>
        <v>41125.283159722225</v>
      </c>
      <c r="S3802" s="17">
        <f t="shared" si="250"/>
        <v>41145.283159722225</v>
      </c>
      <c r="T3802">
        <f t="shared" si="247"/>
        <v>2012</v>
      </c>
    </row>
    <row r="3803" spans="1:20" ht="48" x14ac:dyDescent="0.2">
      <c r="A3803">
        <v>1453</v>
      </c>
      <c r="B3803" s="9" t="s">
        <v>1454</v>
      </c>
      <c r="C3803" s="3" t="s">
        <v>5563</v>
      </c>
      <c r="D3803" s="5">
        <v>25000</v>
      </c>
      <c r="E3803" s="7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4" t="s">
        <v>8310</v>
      </c>
      <c r="P3803" s="12" t="s">
        <v>8347</v>
      </c>
      <c r="Q3803" s="11">
        <f t="shared" si="248"/>
        <v>0</v>
      </c>
      <c r="R3803" s="19">
        <f t="shared" si="249"/>
        <v>42795.696145833332</v>
      </c>
      <c r="S3803" s="17">
        <f t="shared" si="250"/>
        <v>42840.654479166667</v>
      </c>
      <c r="T3803">
        <f t="shared" si="247"/>
        <v>2017</v>
      </c>
    </row>
    <row r="3804" spans="1:20" ht="48" x14ac:dyDescent="0.2">
      <c r="A3804">
        <v>2369</v>
      </c>
      <c r="B3804" s="9" t="s">
        <v>2370</v>
      </c>
      <c r="C3804" s="3" t="s">
        <v>6479</v>
      </c>
      <c r="D3804" s="5">
        <v>25000</v>
      </c>
      <c r="E3804" s="7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4" t="s">
        <v>8307</v>
      </c>
      <c r="P3804" s="12" t="s">
        <v>8341</v>
      </c>
      <c r="Q3804" s="11">
        <f t="shared" si="248"/>
        <v>0</v>
      </c>
      <c r="R3804" s="19">
        <f t="shared" si="249"/>
        <v>42380.812627314815</v>
      </c>
      <c r="S3804" s="17">
        <f t="shared" si="250"/>
        <v>42410.812627314815</v>
      </c>
      <c r="T3804">
        <f t="shared" si="247"/>
        <v>2016</v>
      </c>
    </row>
    <row r="3805" spans="1:20" ht="48" x14ac:dyDescent="0.2">
      <c r="A3805">
        <v>3056</v>
      </c>
      <c r="B3805" s="9" t="s">
        <v>3056</v>
      </c>
      <c r="C3805" s="3" t="s">
        <v>7166</v>
      </c>
      <c r="D3805" s="5">
        <v>25000</v>
      </c>
      <c r="E3805" s="7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4" t="s">
        <v>8322</v>
      </c>
      <c r="P3805" s="12" t="s">
        <v>8323</v>
      </c>
      <c r="Q3805" s="11">
        <f t="shared" si="248"/>
        <v>0</v>
      </c>
      <c r="R3805" s="19">
        <f t="shared" si="249"/>
        <v>41851.636388888888</v>
      </c>
      <c r="S3805" s="17">
        <f t="shared" si="250"/>
        <v>41911.636388888888</v>
      </c>
      <c r="T3805">
        <f t="shared" si="247"/>
        <v>2014</v>
      </c>
    </row>
    <row r="3806" spans="1:20" ht="32" x14ac:dyDescent="0.2">
      <c r="A3806">
        <v>3145</v>
      </c>
      <c r="B3806" s="9" t="s">
        <v>3145</v>
      </c>
      <c r="C3806" s="3" t="s">
        <v>7255</v>
      </c>
      <c r="D3806" s="5">
        <v>25000</v>
      </c>
      <c r="E3806" s="7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4" t="s">
        <v>8322</v>
      </c>
      <c r="P3806" s="12" t="s">
        <v>8325</v>
      </c>
      <c r="Q3806" s="11">
        <f t="shared" si="248"/>
        <v>0</v>
      </c>
      <c r="R3806" s="19">
        <f t="shared" si="249"/>
        <v>42762.040902777779</v>
      </c>
      <c r="S3806" s="17">
        <f t="shared" si="250"/>
        <v>42821.999236111107</v>
      </c>
      <c r="T3806">
        <f t="shared" si="247"/>
        <v>2017</v>
      </c>
    </row>
    <row r="3807" spans="1:20" ht="48" x14ac:dyDescent="0.2">
      <c r="A3807">
        <v>3643</v>
      </c>
      <c r="B3807" s="9" t="s">
        <v>3641</v>
      </c>
      <c r="C3807" s="3" t="s">
        <v>7753</v>
      </c>
      <c r="D3807" s="5">
        <v>25000</v>
      </c>
      <c r="E3807" s="7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4" t="s">
        <v>8322</v>
      </c>
      <c r="P3807" s="12" t="s">
        <v>8334</v>
      </c>
      <c r="Q3807" s="11">
        <f t="shared" si="248"/>
        <v>0</v>
      </c>
      <c r="R3807" s="19">
        <f t="shared" si="249"/>
        <v>42285.143969907411</v>
      </c>
      <c r="S3807" s="17">
        <f t="shared" si="250"/>
        <v>42325.185636574075</v>
      </c>
      <c r="T3807">
        <f t="shared" si="247"/>
        <v>2015</v>
      </c>
    </row>
    <row r="3808" spans="1:20" ht="48" x14ac:dyDescent="0.2">
      <c r="A3808">
        <v>3954</v>
      </c>
      <c r="B3808" s="9" t="s">
        <v>3951</v>
      </c>
      <c r="C3808" s="3" t="s">
        <v>8061</v>
      </c>
      <c r="D3808" s="5">
        <v>25000</v>
      </c>
      <c r="E3808" s="7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4" t="s">
        <v>8322</v>
      </c>
      <c r="P3808" s="12" t="s">
        <v>8325</v>
      </c>
      <c r="Q3808" s="11">
        <f t="shared" si="248"/>
        <v>0</v>
      </c>
      <c r="R3808" s="19">
        <f t="shared" si="249"/>
        <v>41774.651203703703</v>
      </c>
      <c r="S3808" s="17">
        <f t="shared" si="250"/>
        <v>41834.651203703703</v>
      </c>
      <c r="T3808">
        <f t="shared" si="247"/>
        <v>2014</v>
      </c>
    </row>
    <row r="3809" spans="1:20" ht="48" x14ac:dyDescent="0.2">
      <c r="A3809">
        <v>2516</v>
      </c>
      <c r="B3809" s="9" t="s">
        <v>2516</v>
      </c>
      <c r="C3809" s="3" t="s">
        <v>6626</v>
      </c>
      <c r="D3809" s="5">
        <v>22000</v>
      </c>
      <c r="E3809" s="7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4" t="s">
        <v>8318</v>
      </c>
      <c r="P3809" s="12" t="s">
        <v>8356</v>
      </c>
      <c r="Q3809" s="11">
        <f t="shared" si="248"/>
        <v>0</v>
      </c>
      <c r="R3809" s="19">
        <f t="shared" si="249"/>
        <v>41942.653379629628</v>
      </c>
      <c r="S3809" s="17">
        <f t="shared" si="250"/>
        <v>41972.6950462963</v>
      </c>
      <c r="T3809">
        <f t="shared" si="247"/>
        <v>2014</v>
      </c>
    </row>
    <row r="3810" spans="1:20" ht="48" x14ac:dyDescent="0.2">
      <c r="A3810">
        <v>129</v>
      </c>
      <c r="B3810" s="9" t="s">
        <v>131</v>
      </c>
      <c r="C3810" s="3" t="s">
        <v>4240</v>
      </c>
      <c r="D3810" s="5">
        <v>20000</v>
      </c>
      <c r="E3810" s="7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4" t="s">
        <v>8320</v>
      </c>
      <c r="P3810" s="12" t="s">
        <v>8336</v>
      </c>
      <c r="Q3810" s="11">
        <f t="shared" si="248"/>
        <v>0</v>
      </c>
      <c r="R3810" s="19">
        <f t="shared" si="249"/>
        <v>41882.937303240738</v>
      </c>
      <c r="S3810" s="17">
        <f t="shared" si="250"/>
        <v>41942.937303240738</v>
      </c>
      <c r="T3810">
        <f t="shared" si="247"/>
        <v>2014</v>
      </c>
    </row>
    <row r="3811" spans="1:20" ht="48" x14ac:dyDescent="0.2">
      <c r="A3811">
        <v>451</v>
      </c>
      <c r="B3811" s="9" t="s">
        <v>452</v>
      </c>
      <c r="C3811" s="3" t="s">
        <v>4561</v>
      </c>
      <c r="D3811" s="5">
        <v>20000</v>
      </c>
      <c r="E3811" s="7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4" t="s">
        <v>8320</v>
      </c>
      <c r="P3811" s="12" t="s">
        <v>8338</v>
      </c>
      <c r="Q3811" s="11">
        <f t="shared" ref="Q3811:Q3836" si="251">IFERROR(ROUND(E3811/L3811,2),0)</f>
        <v>0</v>
      </c>
      <c r="R3811" s="19">
        <f t="shared" si="249"/>
        <v>41634.715173611112</v>
      </c>
      <c r="S3811" s="17">
        <f t="shared" si="250"/>
        <v>41664.715173611112</v>
      </c>
      <c r="T3811">
        <f t="shared" si="247"/>
        <v>2013</v>
      </c>
    </row>
    <row r="3812" spans="1:20" ht="48" x14ac:dyDescent="0.2">
      <c r="A3812">
        <v>457</v>
      </c>
      <c r="B3812" s="9" t="s">
        <v>458</v>
      </c>
      <c r="C3812" s="3" t="s">
        <v>4567</v>
      </c>
      <c r="D3812" s="5">
        <v>20000</v>
      </c>
      <c r="E3812" s="7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4" t="s">
        <v>8320</v>
      </c>
      <c r="P3812" s="12" t="s">
        <v>8338</v>
      </c>
      <c r="Q3812" s="11">
        <f t="shared" si="251"/>
        <v>0</v>
      </c>
      <c r="R3812" s="19">
        <f t="shared" si="249"/>
        <v>41837.767500000002</v>
      </c>
      <c r="S3812" s="17">
        <f t="shared" si="250"/>
        <v>41867.767500000002</v>
      </c>
      <c r="T3812">
        <f t="shared" si="247"/>
        <v>2014</v>
      </c>
    </row>
    <row r="3813" spans="1:20" ht="32" x14ac:dyDescent="0.2">
      <c r="A3813">
        <v>632</v>
      </c>
      <c r="B3813" s="9" t="s">
        <v>633</v>
      </c>
      <c r="C3813" s="3" t="s">
        <v>4742</v>
      </c>
      <c r="D3813" s="5">
        <v>20000</v>
      </c>
      <c r="E3813" s="7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4" t="s">
        <v>8307</v>
      </c>
      <c r="P3813" s="12" t="s">
        <v>8341</v>
      </c>
      <c r="Q3813" s="11">
        <f t="shared" si="251"/>
        <v>0</v>
      </c>
      <c r="R3813" s="19">
        <f t="shared" si="249"/>
        <v>42303.659317129626</v>
      </c>
      <c r="S3813" s="17">
        <f t="shared" si="250"/>
        <v>42333.700983796298</v>
      </c>
      <c r="T3813">
        <f t="shared" si="247"/>
        <v>2015</v>
      </c>
    </row>
    <row r="3814" spans="1:20" ht="32" x14ac:dyDescent="0.2">
      <c r="A3814">
        <v>927</v>
      </c>
      <c r="B3814" s="9" t="s">
        <v>928</v>
      </c>
      <c r="C3814" s="3" t="s">
        <v>5037</v>
      </c>
      <c r="D3814" s="5">
        <v>20000</v>
      </c>
      <c r="E3814" s="7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4" t="s">
        <v>8326</v>
      </c>
      <c r="P3814" s="12" t="s">
        <v>8349</v>
      </c>
      <c r="Q3814" s="11">
        <f t="shared" si="251"/>
        <v>0</v>
      </c>
      <c r="R3814" s="19">
        <f t="shared" si="249"/>
        <v>41013.822858796295</v>
      </c>
      <c r="S3814" s="17">
        <f t="shared" si="250"/>
        <v>41043.822858796295</v>
      </c>
      <c r="T3814">
        <f t="shared" si="247"/>
        <v>2012</v>
      </c>
    </row>
    <row r="3815" spans="1:20" ht="48" x14ac:dyDescent="0.2">
      <c r="A3815">
        <v>1554</v>
      </c>
      <c r="B3815" s="9" t="s">
        <v>1555</v>
      </c>
      <c r="C3815" s="3" t="s">
        <v>5664</v>
      </c>
      <c r="D3815" s="5">
        <v>20000</v>
      </c>
      <c r="E3815" s="7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4" t="s">
        <v>8312</v>
      </c>
      <c r="P3815" s="12" t="s">
        <v>8354</v>
      </c>
      <c r="Q3815" s="11">
        <f t="shared" si="251"/>
        <v>0</v>
      </c>
      <c r="R3815" s="19">
        <f t="shared" si="249"/>
        <v>42188.252199074079</v>
      </c>
      <c r="S3815" s="17">
        <f t="shared" si="250"/>
        <v>42218.252199074079</v>
      </c>
      <c r="T3815">
        <f t="shared" ref="T3815:T3838" si="252">YEAR(R3815)</f>
        <v>2015</v>
      </c>
    </row>
    <row r="3816" spans="1:20" ht="48" x14ac:dyDescent="0.2">
      <c r="A3816">
        <v>2426</v>
      </c>
      <c r="B3816" s="9" t="s">
        <v>2427</v>
      </c>
      <c r="C3816" s="3" t="s">
        <v>6536</v>
      </c>
      <c r="D3816" s="5">
        <v>20000</v>
      </c>
      <c r="E3816" s="7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4" t="s">
        <v>8318</v>
      </c>
      <c r="P3816" s="12" t="s">
        <v>8344</v>
      </c>
      <c r="Q3816" s="11">
        <f t="shared" si="251"/>
        <v>0</v>
      </c>
      <c r="R3816" s="19">
        <f t="shared" si="249"/>
        <v>42164.170046296291</v>
      </c>
      <c r="S3816" s="17">
        <f t="shared" si="250"/>
        <v>42224.170046296291</v>
      </c>
      <c r="T3816">
        <f t="shared" si="252"/>
        <v>2015</v>
      </c>
    </row>
    <row r="3817" spans="1:20" ht="48" x14ac:dyDescent="0.2">
      <c r="A3817">
        <v>2508</v>
      </c>
      <c r="B3817" s="9" t="s">
        <v>2508</v>
      </c>
      <c r="C3817" s="3" t="s">
        <v>6618</v>
      </c>
      <c r="D3817" s="5">
        <v>20000</v>
      </c>
      <c r="E3817" s="7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4" t="s">
        <v>8318</v>
      </c>
      <c r="P3817" s="12" t="s">
        <v>8356</v>
      </c>
      <c r="Q3817" s="11">
        <f t="shared" si="251"/>
        <v>0</v>
      </c>
      <c r="R3817" s="19">
        <f t="shared" si="249"/>
        <v>41835.951782407406</v>
      </c>
      <c r="S3817" s="17">
        <f t="shared" si="250"/>
        <v>41865.951782407406</v>
      </c>
      <c r="T3817">
        <f t="shared" si="252"/>
        <v>2014</v>
      </c>
    </row>
    <row r="3818" spans="1:20" ht="32" x14ac:dyDescent="0.2">
      <c r="A3818">
        <v>2563</v>
      </c>
      <c r="B3818" s="9" t="s">
        <v>2563</v>
      </c>
      <c r="C3818" s="3" t="s">
        <v>6673</v>
      </c>
      <c r="D3818" s="5">
        <v>20000</v>
      </c>
      <c r="E3818" s="7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4" t="s">
        <v>8318</v>
      </c>
      <c r="P3818" s="12" t="s">
        <v>8344</v>
      </c>
      <c r="Q3818" s="11">
        <f t="shared" si="251"/>
        <v>0</v>
      </c>
      <c r="R3818" s="19">
        <f t="shared" si="249"/>
        <v>42155.139479166668</v>
      </c>
      <c r="S3818" s="17">
        <f t="shared" si="250"/>
        <v>42215.139479166668</v>
      </c>
      <c r="T3818">
        <f t="shared" si="252"/>
        <v>2015</v>
      </c>
    </row>
    <row r="3819" spans="1:20" ht="48" x14ac:dyDescent="0.2">
      <c r="A3819">
        <v>3741</v>
      </c>
      <c r="B3819" s="9" t="s">
        <v>3738</v>
      </c>
      <c r="C3819" s="3" t="s">
        <v>7851</v>
      </c>
      <c r="D3819" s="5">
        <v>20000</v>
      </c>
      <c r="E3819" s="7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4" t="s">
        <v>8322</v>
      </c>
      <c r="P3819" s="12" t="s">
        <v>8325</v>
      </c>
      <c r="Q3819" s="11">
        <f t="shared" si="251"/>
        <v>0</v>
      </c>
      <c r="R3819" s="19">
        <f t="shared" si="249"/>
        <v>42325.920717592591</v>
      </c>
      <c r="S3819" s="17">
        <f t="shared" si="250"/>
        <v>42355.920717592591</v>
      </c>
      <c r="T3819">
        <f t="shared" si="252"/>
        <v>2015</v>
      </c>
    </row>
    <row r="3820" spans="1:20" ht="48" x14ac:dyDescent="0.2">
      <c r="A3820">
        <v>3936</v>
      </c>
      <c r="B3820" s="9" t="s">
        <v>3933</v>
      </c>
      <c r="C3820" s="3" t="s">
        <v>8044</v>
      </c>
      <c r="D3820" s="5">
        <v>20000</v>
      </c>
      <c r="E3820" s="7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4" t="s">
        <v>8322</v>
      </c>
      <c r="P3820" s="12" t="s">
        <v>8325</v>
      </c>
      <c r="Q3820" s="11">
        <f t="shared" si="251"/>
        <v>0</v>
      </c>
      <c r="R3820" s="19">
        <f t="shared" si="249"/>
        <v>42675.262962962966</v>
      </c>
      <c r="S3820" s="17">
        <f t="shared" si="250"/>
        <v>42705.304629629631</v>
      </c>
      <c r="T3820">
        <f t="shared" si="252"/>
        <v>2016</v>
      </c>
    </row>
    <row r="3821" spans="1:20" ht="48" x14ac:dyDescent="0.2">
      <c r="A3821">
        <v>4029</v>
      </c>
      <c r="B3821" s="9" t="s">
        <v>4025</v>
      </c>
      <c r="C3821" s="3" t="s">
        <v>8134</v>
      </c>
      <c r="D3821" s="5">
        <v>20000</v>
      </c>
      <c r="E3821" s="7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4" t="s">
        <v>8322</v>
      </c>
      <c r="P3821" s="12" t="s">
        <v>8325</v>
      </c>
      <c r="Q3821" s="11">
        <f t="shared" si="251"/>
        <v>0</v>
      </c>
      <c r="R3821" s="19">
        <f t="shared" si="249"/>
        <v>42322.025115740747</v>
      </c>
      <c r="S3821" s="17">
        <f t="shared" si="250"/>
        <v>42352.025115740747</v>
      </c>
      <c r="T3821">
        <f t="shared" si="252"/>
        <v>2015</v>
      </c>
    </row>
    <row r="3822" spans="1:20" ht="48" x14ac:dyDescent="0.2">
      <c r="A3822">
        <v>4071</v>
      </c>
      <c r="B3822" s="9" t="s">
        <v>4067</v>
      </c>
      <c r="C3822" s="3" t="s">
        <v>8174</v>
      </c>
      <c r="D3822" s="5">
        <v>20000</v>
      </c>
      <c r="E3822" s="7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4" t="s">
        <v>8322</v>
      </c>
      <c r="P3822" s="12" t="s">
        <v>8325</v>
      </c>
      <c r="Q3822" s="11">
        <f t="shared" si="251"/>
        <v>0</v>
      </c>
      <c r="R3822" s="19">
        <f t="shared" si="249"/>
        <v>42700.804756944446</v>
      </c>
      <c r="S3822" s="17">
        <f t="shared" si="250"/>
        <v>42730.804756944446</v>
      </c>
      <c r="T3822">
        <f t="shared" si="252"/>
        <v>2016</v>
      </c>
    </row>
    <row r="3823" spans="1:20" ht="48" x14ac:dyDescent="0.2">
      <c r="A3823">
        <v>2771</v>
      </c>
      <c r="B3823" s="9" t="s">
        <v>2771</v>
      </c>
      <c r="C3823" s="3" t="s">
        <v>6881</v>
      </c>
      <c r="D3823" s="5">
        <v>19980</v>
      </c>
      <c r="E3823" s="7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4" t="s">
        <v>8310</v>
      </c>
      <c r="P3823" s="12" t="s">
        <v>8355</v>
      </c>
      <c r="Q3823" s="11">
        <f t="shared" si="251"/>
        <v>0</v>
      </c>
      <c r="R3823" s="19">
        <f t="shared" si="249"/>
        <v>41257.531712962962</v>
      </c>
      <c r="S3823" s="17">
        <f t="shared" si="250"/>
        <v>41306.708333333336</v>
      </c>
      <c r="T3823">
        <f t="shared" si="252"/>
        <v>2012</v>
      </c>
    </row>
    <row r="3824" spans="1:20" ht="48" x14ac:dyDescent="0.2">
      <c r="A3824">
        <v>1161</v>
      </c>
      <c r="B3824" s="9" t="s">
        <v>1162</v>
      </c>
      <c r="C3824" s="3" t="s">
        <v>5271</v>
      </c>
      <c r="D3824" s="5">
        <v>18000</v>
      </c>
      <c r="E3824" s="7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4" t="s">
        <v>8318</v>
      </c>
      <c r="P3824" s="12" t="s">
        <v>8344</v>
      </c>
      <c r="Q3824" s="11">
        <f t="shared" si="251"/>
        <v>0</v>
      </c>
      <c r="R3824" s="19">
        <f t="shared" si="249"/>
        <v>42122.629502314812</v>
      </c>
      <c r="S3824" s="17">
        <f t="shared" si="250"/>
        <v>42143.629502314812</v>
      </c>
      <c r="T3824">
        <f t="shared" si="252"/>
        <v>2015</v>
      </c>
    </row>
    <row r="3825" spans="1:20" ht="48" x14ac:dyDescent="0.2">
      <c r="A3825">
        <v>3953</v>
      </c>
      <c r="B3825" s="9" t="s">
        <v>3950</v>
      </c>
      <c r="C3825" s="3" t="s">
        <v>8060</v>
      </c>
      <c r="D3825" s="5">
        <v>17600</v>
      </c>
      <c r="E3825" s="7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4" t="s">
        <v>8322</v>
      </c>
      <c r="P3825" s="12" t="s">
        <v>8325</v>
      </c>
      <c r="Q3825" s="11">
        <f t="shared" si="251"/>
        <v>0</v>
      </c>
      <c r="R3825" s="19">
        <f t="shared" si="249"/>
        <v>42550.048449074078</v>
      </c>
      <c r="S3825" s="17">
        <f t="shared" si="250"/>
        <v>42580.978472222225</v>
      </c>
      <c r="T3825">
        <f t="shared" si="252"/>
        <v>2016</v>
      </c>
    </row>
    <row r="3826" spans="1:20" ht="48" x14ac:dyDescent="0.2">
      <c r="A3826">
        <v>770</v>
      </c>
      <c r="B3826" s="9" t="s">
        <v>771</v>
      </c>
      <c r="C3826" s="3" t="s">
        <v>4880</v>
      </c>
      <c r="D3826" s="5">
        <v>17500</v>
      </c>
      <c r="E3826" s="7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4" t="s">
        <v>8310</v>
      </c>
      <c r="P3826" s="12" t="s">
        <v>8351</v>
      </c>
      <c r="Q3826" s="11">
        <f t="shared" si="251"/>
        <v>0</v>
      </c>
      <c r="R3826" s="19">
        <f t="shared" si="249"/>
        <v>41289.999641203707</v>
      </c>
      <c r="S3826" s="17">
        <f t="shared" si="250"/>
        <v>41329.999641203707</v>
      </c>
      <c r="T3826">
        <f t="shared" si="252"/>
        <v>2013</v>
      </c>
    </row>
    <row r="3827" spans="1:20" ht="32" x14ac:dyDescent="0.2">
      <c r="A3827">
        <v>165</v>
      </c>
      <c r="B3827" s="9" t="s">
        <v>167</v>
      </c>
      <c r="C3827" s="3" t="s">
        <v>4275</v>
      </c>
      <c r="D3827" s="5">
        <v>17000</v>
      </c>
      <c r="E3827" s="7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4" t="s">
        <v>8320</v>
      </c>
      <c r="P3827" s="12" t="s">
        <v>8324</v>
      </c>
      <c r="Q3827" s="11">
        <f t="shared" si="251"/>
        <v>0</v>
      </c>
      <c r="R3827" s="19">
        <f t="shared" si="249"/>
        <v>42351.658842592587</v>
      </c>
      <c r="S3827" s="17">
        <f t="shared" si="250"/>
        <v>42381.658842592587</v>
      </c>
      <c r="T3827">
        <f t="shared" si="252"/>
        <v>2015</v>
      </c>
    </row>
    <row r="3828" spans="1:20" ht="32" x14ac:dyDescent="0.2">
      <c r="A3828">
        <v>906</v>
      </c>
      <c r="B3828" s="9" t="s">
        <v>907</v>
      </c>
      <c r="C3828" s="3" t="s">
        <v>5016</v>
      </c>
      <c r="D3828" s="5">
        <v>15000</v>
      </c>
      <c r="E3828" s="7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4" t="s">
        <v>8326</v>
      </c>
      <c r="P3828" s="12" t="s">
        <v>8349</v>
      </c>
      <c r="Q3828" s="11">
        <f t="shared" si="251"/>
        <v>0</v>
      </c>
      <c r="R3828" s="19">
        <f t="shared" si="249"/>
        <v>41681.189699074072</v>
      </c>
      <c r="S3828" s="17">
        <f t="shared" si="250"/>
        <v>41711.148032407407</v>
      </c>
      <c r="T3828">
        <f t="shared" si="252"/>
        <v>2014</v>
      </c>
    </row>
    <row r="3829" spans="1:20" ht="48" x14ac:dyDescent="0.2">
      <c r="A3829">
        <v>1597</v>
      </c>
      <c r="B3829" s="9" t="s">
        <v>1598</v>
      </c>
      <c r="C3829" s="3" t="s">
        <v>5707</v>
      </c>
      <c r="D3829" s="5">
        <v>15000</v>
      </c>
      <c r="E3829" s="7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4" t="s">
        <v>8312</v>
      </c>
      <c r="P3829" s="12" t="s">
        <v>8350</v>
      </c>
      <c r="Q3829" s="11">
        <f t="shared" si="251"/>
        <v>0</v>
      </c>
      <c r="R3829" s="19">
        <f t="shared" si="249"/>
        <v>42603.354131944448</v>
      </c>
      <c r="S3829" s="17">
        <f t="shared" si="250"/>
        <v>42633.354131944448</v>
      </c>
      <c r="T3829">
        <f t="shared" si="252"/>
        <v>2016</v>
      </c>
    </row>
    <row r="3830" spans="1:20" ht="32" x14ac:dyDescent="0.2">
      <c r="A3830">
        <v>1818</v>
      </c>
      <c r="B3830" s="9" t="s">
        <v>1819</v>
      </c>
      <c r="C3830" s="3" t="s">
        <v>5928</v>
      </c>
      <c r="D3830" s="5">
        <v>15000</v>
      </c>
      <c r="E3830" s="7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4" t="s">
        <v>8312</v>
      </c>
      <c r="P3830" s="12" t="s">
        <v>8313</v>
      </c>
      <c r="Q3830" s="11">
        <f t="shared" si="251"/>
        <v>0</v>
      </c>
      <c r="R3830" s="19">
        <f t="shared" si="249"/>
        <v>42067.234375</v>
      </c>
      <c r="S3830" s="17">
        <f t="shared" si="250"/>
        <v>42097.192708333328</v>
      </c>
      <c r="T3830">
        <f t="shared" si="252"/>
        <v>2015</v>
      </c>
    </row>
    <row r="3831" spans="1:20" ht="48" x14ac:dyDescent="0.2">
      <c r="A3831">
        <v>2141</v>
      </c>
      <c r="B3831" s="9" t="s">
        <v>2142</v>
      </c>
      <c r="C3831" s="3" t="s">
        <v>6251</v>
      </c>
      <c r="D3831" s="5">
        <v>15000</v>
      </c>
      <c r="E3831" s="7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4" t="s">
        <v>8315</v>
      </c>
      <c r="P3831" s="12" t="s">
        <v>8333</v>
      </c>
      <c r="Q3831" s="11">
        <f t="shared" si="251"/>
        <v>0</v>
      </c>
      <c r="R3831" s="19">
        <f t="shared" si="249"/>
        <v>41927.235636574071</v>
      </c>
      <c r="S3831" s="17">
        <f t="shared" si="250"/>
        <v>41957.277303240742</v>
      </c>
      <c r="T3831">
        <f t="shared" si="252"/>
        <v>2014</v>
      </c>
    </row>
    <row r="3832" spans="1:20" ht="48" x14ac:dyDescent="0.2">
      <c r="A3832">
        <v>2404</v>
      </c>
      <c r="B3832" s="9" t="s">
        <v>2405</v>
      </c>
      <c r="C3832" s="3" t="s">
        <v>6514</v>
      </c>
      <c r="D3832" s="5">
        <v>15000</v>
      </c>
      <c r="E3832" s="7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4" t="s">
        <v>8318</v>
      </c>
      <c r="P3832" s="12" t="s">
        <v>8344</v>
      </c>
      <c r="Q3832" s="11">
        <f t="shared" si="251"/>
        <v>0</v>
      </c>
      <c r="R3832" s="19">
        <f t="shared" si="249"/>
        <v>42342.03943287037</v>
      </c>
      <c r="S3832" s="17">
        <f t="shared" si="250"/>
        <v>42372.03943287037</v>
      </c>
      <c r="T3832">
        <f t="shared" si="252"/>
        <v>2015</v>
      </c>
    </row>
    <row r="3833" spans="1:20" ht="64" x14ac:dyDescent="0.2">
      <c r="A3833">
        <v>2410</v>
      </c>
      <c r="B3833" s="9" t="s">
        <v>2411</v>
      </c>
      <c r="C3833" s="3" t="s">
        <v>6520</v>
      </c>
      <c r="D3833" s="5">
        <v>15000</v>
      </c>
      <c r="E3833" s="7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4" t="s">
        <v>8318</v>
      </c>
      <c r="P3833" s="12" t="s">
        <v>8344</v>
      </c>
      <c r="Q3833" s="11">
        <f t="shared" si="251"/>
        <v>0</v>
      </c>
      <c r="R3833" s="19">
        <f t="shared" si="249"/>
        <v>42224.408275462964</v>
      </c>
      <c r="S3833" s="17">
        <f t="shared" si="250"/>
        <v>42254.408275462964</v>
      </c>
      <c r="T3833">
        <f t="shared" si="252"/>
        <v>2015</v>
      </c>
    </row>
    <row r="3834" spans="1:20" ht="48" x14ac:dyDescent="0.2">
      <c r="A3834">
        <v>2577</v>
      </c>
      <c r="B3834" s="9" t="s">
        <v>2577</v>
      </c>
      <c r="C3834" s="3" t="s">
        <v>6687</v>
      </c>
      <c r="D3834" s="5">
        <v>15000</v>
      </c>
      <c r="E3834" s="7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4" t="s">
        <v>8318</v>
      </c>
      <c r="P3834" s="12" t="s">
        <v>8344</v>
      </c>
      <c r="Q3834" s="11">
        <f t="shared" si="251"/>
        <v>0</v>
      </c>
      <c r="R3834" s="19">
        <f t="shared" si="249"/>
        <v>41830.820567129631</v>
      </c>
      <c r="S3834" s="17">
        <f t="shared" si="250"/>
        <v>41855.820567129631</v>
      </c>
      <c r="T3834">
        <f t="shared" si="252"/>
        <v>2014</v>
      </c>
    </row>
    <row r="3835" spans="1:20" ht="48" x14ac:dyDescent="0.2">
      <c r="A3835">
        <v>2687</v>
      </c>
      <c r="B3835" s="9" t="s">
        <v>2687</v>
      </c>
      <c r="C3835" s="3" t="s">
        <v>6797</v>
      </c>
      <c r="D3835" s="5">
        <v>15000</v>
      </c>
      <c r="E3835" s="7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4" t="s">
        <v>8318</v>
      </c>
      <c r="P3835" s="12" t="s">
        <v>8344</v>
      </c>
      <c r="Q3835" s="11">
        <f t="shared" si="251"/>
        <v>0</v>
      </c>
      <c r="R3835" s="19">
        <f t="shared" si="249"/>
        <v>42154.64025462963</v>
      </c>
      <c r="S3835" s="17">
        <f t="shared" si="250"/>
        <v>42184.64025462963</v>
      </c>
      <c r="T3835">
        <f t="shared" si="252"/>
        <v>2015</v>
      </c>
    </row>
    <row r="3836" spans="1:20" ht="48" x14ac:dyDescent="0.2">
      <c r="A3836">
        <v>2954</v>
      </c>
      <c r="B3836" s="9" t="s">
        <v>2954</v>
      </c>
      <c r="C3836" s="3" t="s">
        <v>7064</v>
      </c>
      <c r="D3836" s="5">
        <v>15000</v>
      </c>
      <c r="E3836" s="7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4" t="s">
        <v>8322</v>
      </c>
      <c r="P3836" s="12" t="s">
        <v>8323</v>
      </c>
      <c r="Q3836" s="11">
        <f t="shared" si="251"/>
        <v>0</v>
      </c>
      <c r="R3836" s="19">
        <f t="shared" si="249"/>
        <v>42790.583368055552</v>
      </c>
      <c r="S3836" s="17">
        <f t="shared" si="250"/>
        <v>42810.541701388895</v>
      </c>
      <c r="T3836">
        <f t="shared" si="252"/>
        <v>2017</v>
      </c>
    </row>
    <row r="3837" spans="1:20" ht="48" x14ac:dyDescent="0.2">
      <c r="A3837">
        <v>3790</v>
      </c>
      <c r="B3837" s="9" t="s">
        <v>3787</v>
      </c>
      <c r="C3837" s="3" t="s">
        <v>7900</v>
      </c>
      <c r="D3837" s="5">
        <v>15000</v>
      </c>
      <c r="E3837" s="7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4" t="s">
        <v>8322</v>
      </c>
      <c r="P3837" s="12" t="s">
        <v>8334</v>
      </c>
      <c r="Q3837" s="11">
        <f t="shared" ref="Q3837:Q3840" si="253">IFERROR(ROUND(E3837/L3837,2),0)</f>
        <v>0</v>
      </c>
      <c r="R3837" s="19">
        <f t="shared" si="249"/>
        <v>42666.666932870372</v>
      </c>
      <c r="S3837" s="17">
        <f t="shared" si="250"/>
        <v>42696.708599537036</v>
      </c>
      <c r="T3837">
        <f t="shared" si="252"/>
        <v>2016</v>
      </c>
    </row>
    <row r="3838" spans="1:20" ht="48" x14ac:dyDescent="0.2">
      <c r="A3838">
        <v>3872</v>
      </c>
      <c r="B3838" s="9" t="s">
        <v>3869</v>
      </c>
      <c r="C3838" s="3" t="s">
        <v>7981</v>
      </c>
      <c r="D3838" s="5">
        <v>15000</v>
      </c>
      <c r="E3838" s="7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4" t="s">
        <v>8322</v>
      </c>
      <c r="P3838" s="12" t="s">
        <v>8334</v>
      </c>
      <c r="Q3838" s="11">
        <f t="shared" si="253"/>
        <v>0</v>
      </c>
      <c r="R3838" s="19">
        <f t="shared" si="249"/>
        <v>42180.145787037036</v>
      </c>
      <c r="S3838" s="17">
        <f t="shared" si="250"/>
        <v>42230.145787037036</v>
      </c>
      <c r="T3838">
        <f t="shared" si="252"/>
        <v>2015</v>
      </c>
    </row>
    <row r="3839" spans="1:20" ht="48" x14ac:dyDescent="0.2">
      <c r="A3839">
        <v>3879</v>
      </c>
      <c r="B3839" s="9" t="s">
        <v>3876</v>
      </c>
      <c r="C3839" s="3" t="s">
        <v>7988</v>
      </c>
      <c r="D3839" s="5">
        <v>15000</v>
      </c>
      <c r="E3839" s="7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4" t="s">
        <v>8322</v>
      </c>
      <c r="P3839" s="12" t="s">
        <v>8334</v>
      </c>
      <c r="Q3839" s="11">
        <f t="shared" si="253"/>
        <v>0</v>
      </c>
      <c r="R3839" s="19">
        <f t="shared" si="249"/>
        <v>41999.861064814817</v>
      </c>
      <c r="S3839" s="17">
        <f t="shared" si="250"/>
        <v>42029.861064814817</v>
      </c>
      <c r="T3839">
        <f t="shared" ref="T3839:T3902" si="254">YEAR(R3839)</f>
        <v>2014</v>
      </c>
    </row>
    <row r="3840" spans="1:20" ht="48" x14ac:dyDescent="0.2">
      <c r="A3840">
        <v>3883</v>
      </c>
      <c r="B3840" s="9" t="s">
        <v>3880</v>
      </c>
      <c r="C3840" s="3" t="s">
        <v>7992</v>
      </c>
      <c r="D3840" s="5">
        <v>15000</v>
      </c>
      <c r="E3840" s="7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4" t="s">
        <v>8322</v>
      </c>
      <c r="P3840" s="12" t="s">
        <v>8334</v>
      </c>
      <c r="Q3840" s="11">
        <f t="shared" si="253"/>
        <v>0</v>
      </c>
      <c r="R3840" s="19">
        <f t="shared" si="249"/>
        <v>41854.602650462963</v>
      </c>
      <c r="S3840" s="17">
        <f t="shared" si="250"/>
        <v>41884.602650462963</v>
      </c>
      <c r="T3840">
        <f t="shared" si="254"/>
        <v>2014</v>
      </c>
    </row>
    <row r="3841" spans="1:20" ht="48" x14ac:dyDescent="0.2">
      <c r="A3841">
        <v>510</v>
      </c>
      <c r="B3841" s="9" t="s">
        <v>511</v>
      </c>
      <c r="C3841" s="3" t="s">
        <v>4620</v>
      </c>
      <c r="D3841" s="5">
        <v>14000</v>
      </c>
      <c r="E3841" s="7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4" t="s">
        <v>8320</v>
      </c>
      <c r="P3841" s="12" t="s">
        <v>8338</v>
      </c>
      <c r="Q3841" s="11">
        <f t="shared" ref="Q3841:Q3904" si="255">IFERROR(ROUND(E3841/L3841,2),0)</f>
        <v>0</v>
      </c>
      <c r="R3841" s="19">
        <f t="shared" si="249"/>
        <v>42400.176377314812</v>
      </c>
      <c r="S3841" s="17">
        <f t="shared" si="250"/>
        <v>42430.176377314812</v>
      </c>
      <c r="T3841">
        <f t="shared" si="254"/>
        <v>2016</v>
      </c>
    </row>
    <row r="3842" spans="1:20" ht="32" x14ac:dyDescent="0.2">
      <c r="A3842">
        <v>1452</v>
      </c>
      <c r="B3842" s="9" t="s">
        <v>1453</v>
      </c>
      <c r="C3842" s="3" t="s">
        <v>5562</v>
      </c>
      <c r="D3842" s="5">
        <v>14000</v>
      </c>
      <c r="E3842" s="7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4" t="s">
        <v>8310</v>
      </c>
      <c r="P3842" s="12" t="s">
        <v>8347</v>
      </c>
      <c r="Q3842" s="11">
        <f t="shared" si="255"/>
        <v>0</v>
      </c>
      <c r="R3842" s="19">
        <f t="shared" si="249"/>
        <v>41818.703275462962</v>
      </c>
      <c r="S3842" s="17">
        <f t="shared" si="250"/>
        <v>41848.703275462962</v>
      </c>
      <c r="T3842">
        <f t="shared" si="254"/>
        <v>2014</v>
      </c>
    </row>
    <row r="3843" spans="1:20" ht="48" x14ac:dyDescent="0.2">
      <c r="A3843">
        <v>610</v>
      </c>
      <c r="B3843" s="9" t="s">
        <v>611</v>
      </c>
      <c r="C3843" s="3" t="s">
        <v>4720</v>
      </c>
      <c r="D3843" s="5">
        <v>13803</v>
      </c>
      <c r="E3843" s="7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4" t="s">
        <v>8307</v>
      </c>
      <c r="P3843" s="12" t="s">
        <v>8341</v>
      </c>
      <c r="Q3843" s="11">
        <f t="shared" si="255"/>
        <v>0</v>
      </c>
      <c r="R3843" s="19">
        <f t="shared" ref="R3843:R3906" si="256">(((J3843/60)/60)/24)+DATE(1970,1,1)</f>
        <v>42086.83085648148</v>
      </c>
      <c r="S3843" s="17">
        <f t="shared" ref="S3843:S3906" si="257">(((I3843/60)/60)/24)+DATE(1970,1,1)</f>
        <v>42116.83085648148</v>
      </c>
      <c r="T3843">
        <f t="shared" si="254"/>
        <v>2015</v>
      </c>
    </row>
    <row r="3844" spans="1:20" ht="48" x14ac:dyDescent="0.2">
      <c r="A3844">
        <v>1425</v>
      </c>
      <c r="B3844" s="9" t="s">
        <v>1426</v>
      </c>
      <c r="C3844" s="3" t="s">
        <v>5535</v>
      </c>
      <c r="D3844" s="5">
        <v>13000</v>
      </c>
      <c r="E3844" s="7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4" t="s">
        <v>8310</v>
      </c>
      <c r="P3844" s="12" t="s">
        <v>8347</v>
      </c>
      <c r="Q3844" s="11">
        <f t="shared" si="255"/>
        <v>0</v>
      </c>
      <c r="R3844" s="19">
        <f t="shared" si="256"/>
        <v>42093.131469907406</v>
      </c>
      <c r="S3844" s="17">
        <f t="shared" si="257"/>
        <v>42123.131469907406</v>
      </c>
      <c r="T3844">
        <f t="shared" si="254"/>
        <v>2015</v>
      </c>
    </row>
    <row r="3845" spans="1:20" ht="48" x14ac:dyDescent="0.2">
      <c r="A3845">
        <v>1443</v>
      </c>
      <c r="B3845" s="9" t="s">
        <v>1444</v>
      </c>
      <c r="C3845" s="3" t="s">
        <v>5553</v>
      </c>
      <c r="D3845" s="5">
        <v>13000</v>
      </c>
      <c r="E3845" s="7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4" t="s">
        <v>8310</v>
      </c>
      <c r="P3845" s="12" t="s">
        <v>8347</v>
      </c>
      <c r="Q3845" s="11">
        <f t="shared" si="255"/>
        <v>0</v>
      </c>
      <c r="R3845" s="19">
        <f t="shared" si="256"/>
        <v>42707.926030092596</v>
      </c>
      <c r="S3845" s="17">
        <f t="shared" si="257"/>
        <v>42737.926030092596</v>
      </c>
      <c r="T3845">
        <f t="shared" si="254"/>
        <v>2016</v>
      </c>
    </row>
    <row r="3846" spans="1:20" ht="48" x14ac:dyDescent="0.2">
      <c r="A3846">
        <v>2399</v>
      </c>
      <c r="B3846" s="9" t="s">
        <v>2400</v>
      </c>
      <c r="C3846" s="3" t="s">
        <v>6509</v>
      </c>
      <c r="D3846" s="5">
        <v>13000</v>
      </c>
      <c r="E3846" s="7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4" t="s">
        <v>8307</v>
      </c>
      <c r="P3846" s="12" t="s">
        <v>8341</v>
      </c>
      <c r="Q3846" s="11">
        <f t="shared" si="255"/>
        <v>0</v>
      </c>
      <c r="R3846" s="19">
        <f t="shared" si="256"/>
        <v>41956.853078703702</v>
      </c>
      <c r="S3846" s="17">
        <f t="shared" si="257"/>
        <v>41991.853078703702</v>
      </c>
      <c r="T3846">
        <f t="shared" si="254"/>
        <v>2014</v>
      </c>
    </row>
    <row r="3847" spans="1:20" ht="48" x14ac:dyDescent="0.2">
      <c r="A3847">
        <v>206</v>
      </c>
      <c r="B3847" s="9" t="s">
        <v>208</v>
      </c>
      <c r="C3847" s="3" t="s">
        <v>4316</v>
      </c>
      <c r="D3847" s="5">
        <v>12700</v>
      </c>
      <c r="E3847" s="7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4" t="s">
        <v>8320</v>
      </c>
      <c r="P3847" s="12" t="s">
        <v>8324</v>
      </c>
      <c r="Q3847" s="11">
        <f t="shared" si="255"/>
        <v>0</v>
      </c>
      <c r="R3847" s="19">
        <f t="shared" si="256"/>
        <v>42567.004432870366</v>
      </c>
      <c r="S3847" s="17">
        <f t="shared" si="257"/>
        <v>42588.004432870366</v>
      </c>
      <c r="T3847">
        <f t="shared" si="254"/>
        <v>2016</v>
      </c>
    </row>
    <row r="3848" spans="1:20" ht="32" x14ac:dyDescent="0.2">
      <c r="A3848">
        <v>488</v>
      </c>
      <c r="B3848" s="9" t="s">
        <v>489</v>
      </c>
      <c r="C3848" s="3" t="s">
        <v>4598</v>
      </c>
      <c r="D3848" s="5">
        <v>12000</v>
      </c>
      <c r="E3848" s="7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4" t="s">
        <v>8320</v>
      </c>
      <c r="P3848" s="12" t="s">
        <v>8338</v>
      </c>
      <c r="Q3848" s="11">
        <f t="shared" si="255"/>
        <v>0</v>
      </c>
      <c r="R3848" s="19">
        <f t="shared" si="256"/>
        <v>42714.054398148146</v>
      </c>
      <c r="S3848" s="17">
        <f t="shared" si="257"/>
        <v>42744.054398148146</v>
      </c>
      <c r="T3848">
        <f t="shared" si="254"/>
        <v>2016</v>
      </c>
    </row>
    <row r="3849" spans="1:20" ht="16" x14ac:dyDescent="0.2">
      <c r="A3849">
        <v>1049</v>
      </c>
      <c r="B3849" s="9" t="s">
        <v>1050</v>
      </c>
      <c r="C3849" s="3" t="s">
        <v>5159</v>
      </c>
      <c r="D3849" s="5">
        <v>12000</v>
      </c>
      <c r="E3849" s="7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4" t="s">
        <v>8345</v>
      </c>
      <c r="P3849" s="12" t="s">
        <v>8346</v>
      </c>
      <c r="Q3849" s="11">
        <f t="shared" si="255"/>
        <v>0</v>
      </c>
      <c r="R3849" s="19">
        <f t="shared" si="256"/>
        <v>42382.431076388893</v>
      </c>
      <c r="S3849" s="17">
        <f t="shared" si="257"/>
        <v>42412.431076388893</v>
      </c>
      <c r="T3849">
        <f t="shared" si="254"/>
        <v>2016</v>
      </c>
    </row>
    <row r="3850" spans="1:20" ht="48" x14ac:dyDescent="0.2">
      <c r="A3850">
        <v>3194</v>
      </c>
      <c r="B3850" s="9" t="s">
        <v>3194</v>
      </c>
      <c r="C3850" s="3" t="s">
        <v>7304</v>
      </c>
      <c r="D3850" s="5">
        <v>11000</v>
      </c>
      <c r="E3850" s="7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4" t="s">
        <v>8322</v>
      </c>
      <c r="P3850" s="12" t="s">
        <v>8334</v>
      </c>
      <c r="Q3850" s="11">
        <f t="shared" si="255"/>
        <v>0</v>
      </c>
      <c r="R3850" s="19">
        <f t="shared" si="256"/>
        <v>42182.062476851846</v>
      </c>
      <c r="S3850" s="17">
        <f t="shared" si="257"/>
        <v>42212.062476851846</v>
      </c>
      <c r="T3850">
        <f t="shared" si="254"/>
        <v>2015</v>
      </c>
    </row>
    <row r="3851" spans="1:20" ht="48" x14ac:dyDescent="0.2">
      <c r="A3851">
        <v>1332</v>
      </c>
      <c r="B3851" s="9" t="s">
        <v>1333</v>
      </c>
      <c r="C3851" s="3" t="s">
        <v>5442</v>
      </c>
      <c r="D3851" s="5">
        <v>10115</v>
      </c>
      <c r="E3851" s="7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4" t="s">
        <v>8307</v>
      </c>
      <c r="P3851" s="12" t="s">
        <v>8309</v>
      </c>
      <c r="Q3851" s="11">
        <f t="shared" si="255"/>
        <v>0</v>
      </c>
      <c r="R3851" s="19">
        <f t="shared" si="256"/>
        <v>42732.060277777782</v>
      </c>
      <c r="S3851" s="17">
        <f t="shared" si="257"/>
        <v>42762.060277777782</v>
      </c>
      <c r="T3851">
        <f t="shared" si="254"/>
        <v>2016</v>
      </c>
    </row>
    <row r="3852" spans="1:20" ht="48" x14ac:dyDescent="0.2">
      <c r="A3852">
        <v>199</v>
      </c>
      <c r="B3852" s="9" t="s">
        <v>201</v>
      </c>
      <c r="C3852" s="3" t="s">
        <v>4309</v>
      </c>
      <c r="D3852" s="5">
        <v>10000</v>
      </c>
      <c r="E3852" s="7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4" t="s">
        <v>8320</v>
      </c>
      <c r="P3852" s="12" t="s">
        <v>8324</v>
      </c>
      <c r="Q3852" s="11">
        <f t="shared" si="255"/>
        <v>0</v>
      </c>
      <c r="R3852" s="19">
        <f t="shared" si="256"/>
        <v>42584.123865740738</v>
      </c>
      <c r="S3852" s="17">
        <f t="shared" si="257"/>
        <v>42614.123865740738</v>
      </c>
      <c r="T3852">
        <f t="shared" si="254"/>
        <v>2016</v>
      </c>
    </row>
    <row r="3853" spans="1:20" ht="32" x14ac:dyDescent="0.2">
      <c r="A3853">
        <v>235</v>
      </c>
      <c r="B3853" s="9" t="s">
        <v>237</v>
      </c>
      <c r="C3853" s="3" t="s">
        <v>4345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4" t="s">
        <v>8320</v>
      </c>
      <c r="P3853" s="12" t="s">
        <v>8324</v>
      </c>
      <c r="Q3853" s="11">
        <f t="shared" si="255"/>
        <v>0</v>
      </c>
      <c r="R3853" s="19">
        <f t="shared" si="256"/>
        <v>42164.908530092594</v>
      </c>
      <c r="S3853" s="17">
        <f t="shared" si="257"/>
        <v>42194.908530092594</v>
      </c>
      <c r="T3853">
        <f t="shared" si="254"/>
        <v>2015</v>
      </c>
    </row>
    <row r="3854" spans="1:20" ht="48" x14ac:dyDescent="0.2">
      <c r="A3854">
        <v>478</v>
      </c>
      <c r="B3854" s="9" t="s">
        <v>479</v>
      </c>
      <c r="C3854" s="3" t="s">
        <v>4588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4" t="s">
        <v>8320</v>
      </c>
      <c r="P3854" s="12" t="s">
        <v>8338</v>
      </c>
      <c r="Q3854" s="11">
        <f t="shared" si="255"/>
        <v>0</v>
      </c>
      <c r="R3854" s="19">
        <f t="shared" si="256"/>
        <v>42065.910983796297</v>
      </c>
      <c r="S3854" s="17">
        <f t="shared" si="257"/>
        <v>42095.869317129633</v>
      </c>
      <c r="T3854">
        <f t="shared" si="254"/>
        <v>2015</v>
      </c>
    </row>
    <row r="3855" spans="1:20" ht="48" x14ac:dyDescent="0.2">
      <c r="A3855">
        <v>491</v>
      </c>
      <c r="B3855" s="9" t="s">
        <v>492</v>
      </c>
      <c r="C3855" s="3" t="s">
        <v>4601</v>
      </c>
      <c r="D3855" s="5">
        <v>10000</v>
      </c>
      <c r="E3855" s="7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4" t="s">
        <v>8320</v>
      </c>
      <c r="P3855" s="12" t="s">
        <v>8338</v>
      </c>
      <c r="Q3855" s="11">
        <f t="shared" si="255"/>
        <v>0</v>
      </c>
      <c r="R3855" s="19">
        <f t="shared" si="256"/>
        <v>42366.982627314821</v>
      </c>
      <c r="S3855" s="17">
        <f t="shared" si="257"/>
        <v>42396.982627314821</v>
      </c>
      <c r="T3855">
        <f t="shared" si="254"/>
        <v>2015</v>
      </c>
    </row>
    <row r="3856" spans="1:20" ht="48" x14ac:dyDescent="0.2">
      <c r="A3856">
        <v>501</v>
      </c>
      <c r="B3856" s="9" t="s">
        <v>502</v>
      </c>
      <c r="C3856" s="3" t="s">
        <v>4611</v>
      </c>
      <c r="D3856" s="5">
        <v>10000</v>
      </c>
      <c r="E3856" s="7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4" t="s">
        <v>8320</v>
      </c>
      <c r="P3856" s="12" t="s">
        <v>8338</v>
      </c>
      <c r="Q3856" s="11">
        <f t="shared" si="255"/>
        <v>0</v>
      </c>
      <c r="R3856" s="19">
        <f t="shared" si="256"/>
        <v>40703.234386574077</v>
      </c>
      <c r="S3856" s="17">
        <f t="shared" si="257"/>
        <v>40733.234386574077</v>
      </c>
      <c r="T3856">
        <f t="shared" si="254"/>
        <v>2011</v>
      </c>
    </row>
    <row r="3857" spans="1:20" ht="48" x14ac:dyDescent="0.2">
      <c r="A3857">
        <v>567</v>
      </c>
      <c r="B3857" s="9" t="s">
        <v>568</v>
      </c>
      <c r="C3857" s="3" t="s">
        <v>4677</v>
      </c>
      <c r="D3857" s="5">
        <v>10000</v>
      </c>
      <c r="E3857" s="7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4" t="s">
        <v>8307</v>
      </c>
      <c r="P3857" s="12" t="s">
        <v>8341</v>
      </c>
      <c r="Q3857" s="11">
        <f t="shared" si="255"/>
        <v>0</v>
      </c>
      <c r="R3857" s="19">
        <f t="shared" si="256"/>
        <v>41975.842523148152</v>
      </c>
      <c r="S3857" s="17">
        <f t="shared" si="257"/>
        <v>42005.842523148152</v>
      </c>
      <c r="T3857">
        <f t="shared" si="254"/>
        <v>2014</v>
      </c>
    </row>
    <row r="3858" spans="1:20" ht="32" x14ac:dyDescent="0.2">
      <c r="A3858">
        <v>612</v>
      </c>
      <c r="B3858" s="9" t="s">
        <v>613</v>
      </c>
      <c r="C3858" s="3" t="s">
        <v>4722</v>
      </c>
      <c r="D3858" s="5">
        <v>10000</v>
      </c>
      <c r="E3858" s="7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4" t="s">
        <v>8307</v>
      </c>
      <c r="P3858" s="12" t="s">
        <v>8341</v>
      </c>
      <c r="Q3858" s="11">
        <f t="shared" si="255"/>
        <v>0</v>
      </c>
      <c r="R3858" s="19">
        <f t="shared" si="256"/>
        <v>42585.031782407401</v>
      </c>
      <c r="S3858" s="17">
        <f t="shared" si="257"/>
        <v>42615.031782407401</v>
      </c>
      <c r="T3858">
        <f t="shared" si="254"/>
        <v>2016</v>
      </c>
    </row>
    <row r="3859" spans="1:20" ht="48" x14ac:dyDescent="0.2">
      <c r="A3859">
        <v>614</v>
      </c>
      <c r="B3859" s="9" t="s">
        <v>615</v>
      </c>
      <c r="C3859" s="3" t="s">
        <v>4724</v>
      </c>
      <c r="D3859" s="5">
        <v>10000</v>
      </c>
      <c r="E3859" s="7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4" t="s">
        <v>8307</v>
      </c>
      <c r="P3859" s="12" t="s">
        <v>8341</v>
      </c>
      <c r="Q3859" s="11">
        <f t="shared" si="255"/>
        <v>0</v>
      </c>
      <c r="R3859" s="19">
        <f t="shared" si="256"/>
        <v>42515.061805555553</v>
      </c>
      <c r="S3859" s="17">
        <f t="shared" si="257"/>
        <v>42545.061805555553</v>
      </c>
      <c r="T3859">
        <f t="shared" si="254"/>
        <v>2016</v>
      </c>
    </row>
    <row r="3860" spans="1:20" ht="48" x14ac:dyDescent="0.2">
      <c r="A3860">
        <v>1056</v>
      </c>
      <c r="B3860" s="9" t="s">
        <v>1057</v>
      </c>
      <c r="C3860" s="3" t="s">
        <v>5166</v>
      </c>
      <c r="D3860" s="5">
        <v>10000</v>
      </c>
      <c r="E3860" s="7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4" t="s">
        <v>8345</v>
      </c>
      <c r="P3860" s="12" t="s">
        <v>8346</v>
      </c>
      <c r="Q3860" s="11">
        <f t="shared" si="255"/>
        <v>0</v>
      </c>
      <c r="R3860" s="19">
        <f t="shared" si="256"/>
        <v>42058.719641203701</v>
      </c>
      <c r="S3860" s="17">
        <f t="shared" si="257"/>
        <v>42118.677974537044</v>
      </c>
      <c r="T3860">
        <f t="shared" si="254"/>
        <v>2015</v>
      </c>
    </row>
    <row r="3861" spans="1:20" ht="32" x14ac:dyDescent="0.2">
      <c r="A3861">
        <v>1057</v>
      </c>
      <c r="B3861" s="9" t="s">
        <v>1058</v>
      </c>
      <c r="C3861" s="3" t="s">
        <v>5167</v>
      </c>
      <c r="D3861" s="5">
        <v>10000</v>
      </c>
      <c r="E3861" s="7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4" t="s">
        <v>8345</v>
      </c>
      <c r="P3861" s="12" t="s">
        <v>8346</v>
      </c>
      <c r="Q3861" s="11">
        <f t="shared" si="255"/>
        <v>0</v>
      </c>
      <c r="R3861" s="19">
        <f t="shared" si="256"/>
        <v>42678.871331018512</v>
      </c>
      <c r="S3861" s="17">
        <f t="shared" si="257"/>
        <v>42708.912997685184</v>
      </c>
      <c r="T3861">
        <f t="shared" si="254"/>
        <v>2016</v>
      </c>
    </row>
    <row r="3862" spans="1:20" ht="64" x14ac:dyDescent="0.2">
      <c r="A3862">
        <v>1107</v>
      </c>
      <c r="B3862" s="9" t="s">
        <v>1108</v>
      </c>
      <c r="C3862" s="3" t="s">
        <v>5217</v>
      </c>
      <c r="D3862" s="5">
        <v>10000</v>
      </c>
      <c r="E3862" s="7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4" t="s">
        <v>8315</v>
      </c>
      <c r="P3862" s="12" t="s">
        <v>8333</v>
      </c>
      <c r="Q3862" s="11">
        <f t="shared" si="255"/>
        <v>0</v>
      </c>
      <c r="R3862" s="19">
        <f t="shared" si="256"/>
        <v>41813.861388888887</v>
      </c>
      <c r="S3862" s="17">
        <f t="shared" si="257"/>
        <v>41843.861388888887</v>
      </c>
      <c r="T3862">
        <f t="shared" si="254"/>
        <v>2014</v>
      </c>
    </row>
    <row r="3863" spans="1:20" ht="64" x14ac:dyDescent="0.2">
      <c r="A3863">
        <v>1164</v>
      </c>
      <c r="B3863" s="9" t="s">
        <v>1165</v>
      </c>
      <c r="C3863" s="3" t="s">
        <v>5274</v>
      </c>
      <c r="D3863" s="5">
        <v>10000</v>
      </c>
      <c r="E3863" s="7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4" t="s">
        <v>8318</v>
      </c>
      <c r="P3863" s="12" t="s">
        <v>8344</v>
      </c>
      <c r="Q3863" s="11">
        <f t="shared" si="255"/>
        <v>0</v>
      </c>
      <c r="R3863" s="19">
        <f t="shared" si="256"/>
        <v>42509.724328703705</v>
      </c>
      <c r="S3863" s="17">
        <f t="shared" si="257"/>
        <v>42539.724328703705</v>
      </c>
      <c r="T3863">
        <f t="shared" si="254"/>
        <v>2016</v>
      </c>
    </row>
    <row r="3864" spans="1:20" ht="32" x14ac:dyDescent="0.2">
      <c r="A3864">
        <v>1429</v>
      </c>
      <c r="B3864" s="9" t="s">
        <v>1430</v>
      </c>
      <c r="C3864" s="3" t="s">
        <v>5539</v>
      </c>
      <c r="D3864" s="5">
        <v>10000</v>
      </c>
      <c r="E3864" s="7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4" t="s">
        <v>8310</v>
      </c>
      <c r="P3864" s="12" t="s">
        <v>8347</v>
      </c>
      <c r="Q3864" s="11">
        <f t="shared" si="255"/>
        <v>0</v>
      </c>
      <c r="R3864" s="19">
        <f t="shared" si="256"/>
        <v>42074.060671296291</v>
      </c>
      <c r="S3864" s="17">
        <f t="shared" si="257"/>
        <v>42104.060671296291</v>
      </c>
      <c r="T3864">
        <f t="shared" si="254"/>
        <v>2015</v>
      </c>
    </row>
    <row r="3865" spans="1:20" ht="48" x14ac:dyDescent="0.2">
      <c r="A3865">
        <v>1487</v>
      </c>
      <c r="B3865" s="9" t="s">
        <v>1488</v>
      </c>
      <c r="C3865" s="3" t="s">
        <v>5597</v>
      </c>
      <c r="D3865" s="5">
        <v>10000</v>
      </c>
      <c r="E3865" s="7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4" t="s">
        <v>8310</v>
      </c>
      <c r="P3865" s="12" t="s">
        <v>8351</v>
      </c>
      <c r="Q3865" s="11">
        <f t="shared" si="255"/>
        <v>0</v>
      </c>
      <c r="R3865" s="19">
        <f t="shared" si="256"/>
        <v>42554.917488425926</v>
      </c>
      <c r="S3865" s="17">
        <f t="shared" si="257"/>
        <v>42584.917488425926</v>
      </c>
      <c r="T3865">
        <f t="shared" si="254"/>
        <v>2016</v>
      </c>
    </row>
    <row r="3866" spans="1:20" ht="48" x14ac:dyDescent="0.2">
      <c r="A3866">
        <v>1729</v>
      </c>
      <c r="B3866" s="9" t="s">
        <v>1730</v>
      </c>
      <c r="C3866" s="3" t="s">
        <v>5839</v>
      </c>
      <c r="D3866" s="5">
        <v>10000</v>
      </c>
      <c r="E3866" s="7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4" t="s">
        <v>8326</v>
      </c>
      <c r="P3866" s="12" t="s">
        <v>8329</v>
      </c>
      <c r="Q3866" s="11">
        <f t="shared" si="255"/>
        <v>0</v>
      </c>
      <c r="R3866" s="19">
        <f t="shared" si="256"/>
        <v>42471.052152777775</v>
      </c>
      <c r="S3866" s="17">
        <f t="shared" si="257"/>
        <v>42531.052152777775</v>
      </c>
      <c r="T3866">
        <f t="shared" si="254"/>
        <v>2016</v>
      </c>
    </row>
    <row r="3867" spans="1:20" ht="48" x14ac:dyDescent="0.2">
      <c r="A3867">
        <v>1733</v>
      </c>
      <c r="B3867" s="9" t="s">
        <v>1734</v>
      </c>
      <c r="C3867" s="3" t="s">
        <v>5843</v>
      </c>
      <c r="D3867" s="5">
        <v>10000</v>
      </c>
      <c r="E3867" s="7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4" t="s">
        <v>8326</v>
      </c>
      <c r="P3867" s="12" t="s">
        <v>8329</v>
      </c>
      <c r="Q3867" s="11">
        <f t="shared" si="255"/>
        <v>0</v>
      </c>
      <c r="R3867" s="19">
        <f t="shared" si="256"/>
        <v>42614.675625000003</v>
      </c>
      <c r="S3867" s="17">
        <f t="shared" si="257"/>
        <v>42626.895833333328</v>
      </c>
      <c r="T3867">
        <f t="shared" si="254"/>
        <v>2016</v>
      </c>
    </row>
    <row r="3868" spans="1:20" ht="48" x14ac:dyDescent="0.2">
      <c r="A3868">
        <v>1869</v>
      </c>
      <c r="B3868" s="9" t="s">
        <v>1870</v>
      </c>
      <c r="C3868" s="3" t="s">
        <v>5979</v>
      </c>
      <c r="D3868" s="5">
        <v>10000</v>
      </c>
      <c r="E3868" s="7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4" t="s">
        <v>8315</v>
      </c>
      <c r="P3868" s="12" t="s">
        <v>8343</v>
      </c>
      <c r="Q3868" s="11">
        <f t="shared" si="255"/>
        <v>0</v>
      </c>
      <c r="R3868" s="19">
        <f t="shared" si="256"/>
        <v>42709.002881944441</v>
      </c>
      <c r="S3868" s="17">
        <f t="shared" si="257"/>
        <v>42739.002881944441</v>
      </c>
      <c r="T3868">
        <f t="shared" si="254"/>
        <v>2016</v>
      </c>
    </row>
    <row r="3869" spans="1:20" ht="32" x14ac:dyDescent="0.2">
      <c r="A3869">
        <v>2356</v>
      </c>
      <c r="B3869" s="9" t="s">
        <v>2357</v>
      </c>
      <c r="C3869" s="3" t="s">
        <v>6466</v>
      </c>
      <c r="D3869" s="5">
        <v>10000</v>
      </c>
      <c r="E3869" s="7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4" t="s">
        <v>8307</v>
      </c>
      <c r="P3869" s="12" t="s">
        <v>8341</v>
      </c>
      <c r="Q3869" s="11">
        <f t="shared" si="255"/>
        <v>0</v>
      </c>
      <c r="R3869" s="19">
        <f t="shared" si="256"/>
        <v>42130.78361111111</v>
      </c>
      <c r="S3869" s="17">
        <f t="shared" si="257"/>
        <v>42160.78361111111</v>
      </c>
      <c r="T3869">
        <f t="shared" si="254"/>
        <v>2015</v>
      </c>
    </row>
    <row r="3870" spans="1:20" ht="48" x14ac:dyDescent="0.2">
      <c r="A3870">
        <v>2375</v>
      </c>
      <c r="B3870" s="9" t="s">
        <v>2376</v>
      </c>
      <c r="C3870" s="3" t="s">
        <v>6485</v>
      </c>
      <c r="D3870" s="5">
        <v>10000</v>
      </c>
      <c r="E3870" s="7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4" t="s">
        <v>8307</v>
      </c>
      <c r="P3870" s="12" t="s">
        <v>8341</v>
      </c>
      <c r="Q3870" s="11">
        <f t="shared" si="255"/>
        <v>0</v>
      </c>
      <c r="R3870" s="19">
        <f t="shared" si="256"/>
        <v>42592.836076388892</v>
      </c>
      <c r="S3870" s="17">
        <f t="shared" si="257"/>
        <v>42622.836076388892</v>
      </c>
      <c r="T3870">
        <f t="shared" si="254"/>
        <v>2016</v>
      </c>
    </row>
    <row r="3871" spans="1:20" ht="48" x14ac:dyDescent="0.2">
      <c r="A3871">
        <v>2433</v>
      </c>
      <c r="B3871" s="9" t="s">
        <v>2434</v>
      </c>
      <c r="C3871" s="3" t="s">
        <v>6543</v>
      </c>
      <c r="D3871" s="5">
        <v>10000</v>
      </c>
      <c r="E3871" s="7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4" t="s">
        <v>8318</v>
      </c>
      <c r="P3871" s="12" t="s">
        <v>8344</v>
      </c>
      <c r="Q3871" s="11">
        <f t="shared" si="255"/>
        <v>0</v>
      </c>
      <c r="R3871" s="19">
        <f t="shared" si="256"/>
        <v>42397.89980324074</v>
      </c>
      <c r="S3871" s="17">
        <f t="shared" si="257"/>
        <v>42427.89980324074</v>
      </c>
      <c r="T3871">
        <f t="shared" si="254"/>
        <v>2016</v>
      </c>
    </row>
    <row r="3872" spans="1:20" ht="48" x14ac:dyDescent="0.2">
      <c r="A3872">
        <v>2439</v>
      </c>
      <c r="B3872" s="9" t="s">
        <v>2440</v>
      </c>
      <c r="C3872" s="3" t="s">
        <v>6549</v>
      </c>
      <c r="D3872" s="5">
        <v>10000</v>
      </c>
      <c r="E3872" s="7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4" t="s">
        <v>8318</v>
      </c>
      <c r="P3872" s="12" t="s">
        <v>8344</v>
      </c>
      <c r="Q3872" s="11">
        <f t="shared" si="255"/>
        <v>0</v>
      </c>
      <c r="R3872" s="19">
        <f t="shared" si="256"/>
        <v>42265.818622685183</v>
      </c>
      <c r="S3872" s="17">
        <f t="shared" si="257"/>
        <v>42295.818622685183</v>
      </c>
      <c r="T3872">
        <f t="shared" si="254"/>
        <v>2015</v>
      </c>
    </row>
    <row r="3873" spans="1:20" ht="48" x14ac:dyDescent="0.2">
      <c r="A3873">
        <v>2503</v>
      </c>
      <c r="B3873" s="9" t="s">
        <v>2503</v>
      </c>
      <c r="C3873" s="3" t="s">
        <v>6613</v>
      </c>
      <c r="D3873" s="5">
        <v>10000</v>
      </c>
      <c r="E3873" s="7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4" t="s">
        <v>8318</v>
      </c>
      <c r="P3873" s="12" t="s">
        <v>8356</v>
      </c>
      <c r="Q3873" s="11">
        <f t="shared" si="255"/>
        <v>0</v>
      </c>
      <c r="R3873" s="19">
        <f t="shared" si="256"/>
        <v>42498.899398148147</v>
      </c>
      <c r="S3873" s="17">
        <f t="shared" si="257"/>
        <v>42528.879166666666</v>
      </c>
      <c r="T3873">
        <f t="shared" si="254"/>
        <v>2016</v>
      </c>
    </row>
    <row r="3874" spans="1:20" ht="48" x14ac:dyDescent="0.2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4" t="s">
        <v>8318</v>
      </c>
      <c r="P3874" s="12" t="s">
        <v>8344</v>
      </c>
      <c r="Q3874" s="11">
        <f t="shared" si="255"/>
        <v>0</v>
      </c>
      <c r="R3874" s="19">
        <f t="shared" si="256"/>
        <v>42487.825752314813</v>
      </c>
      <c r="S3874" s="17">
        <f t="shared" si="257"/>
        <v>42508.825752314813</v>
      </c>
      <c r="T3874">
        <f t="shared" si="254"/>
        <v>2016</v>
      </c>
    </row>
    <row r="3875" spans="1:20" ht="32" x14ac:dyDescent="0.2">
      <c r="A3875">
        <v>2576</v>
      </c>
      <c r="B3875" s="9" t="s">
        <v>2576</v>
      </c>
      <c r="C3875" s="3" t="s">
        <v>6686</v>
      </c>
      <c r="D3875" s="5">
        <v>10000</v>
      </c>
      <c r="E3875" s="7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4" t="s">
        <v>8318</v>
      </c>
      <c r="P3875" s="12" t="s">
        <v>8344</v>
      </c>
      <c r="Q3875" s="11">
        <f t="shared" si="255"/>
        <v>0</v>
      </c>
      <c r="R3875" s="19">
        <f t="shared" si="256"/>
        <v>42060.00980324074</v>
      </c>
      <c r="S3875" s="17">
        <f t="shared" si="257"/>
        <v>42104.968136574069</v>
      </c>
      <c r="T3875">
        <f t="shared" si="254"/>
        <v>2015</v>
      </c>
    </row>
    <row r="3876" spans="1:20" ht="32" x14ac:dyDescent="0.2">
      <c r="A3876">
        <v>2584</v>
      </c>
      <c r="B3876" s="9" t="s">
        <v>2584</v>
      </c>
      <c r="C3876" s="3" t="s">
        <v>6694</v>
      </c>
      <c r="D3876" s="5">
        <v>10000</v>
      </c>
      <c r="E3876" s="7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4" t="s">
        <v>8318</v>
      </c>
      <c r="P3876" s="12" t="s">
        <v>8344</v>
      </c>
      <c r="Q3876" s="11">
        <f t="shared" si="255"/>
        <v>0</v>
      </c>
      <c r="R3876" s="19">
        <f t="shared" si="256"/>
        <v>42140.173252314817</v>
      </c>
      <c r="S3876" s="17">
        <f t="shared" si="257"/>
        <v>42170.173252314817</v>
      </c>
      <c r="T3876">
        <f t="shared" si="254"/>
        <v>2015</v>
      </c>
    </row>
    <row r="3877" spans="1:20" ht="48" x14ac:dyDescent="0.2">
      <c r="A3877">
        <v>2593</v>
      </c>
      <c r="B3877" s="9" t="s">
        <v>2593</v>
      </c>
      <c r="C3877" s="3" t="s">
        <v>6703</v>
      </c>
      <c r="D3877" s="5">
        <v>10000</v>
      </c>
      <c r="E3877" s="7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4" t="s">
        <v>8318</v>
      </c>
      <c r="P3877" s="12" t="s">
        <v>8344</v>
      </c>
      <c r="Q3877" s="11">
        <f t="shared" si="255"/>
        <v>0</v>
      </c>
      <c r="R3877" s="19">
        <f t="shared" si="256"/>
        <v>42089.84520833334</v>
      </c>
      <c r="S3877" s="17">
        <f t="shared" si="257"/>
        <v>42119.84520833334</v>
      </c>
      <c r="T3877">
        <f t="shared" si="254"/>
        <v>2015</v>
      </c>
    </row>
    <row r="3878" spans="1:20" ht="48" x14ac:dyDescent="0.2">
      <c r="A3878">
        <v>2754</v>
      </c>
      <c r="B3878" s="9" t="s">
        <v>2754</v>
      </c>
      <c r="C3878" s="3" t="s">
        <v>6864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4" t="s">
        <v>8310</v>
      </c>
      <c r="P3878" s="12" t="s">
        <v>8355</v>
      </c>
      <c r="Q3878" s="11">
        <f t="shared" si="255"/>
        <v>0</v>
      </c>
      <c r="R3878" s="19">
        <f t="shared" si="256"/>
        <v>41863.636006944449</v>
      </c>
      <c r="S3878" s="17">
        <f t="shared" si="257"/>
        <v>41893.636006944449</v>
      </c>
      <c r="T3878">
        <f t="shared" si="254"/>
        <v>2014</v>
      </c>
    </row>
    <row r="3879" spans="1:20" ht="48" x14ac:dyDescent="0.2">
      <c r="A3879">
        <v>2899</v>
      </c>
      <c r="B3879" s="9" t="s">
        <v>2899</v>
      </c>
      <c r="C3879" s="3" t="s">
        <v>7009</v>
      </c>
      <c r="D3879" s="5">
        <v>10000</v>
      </c>
      <c r="E3879" s="7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4" t="s">
        <v>8322</v>
      </c>
      <c r="P3879" s="12" t="s">
        <v>8325</v>
      </c>
      <c r="Q3879" s="11">
        <f t="shared" si="255"/>
        <v>0</v>
      </c>
      <c r="R3879" s="19">
        <f t="shared" si="256"/>
        <v>42515.078217592592</v>
      </c>
      <c r="S3879" s="17">
        <f t="shared" si="257"/>
        <v>42575.078217592592</v>
      </c>
      <c r="T3879">
        <f t="shared" si="254"/>
        <v>2016</v>
      </c>
    </row>
    <row r="3880" spans="1:20" ht="48" x14ac:dyDescent="0.2">
      <c r="A3880">
        <v>2959</v>
      </c>
      <c r="B3880" s="9" t="s">
        <v>2959</v>
      </c>
      <c r="C3880" s="3" t="s">
        <v>7069</v>
      </c>
      <c r="D3880" s="5">
        <v>10000</v>
      </c>
      <c r="E3880" s="7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4" t="s">
        <v>8322</v>
      </c>
      <c r="P3880" s="12" t="s">
        <v>8323</v>
      </c>
      <c r="Q3880" s="11">
        <f t="shared" si="255"/>
        <v>0</v>
      </c>
      <c r="R3880" s="19">
        <f t="shared" si="256"/>
        <v>42498.008391203708</v>
      </c>
      <c r="S3880" s="17">
        <f t="shared" si="257"/>
        <v>42528.008391203708</v>
      </c>
      <c r="T3880">
        <f t="shared" si="254"/>
        <v>2016</v>
      </c>
    </row>
    <row r="3881" spans="1:20" ht="48" x14ac:dyDescent="0.2">
      <c r="A3881">
        <v>3884</v>
      </c>
      <c r="B3881" s="9" t="s">
        <v>3881</v>
      </c>
      <c r="C3881" s="3" t="s">
        <v>7993</v>
      </c>
      <c r="D3881" s="5">
        <v>10000</v>
      </c>
      <c r="E3881" s="7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4" t="s">
        <v>8322</v>
      </c>
      <c r="P3881" s="12" t="s">
        <v>8334</v>
      </c>
      <c r="Q3881" s="11">
        <f t="shared" si="255"/>
        <v>0</v>
      </c>
      <c r="R3881" s="19">
        <f t="shared" si="256"/>
        <v>42065.791574074072</v>
      </c>
      <c r="S3881" s="17">
        <f t="shared" si="257"/>
        <v>42090.749907407408</v>
      </c>
      <c r="T3881">
        <f t="shared" si="254"/>
        <v>2015</v>
      </c>
    </row>
    <row r="3882" spans="1:20" ht="16" x14ac:dyDescent="0.2">
      <c r="A3882">
        <v>3886</v>
      </c>
      <c r="B3882" s="9" t="s">
        <v>3883</v>
      </c>
      <c r="C3882" s="3">
        <v>1</v>
      </c>
      <c r="D3882" s="5">
        <v>10000</v>
      </c>
      <c r="E3882" s="7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4" t="s">
        <v>8322</v>
      </c>
      <c r="P3882" s="12" t="s">
        <v>8334</v>
      </c>
      <c r="Q3882" s="11">
        <f t="shared" si="255"/>
        <v>0</v>
      </c>
      <c r="R3882" s="19">
        <f t="shared" si="256"/>
        <v>41954.228032407409</v>
      </c>
      <c r="S3882" s="17">
        <f t="shared" si="257"/>
        <v>41984.228032407409</v>
      </c>
      <c r="T3882">
        <f t="shared" si="254"/>
        <v>2014</v>
      </c>
    </row>
    <row r="3883" spans="1:20" ht="48" x14ac:dyDescent="0.2">
      <c r="A3883">
        <v>3930</v>
      </c>
      <c r="B3883" s="9" t="s">
        <v>3927</v>
      </c>
      <c r="C3883" s="3" t="s">
        <v>8038</v>
      </c>
      <c r="D3883" s="5">
        <v>10000</v>
      </c>
      <c r="E3883" s="7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4" t="s">
        <v>8322</v>
      </c>
      <c r="P3883" s="12" t="s">
        <v>8325</v>
      </c>
      <c r="Q3883" s="11">
        <f t="shared" si="255"/>
        <v>0</v>
      </c>
      <c r="R3883" s="19">
        <f t="shared" si="256"/>
        <v>42433.338749999995</v>
      </c>
      <c r="S3883" s="17">
        <f t="shared" si="257"/>
        <v>42461.25</v>
      </c>
      <c r="T3883">
        <f t="shared" si="254"/>
        <v>2016</v>
      </c>
    </row>
    <row r="3884" spans="1:20" ht="48" x14ac:dyDescent="0.2">
      <c r="A3884">
        <v>3963</v>
      </c>
      <c r="B3884" s="9" t="s">
        <v>3960</v>
      </c>
      <c r="C3884" s="3" t="s">
        <v>8070</v>
      </c>
      <c r="D3884" s="5">
        <v>10000</v>
      </c>
      <c r="E3884" s="7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4" t="s">
        <v>8322</v>
      </c>
      <c r="P3884" s="12" t="s">
        <v>8325</v>
      </c>
      <c r="Q3884" s="11">
        <f t="shared" si="255"/>
        <v>0</v>
      </c>
      <c r="R3884" s="19">
        <f t="shared" si="256"/>
        <v>42296.154131944444</v>
      </c>
      <c r="S3884" s="17">
        <f t="shared" si="257"/>
        <v>42326.195798611108</v>
      </c>
      <c r="T3884">
        <f t="shared" si="254"/>
        <v>2015</v>
      </c>
    </row>
    <row r="3885" spans="1:20" ht="48" x14ac:dyDescent="0.2">
      <c r="A3885">
        <v>4097</v>
      </c>
      <c r="B3885" s="9" t="s">
        <v>4093</v>
      </c>
      <c r="C3885" s="3" t="s">
        <v>8200</v>
      </c>
      <c r="D3885" s="5">
        <v>10000</v>
      </c>
      <c r="E3885" s="7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4" t="s">
        <v>8322</v>
      </c>
      <c r="P3885" s="12" t="s">
        <v>8325</v>
      </c>
      <c r="Q3885" s="11">
        <f t="shared" si="255"/>
        <v>0</v>
      </c>
      <c r="R3885" s="19">
        <f t="shared" si="256"/>
        <v>42344.824502314819</v>
      </c>
      <c r="S3885" s="17">
        <f t="shared" si="257"/>
        <v>42400.996527777781</v>
      </c>
      <c r="T3885">
        <f t="shared" si="254"/>
        <v>2015</v>
      </c>
    </row>
    <row r="3886" spans="1:20" ht="16" x14ac:dyDescent="0.2">
      <c r="A3886">
        <v>4087</v>
      </c>
      <c r="B3886" s="9" t="s">
        <v>4083</v>
      </c>
      <c r="C3886" s="3" t="s">
        <v>8190</v>
      </c>
      <c r="D3886" s="5">
        <v>9600</v>
      </c>
      <c r="E3886" s="7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4" t="s">
        <v>8322</v>
      </c>
      <c r="P3886" s="12" t="s">
        <v>8325</v>
      </c>
      <c r="Q3886" s="11">
        <f t="shared" si="255"/>
        <v>0</v>
      </c>
      <c r="R3886" s="19">
        <f t="shared" si="256"/>
        <v>42538.742893518516</v>
      </c>
      <c r="S3886" s="17">
        <f t="shared" si="257"/>
        <v>42568.742893518516</v>
      </c>
      <c r="T3886">
        <f t="shared" si="254"/>
        <v>2016</v>
      </c>
    </row>
    <row r="3887" spans="1:20" ht="48" x14ac:dyDescent="0.2">
      <c r="A3887">
        <v>2853</v>
      </c>
      <c r="B3887" s="9" t="s">
        <v>2853</v>
      </c>
      <c r="C3887" s="3" t="s">
        <v>6963</v>
      </c>
      <c r="D3887" s="5">
        <v>9500</v>
      </c>
      <c r="E3887" s="7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4" t="s">
        <v>8322</v>
      </c>
      <c r="P3887" s="12" t="s">
        <v>8325</v>
      </c>
      <c r="Q3887" s="11">
        <f t="shared" si="255"/>
        <v>0</v>
      </c>
      <c r="R3887" s="19">
        <f t="shared" si="256"/>
        <v>41836.190937499996</v>
      </c>
      <c r="S3887" s="17">
        <f t="shared" si="257"/>
        <v>41896.190937499996</v>
      </c>
      <c r="T3887">
        <f t="shared" si="254"/>
        <v>2014</v>
      </c>
    </row>
    <row r="3888" spans="1:20" ht="48" x14ac:dyDescent="0.2">
      <c r="A3888">
        <v>1144</v>
      </c>
      <c r="B3888" s="9" t="s">
        <v>1145</v>
      </c>
      <c r="C3888" s="3" t="s">
        <v>5254</v>
      </c>
      <c r="D3888" s="5">
        <v>9300</v>
      </c>
      <c r="E3888" s="7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4" t="s">
        <v>8318</v>
      </c>
      <c r="P3888" s="12" t="s">
        <v>8344</v>
      </c>
      <c r="Q3888" s="11">
        <f t="shared" si="255"/>
        <v>0</v>
      </c>
      <c r="R3888" s="19">
        <f t="shared" si="256"/>
        <v>42093.181944444441</v>
      </c>
      <c r="S3888" s="17">
        <f t="shared" si="257"/>
        <v>42123.181944444441</v>
      </c>
      <c r="T3888">
        <f t="shared" si="254"/>
        <v>2015</v>
      </c>
    </row>
    <row r="3889" spans="1:20" ht="48" x14ac:dyDescent="0.2">
      <c r="A3889">
        <v>585</v>
      </c>
      <c r="B3889" s="9" t="s">
        <v>586</v>
      </c>
      <c r="C3889" s="3" t="s">
        <v>4695</v>
      </c>
      <c r="D3889" s="5">
        <v>9000</v>
      </c>
      <c r="E3889" s="7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4" t="s">
        <v>8307</v>
      </c>
      <c r="P3889" s="12" t="s">
        <v>8341</v>
      </c>
      <c r="Q3889" s="11">
        <f t="shared" si="255"/>
        <v>0</v>
      </c>
      <c r="R3889" s="19">
        <f t="shared" si="256"/>
        <v>42283.3909375</v>
      </c>
      <c r="S3889" s="17">
        <f t="shared" si="257"/>
        <v>42339</v>
      </c>
      <c r="T3889">
        <f t="shared" si="254"/>
        <v>2015</v>
      </c>
    </row>
    <row r="3890" spans="1:20" ht="16" x14ac:dyDescent="0.2">
      <c r="A3890">
        <v>1172</v>
      </c>
      <c r="B3890" s="9" t="s">
        <v>1173</v>
      </c>
      <c r="C3890" s="3" t="s">
        <v>5282</v>
      </c>
      <c r="D3890" s="5">
        <v>9000</v>
      </c>
      <c r="E3890" s="7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4" t="s">
        <v>8318</v>
      </c>
      <c r="P3890" s="12" t="s">
        <v>8344</v>
      </c>
      <c r="Q3890" s="11">
        <f t="shared" si="255"/>
        <v>0</v>
      </c>
      <c r="R3890" s="19">
        <f t="shared" si="256"/>
        <v>41841.682314814818</v>
      </c>
      <c r="S3890" s="17">
        <f t="shared" si="257"/>
        <v>41871.682314814818</v>
      </c>
      <c r="T3890">
        <f t="shared" si="254"/>
        <v>2014</v>
      </c>
    </row>
    <row r="3891" spans="1:20" ht="48" x14ac:dyDescent="0.2">
      <c r="A3891">
        <v>3082</v>
      </c>
      <c r="B3891" s="9" t="s">
        <v>3082</v>
      </c>
      <c r="C3891" s="3" t="s">
        <v>7192</v>
      </c>
      <c r="D3891" s="5">
        <v>9000</v>
      </c>
      <c r="E3891" s="7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4" t="s">
        <v>8322</v>
      </c>
      <c r="P3891" s="12" t="s">
        <v>8323</v>
      </c>
      <c r="Q3891" s="11">
        <f t="shared" si="255"/>
        <v>0</v>
      </c>
      <c r="R3891" s="19">
        <f t="shared" si="256"/>
        <v>42293.922986111109</v>
      </c>
      <c r="S3891" s="17">
        <f t="shared" si="257"/>
        <v>42323.96465277778</v>
      </c>
      <c r="T3891">
        <f t="shared" si="254"/>
        <v>2015</v>
      </c>
    </row>
    <row r="3892" spans="1:20" ht="48" x14ac:dyDescent="0.2">
      <c r="A3892">
        <v>4014</v>
      </c>
      <c r="B3892" s="9" t="s">
        <v>4010</v>
      </c>
      <c r="C3892" s="3" t="s">
        <v>8119</v>
      </c>
      <c r="D3892" s="5">
        <v>9000</v>
      </c>
      <c r="E3892" s="7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4" t="s">
        <v>8322</v>
      </c>
      <c r="P3892" s="12" t="s">
        <v>8325</v>
      </c>
      <c r="Q3892" s="11">
        <f t="shared" si="255"/>
        <v>0</v>
      </c>
      <c r="R3892" s="19">
        <f t="shared" si="256"/>
        <v>42419.246168981481</v>
      </c>
      <c r="S3892" s="17">
        <f t="shared" si="257"/>
        <v>42434.246168981481</v>
      </c>
      <c r="T3892">
        <f t="shared" si="254"/>
        <v>2016</v>
      </c>
    </row>
    <row r="3893" spans="1:20" ht="48" x14ac:dyDescent="0.2">
      <c r="A3893">
        <v>1449</v>
      </c>
      <c r="B3893" s="9" t="s">
        <v>1450</v>
      </c>
      <c r="C3893" s="3" t="s">
        <v>5559</v>
      </c>
      <c r="D3893" s="5">
        <v>8888</v>
      </c>
      <c r="E3893" s="7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4" t="s">
        <v>8310</v>
      </c>
      <c r="P3893" s="12" t="s">
        <v>8347</v>
      </c>
      <c r="Q3893" s="11">
        <f t="shared" si="255"/>
        <v>0</v>
      </c>
      <c r="R3893" s="19">
        <f t="shared" si="256"/>
        <v>42086.811400462961</v>
      </c>
      <c r="S3893" s="17">
        <f t="shared" si="257"/>
        <v>42134.811400462961</v>
      </c>
      <c r="T3893">
        <f t="shared" si="254"/>
        <v>2015</v>
      </c>
    </row>
    <row r="3894" spans="1:20" ht="48" x14ac:dyDescent="0.2">
      <c r="A3894">
        <v>4054</v>
      </c>
      <c r="B3894" s="9" t="s">
        <v>4050</v>
      </c>
      <c r="C3894" s="3" t="s">
        <v>8158</v>
      </c>
      <c r="D3894" s="5">
        <v>8880</v>
      </c>
      <c r="E3894" s="7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4" t="s">
        <v>8322</v>
      </c>
      <c r="P3894" s="12" t="s">
        <v>8325</v>
      </c>
      <c r="Q3894" s="11">
        <f t="shared" si="255"/>
        <v>0</v>
      </c>
      <c r="R3894" s="19">
        <f t="shared" si="256"/>
        <v>42613.841261574074</v>
      </c>
      <c r="S3894" s="17">
        <f t="shared" si="257"/>
        <v>42644.166666666672</v>
      </c>
      <c r="T3894">
        <f t="shared" si="254"/>
        <v>2016</v>
      </c>
    </row>
    <row r="3895" spans="1:20" ht="48" x14ac:dyDescent="0.2">
      <c r="A3895">
        <v>1813</v>
      </c>
      <c r="B3895" s="9" t="s">
        <v>1814</v>
      </c>
      <c r="C3895" s="3" t="s">
        <v>5923</v>
      </c>
      <c r="D3895" s="5">
        <v>8750</v>
      </c>
      <c r="E3895" s="7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4" t="s">
        <v>8312</v>
      </c>
      <c r="P3895" s="12" t="s">
        <v>8313</v>
      </c>
      <c r="Q3895" s="11">
        <f t="shared" si="255"/>
        <v>0</v>
      </c>
      <c r="R3895" s="19">
        <f t="shared" si="256"/>
        <v>41829.889027777775</v>
      </c>
      <c r="S3895" s="17">
        <f t="shared" si="257"/>
        <v>41859.889027777775</v>
      </c>
      <c r="T3895">
        <f t="shared" si="254"/>
        <v>2014</v>
      </c>
    </row>
    <row r="3896" spans="1:20" ht="32" x14ac:dyDescent="0.2">
      <c r="A3896">
        <v>228</v>
      </c>
      <c r="B3896" s="9" t="s">
        <v>230</v>
      </c>
      <c r="C3896" s="3" t="s">
        <v>4338</v>
      </c>
      <c r="D3896" s="5">
        <v>8000</v>
      </c>
      <c r="E3896" s="7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4" t="s">
        <v>8320</v>
      </c>
      <c r="P3896" s="12" t="s">
        <v>8324</v>
      </c>
      <c r="Q3896" s="11">
        <f t="shared" si="255"/>
        <v>0</v>
      </c>
      <c r="R3896" s="19">
        <f t="shared" si="256"/>
        <v>42096.686400462961</v>
      </c>
      <c r="S3896" s="17">
        <f t="shared" si="257"/>
        <v>42156.686400462961</v>
      </c>
      <c r="T3896">
        <f t="shared" si="254"/>
        <v>2015</v>
      </c>
    </row>
    <row r="3897" spans="1:20" ht="48" x14ac:dyDescent="0.2">
      <c r="A3897">
        <v>1878</v>
      </c>
      <c r="B3897" s="9" t="s">
        <v>1879</v>
      </c>
      <c r="C3897" s="3" t="s">
        <v>5988</v>
      </c>
      <c r="D3897" s="5">
        <v>8000</v>
      </c>
      <c r="E3897" s="7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4" t="s">
        <v>8315</v>
      </c>
      <c r="P3897" s="12" t="s">
        <v>8343</v>
      </c>
      <c r="Q3897" s="11">
        <f t="shared" si="255"/>
        <v>0</v>
      </c>
      <c r="R3897" s="19">
        <f t="shared" si="256"/>
        <v>41773.008738425924</v>
      </c>
      <c r="S3897" s="17">
        <f t="shared" si="257"/>
        <v>41803.008738425924</v>
      </c>
      <c r="T3897">
        <f t="shared" si="254"/>
        <v>2014</v>
      </c>
    </row>
    <row r="3898" spans="1:20" ht="48" x14ac:dyDescent="0.2">
      <c r="A3898">
        <v>2412</v>
      </c>
      <c r="B3898" s="9" t="s">
        <v>2413</v>
      </c>
      <c r="C3898" s="3" t="s">
        <v>6522</v>
      </c>
      <c r="D3898" s="5">
        <v>8000</v>
      </c>
      <c r="E3898" s="7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4" t="s">
        <v>8318</v>
      </c>
      <c r="P3898" s="12" t="s">
        <v>8344</v>
      </c>
      <c r="Q3898" s="11">
        <f t="shared" si="255"/>
        <v>0</v>
      </c>
      <c r="R3898" s="19">
        <f t="shared" si="256"/>
        <v>42655.736956018518</v>
      </c>
      <c r="S3898" s="17">
        <f t="shared" si="257"/>
        <v>42700.778622685189</v>
      </c>
      <c r="T3898">
        <f t="shared" si="254"/>
        <v>2016</v>
      </c>
    </row>
    <row r="3899" spans="1:20" ht="48" x14ac:dyDescent="0.2">
      <c r="A3899">
        <v>2437</v>
      </c>
      <c r="B3899" s="9" t="s">
        <v>2438</v>
      </c>
      <c r="C3899" s="3" t="s">
        <v>6547</v>
      </c>
      <c r="D3899" s="5">
        <v>8000</v>
      </c>
      <c r="E3899" s="7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4" t="s">
        <v>8318</v>
      </c>
      <c r="P3899" s="12" t="s">
        <v>8344</v>
      </c>
      <c r="Q3899" s="11">
        <f t="shared" si="255"/>
        <v>0</v>
      </c>
      <c r="R3899" s="19">
        <f t="shared" si="256"/>
        <v>42031.965138888889</v>
      </c>
      <c r="S3899" s="17">
        <f t="shared" si="257"/>
        <v>42080.75</v>
      </c>
      <c r="T3899">
        <f t="shared" si="254"/>
        <v>2015</v>
      </c>
    </row>
    <row r="3900" spans="1:20" ht="48" x14ac:dyDescent="0.2">
      <c r="A3900">
        <v>2573</v>
      </c>
      <c r="B3900" s="9" t="s">
        <v>2573</v>
      </c>
      <c r="C3900" s="3" t="s">
        <v>6683</v>
      </c>
      <c r="D3900" s="5">
        <v>8000</v>
      </c>
      <c r="E3900" s="7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4" t="s">
        <v>8318</v>
      </c>
      <c r="P3900" s="12" t="s">
        <v>8344</v>
      </c>
      <c r="Q3900" s="11">
        <f t="shared" si="255"/>
        <v>0</v>
      </c>
      <c r="R3900" s="19">
        <f t="shared" si="256"/>
        <v>41829.592002314814</v>
      </c>
      <c r="S3900" s="17">
        <f t="shared" si="257"/>
        <v>41874.592002314814</v>
      </c>
      <c r="T3900">
        <f t="shared" si="254"/>
        <v>2014</v>
      </c>
    </row>
    <row r="3901" spans="1:20" ht="48" x14ac:dyDescent="0.2">
      <c r="A3901">
        <v>2772</v>
      </c>
      <c r="B3901" s="9" t="s">
        <v>2772</v>
      </c>
      <c r="C3901" s="3" t="s">
        <v>6882</v>
      </c>
      <c r="D3901" s="5">
        <v>8000</v>
      </c>
      <c r="E3901" s="7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4" t="s">
        <v>8310</v>
      </c>
      <c r="P3901" s="12" t="s">
        <v>8355</v>
      </c>
      <c r="Q3901" s="11">
        <f t="shared" si="255"/>
        <v>0</v>
      </c>
      <c r="R3901" s="19">
        <f t="shared" si="256"/>
        <v>41537.869143518517</v>
      </c>
      <c r="S3901" s="17">
        <f t="shared" si="257"/>
        <v>41552.869143518517</v>
      </c>
      <c r="T3901">
        <f t="shared" si="254"/>
        <v>2013</v>
      </c>
    </row>
    <row r="3902" spans="1:20" ht="48" x14ac:dyDescent="0.2">
      <c r="A3902">
        <v>2846</v>
      </c>
      <c r="B3902" s="9" t="s">
        <v>2846</v>
      </c>
      <c r="C3902" s="3" t="s">
        <v>6956</v>
      </c>
      <c r="D3902" s="5">
        <v>8000</v>
      </c>
      <c r="E3902" s="7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4" t="s">
        <v>8322</v>
      </c>
      <c r="P3902" s="12" t="s">
        <v>8325</v>
      </c>
      <c r="Q3902" s="11">
        <f t="shared" si="255"/>
        <v>0</v>
      </c>
      <c r="R3902" s="19">
        <f t="shared" si="256"/>
        <v>42108.692060185189</v>
      </c>
      <c r="S3902" s="17">
        <f t="shared" si="257"/>
        <v>42153.692060185189</v>
      </c>
      <c r="T3902">
        <f t="shared" si="254"/>
        <v>2015</v>
      </c>
    </row>
    <row r="3903" spans="1:20" ht="48" x14ac:dyDescent="0.2">
      <c r="A3903">
        <v>3804</v>
      </c>
      <c r="B3903" s="9" t="s">
        <v>3801</v>
      </c>
      <c r="C3903" s="3" t="s">
        <v>7914</v>
      </c>
      <c r="D3903" s="5">
        <v>8000</v>
      </c>
      <c r="E3903" s="7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4" t="s">
        <v>8322</v>
      </c>
      <c r="P3903" s="12" t="s">
        <v>8334</v>
      </c>
      <c r="Q3903" s="11">
        <f t="shared" si="255"/>
        <v>0</v>
      </c>
      <c r="R3903" s="19">
        <f t="shared" si="256"/>
        <v>42527.00953703704</v>
      </c>
      <c r="S3903" s="17">
        <f t="shared" si="257"/>
        <v>42582.291666666672</v>
      </c>
      <c r="T3903">
        <f t="shared" ref="T3903:T3966" si="258">YEAR(R3903)</f>
        <v>2016</v>
      </c>
    </row>
    <row r="3904" spans="1:20" ht="48" x14ac:dyDescent="0.2">
      <c r="A3904">
        <v>3931</v>
      </c>
      <c r="B3904" s="9" t="s">
        <v>3928</v>
      </c>
      <c r="C3904" s="3" t="s">
        <v>8039</v>
      </c>
      <c r="D3904" s="5">
        <v>8000</v>
      </c>
      <c r="E3904" s="7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4" t="s">
        <v>8322</v>
      </c>
      <c r="P3904" s="12" t="s">
        <v>8325</v>
      </c>
      <c r="Q3904" s="11">
        <f t="shared" si="255"/>
        <v>0</v>
      </c>
      <c r="R3904" s="19">
        <f t="shared" si="256"/>
        <v>42228.151701388888</v>
      </c>
      <c r="S3904" s="17">
        <f t="shared" si="257"/>
        <v>42253.151701388888</v>
      </c>
      <c r="T3904">
        <f t="shared" si="258"/>
        <v>2015</v>
      </c>
    </row>
    <row r="3905" spans="1:20" ht="48" x14ac:dyDescent="0.2">
      <c r="A3905">
        <v>468</v>
      </c>
      <c r="B3905" s="9" t="s">
        <v>469</v>
      </c>
      <c r="C3905" s="3" t="s">
        <v>4578</v>
      </c>
      <c r="D3905" s="5">
        <v>7500</v>
      </c>
      <c r="E3905" s="7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4" t="s">
        <v>8320</v>
      </c>
      <c r="P3905" s="12" t="s">
        <v>8338</v>
      </c>
      <c r="Q3905" s="11">
        <f t="shared" ref="Q3905:Q3968" si="259">IFERROR(ROUND(E3905/L3905,2),0)</f>
        <v>0</v>
      </c>
      <c r="R3905" s="19">
        <f t="shared" si="256"/>
        <v>41041.167627314811</v>
      </c>
      <c r="S3905" s="17">
        <f t="shared" si="257"/>
        <v>41101.160474537035</v>
      </c>
      <c r="T3905">
        <f t="shared" si="258"/>
        <v>2012</v>
      </c>
    </row>
    <row r="3906" spans="1:20" ht="48" x14ac:dyDescent="0.2">
      <c r="A3906">
        <v>547</v>
      </c>
      <c r="B3906" s="9" t="s">
        <v>548</v>
      </c>
      <c r="C3906" s="3" t="s">
        <v>4657</v>
      </c>
      <c r="D3906" s="5">
        <v>7500</v>
      </c>
      <c r="E3906" s="7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4" t="s">
        <v>8307</v>
      </c>
      <c r="P3906" s="12" t="s">
        <v>8341</v>
      </c>
      <c r="Q3906" s="11">
        <f t="shared" si="259"/>
        <v>0</v>
      </c>
      <c r="R3906" s="19">
        <f t="shared" si="256"/>
        <v>42380.696342592593</v>
      </c>
      <c r="S3906" s="17">
        <f t="shared" si="257"/>
        <v>42410.696342592593</v>
      </c>
      <c r="T3906">
        <f t="shared" si="258"/>
        <v>2016</v>
      </c>
    </row>
    <row r="3907" spans="1:20" ht="48" x14ac:dyDescent="0.2">
      <c r="A3907">
        <v>555</v>
      </c>
      <c r="B3907" s="9" t="s">
        <v>556</v>
      </c>
      <c r="C3907" s="3" t="s">
        <v>4665</v>
      </c>
      <c r="D3907" s="5">
        <v>7500</v>
      </c>
      <c r="E3907" s="7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4" t="s">
        <v>8307</v>
      </c>
      <c r="P3907" s="12" t="s">
        <v>8341</v>
      </c>
      <c r="Q3907" s="11">
        <f t="shared" si="259"/>
        <v>0</v>
      </c>
      <c r="R3907" s="19">
        <f t="shared" ref="R3907:R3970" si="260">(((J3907/60)/60)/24)+DATE(1970,1,1)</f>
        <v>42503.353506944448</v>
      </c>
      <c r="S3907" s="17">
        <f t="shared" ref="S3907:S3970" si="261">(((I3907/60)/60)/24)+DATE(1970,1,1)</f>
        <v>42533.353506944448</v>
      </c>
      <c r="T3907">
        <f t="shared" si="258"/>
        <v>2016</v>
      </c>
    </row>
    <row r="3908" spans="1:20" ht="48" x14ac:dyDescent="0.2">
      <c r="A3908">
        <v>518</v>
      </c>
      <c r="B3908" s="9" t="s">
        <v>519</v>
      </c>
      <c r="C3908" s="3" t="s">
        <v>4628</v>
      </c>
      <c r="D3908" s="5">
        <v>7175</v>
      </c>
      <c r="E3908" s="7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4" t="s">
        <v>8320</v>
      </c>
      <c r="P3908" s="12" t="s">
        <v>8338</v>
      </c>
      <c r="Q3908" s="11">
        <f t="shared" si="259"/>
        <v>0</v>
      </c>
      <c r="R3908" s="19">
        <f t="shared" si="260"/>
        <v>42223.616018518514</v>
      </c>
      <c r="S3908" s="17">
        <f t="shared" si="261"/>
        <v>42253.615277777775</v>
      </c>
      <c r="T3908">
        <f t="shared" si="258"/>
        <v>2015</v>
      </c>
    </row>
    <row r="3909" spans="1:20" ht="32" x14ac:dyDescent="0.2">
      <c r="A3909">
        <v>147</v>
      </c>
      <c r="B3909" s="9" t="s">
        <v>149</v>
      </c>
      <c r="C3909" s="3" t="s">
        <v>4257</v>
      </c>
      <c r="D3909" s="5">
        <v>7000</v>
      </c>
      <c r="E3909" s="7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4" t="s">
        <v>8320</v>
      </c>
      <c r="P3909" s="12" t="s">
        <v>8336</v>
      </c>
      <c r="Q3909" s="11">
        <f t="shared" si="259"/>
        <v>0</v>
      </c>
      <c r="R3909" s="19">
        <f t="shared" si="260"/>
        <v>41969.767824074079</v>
      </c>
      <c r="S3909" s="17">
        <f t="shared" si="261"/>
        <v>42012.762499999997</v>
      </c>
      <c r="T3909">
        <f t="shared" si="258"/>
        <v>2014</v>
      </c>
    </row>
    <row r="3910" spans="1:20" ht="48" x14ac:dyDescent="0.2">
      <c r="A3910">
        <v>437</v>
      </c>
      <c r="B3910" s="9" t="s">
        <v>438</v>
      </c>
      <c r="C3910" s="3" t="s">
        <v>4547</v>
      </c>
      <c r="D3910" s="5">
        <v>7000</v>
      </c>
      <c r="E3910" s="7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4" t="s">
        <v>8320</v>
      </c>
      <c r="P3910" s="12" t="s">
        <v>8338</v>
      </c>
      <c r="Q3910" s="11">
        <f t="shared" si="259"/>
        <v>0</v>
      </c>
      <c r="R3910" s="19">
        <f t="shared" si="260"/>
        <v>42591.31858796296</v>
      </c>
      <c r="S3910" s="17">
        <f t="shared" si="261"/>
        <v>42651.31858796296</v>
      </c>
      <c r="T3910">
        <f t="shared" si="258"/>
        <v>2016</v>
      </c>
    </row>
    <row r="3911" spans="1:20" ht="48" x14ac:dyDescent="0.2">
      <c r="A3911">
        <v>495</v>
      </c>
      <c r="B3911" s="9" t="s">
        <v>496</v>
      </c>
      <c r="C3911" s="3" t="s">
        <v>4605</v>
      </c>
      <c r="D3911" s="5">
        <v>7000</v>
      </c>
      <c r="E3911" s="7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4" t="s">
        <v>8320</v>
      </c>
      <c r="P3911" s="12" t="s">
        <v>8338</v>
      </c>
      <c r="Q3911" s="11">
        <f t="shared" si="259"/>
        <v>0</v>
      </c>
      <c r="R3911" s="19">
        <f t="shared" si="260"/>
        <v>42171.827604166669</v>
      </c>
      <c r="S3911" s="17">
        <f t="shared" si="261"/>
        <v>42201.827604166669</v>
      </c>
      <c r="T3911">
        <f t="shared" si="258"/>
        <v>2015</v>
      </c>
    </row>
    <row r="3912" spans="1:20" ht="64" x14ac:dyDescent="0.2">
      <c r="A3912">
        <v>926</v>
      </c>
      <c r="B3912" s="9" t="s">
        <v>927</v>
      </c>
      <c r="C3912" s="3" t="s">
        <v>5036</v>
      </c>
      <c r="D3912" s="5">
        <v>7000</v>
      </c>
      <c r="E3912" s="7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4" t="s">
        <v>8326</v>
      </c>
      <c r="P3912" s="12" t="s">
        <v>8349</v>
      </c>
      <c r="Q3912" s="11">
        <f t="shared" si="259"/>
        <v>0</v>
      </c>
      <c r="R3912" s="19">
        <f t="shared" si="260"/>
        <v>40338.02002314815</v>
      </c>
      <c r="S3912" s="17">
        <f t="shared" si="261"/>
        <v>40367.944444444445</v>
      </c>
      <c r="T3912">
        <f t="shared" si="258"/>
        <v>2010</v>
      </c>
    </row>
    <row r="3913" spans="1:20" ht="48" x14ac:dyDescent="0.2">
      <c r="A3913">
        <v>1708</v>
      </c>
      <c r="B3913" s="9" t="s">
        <v>1709</v>
      </c>
      <c r="C3913" s="3" t="s">
        <v>5818</v>
      </c>
      <c r="D3913" s="5">
        <v>7000</v>
      </c>
      <c r="E3913" s="7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4" t="s">
        <v>8326</v>
      </c>
      <c r="P3913" s="12" t="s">
        <v>8329</v>
      </c>
      <c r="Q3913" s="11">
        <f t="shared" si="259"/>
        <v>0</v>
      </c>
      <c r="R3913" s="19">
        <f t="shared" si="260"/>
        <v>42451.866967592592</v>
      </c>
      <c r="S3913" s="17">
        <f t="shared" si="261"/>
        <v>42491.866967592592</v>
      </c>
      <c r="T3913">
        <f t="shared" si="258"/>
        <v>2016</v>
      </c>
    </row>
    <row r="3914" spans="1:20" ht="64" x14ac:dyDescent="0.2">
      <c r="A3914">
        <v>2505</v>
      </c>
      <c r="B3914" s="9" t="s">
        <v>2505</v>
      </c>
      <c r="C3914" s="3" t="s">
        <v>6615</v>
      </c>
      <c r="D3914" s="5">
        <v>7000</v>
      </c>
      <c r="E3914" s="7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4" t="s">
        <v>8318</v>
      </c>
      <c r="P3914" s="12" t="s">
        <v>8356</v>
      </c>
      <c r="Q3914" s="11">
        <f t="shared" si="259"/>
        <v>0</v>
      </c>
      <c r="R3914" s="19">
        <f t="shared" si="260"/>
        <v>42047.05574074074</v>
      </c>
      <c r="S3914" s="17">
        <f t="shared" si="261"/>
        <v>42077.014074074075</v>
      </c>
      <c r="T3914">
        <f t="shared" si="258"/>
        <v>2015</v>
      </c>
    </row>
    <row r="3915" spans="1:20" ht="48" x14ac:dyDescent="0.2">
      <c r="A3915">
        <v>4023</v>
      </c>
      <c r="B3915" s="9" t="s">
        <v>4019</v>
      </c>
      <c r="C3915" s="3" t="s">
        <v>8128</v>
      </c>
      <c r="D3915" s="5">
        <v>7000</v>
      </c>
      <c r="E3915" s="7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4" t="s">
        <v>8322</v>
      </c>
      <c r="P3915" s="12" t="s">
        <v>8325</v>
      </c>
      <c r="Q3915" s="11">
        <f t="shared" si="259"/>
        <v>0</v>
      </c>
      <c r="R3915" s="19">
        <f t="shared" si="260"/>
        <v>42408.999571759254</v>
      </c>
      <c r="S3915" s="17">
        <f t="shared" si="261"/>
        <v>42453.957905092597</v>
      </c>
      <c r="T3915">
        <f t="shared" si="258"/>
        <v>2016</v>
      </c>
    </row>
    <row r="3916" spans="1:20" ht="48" x14ac:dyDescent="0.2">
      <c r="A3916">
        <v>1159</v>
      </c>
      <c r="B3916" s="9" t="s">
        <v>1160</v>
      </c>
      <c r="C3916" s="3" t="s">
        <v>5269</v>
      </c>
      <c r="D3916" s="5">
        <v>6750</v>
      </c>
      <c r="E3916" s="7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4" t="s">
        <v>8318</v>
      </c>
      <c r="P3916" s="12" t="s">
        <v>8344</v>
      </c>
      <c r="Q3916" s="11">
        <f t="shared" si="259"/>
        <v>0</v>
      </c>
      <c r="R3916" s="19">
        <f t="shared" si="260"/>
        <v>42154.726446759261</v>
      </c>
      <c r="S3916" s="17">
        <f t="shared" si="261"/>
        <v>42185.65625</v>
      </c>
      <c r="T3916">
        <f t="shared" si="258"/>
        <v>2015</v>
      </c>
    </row>
    <row r="3917" spans="1:20" ht="48" x14ac:dyDescent="0.2">
      <c r="A3917">
        <v>427</v>
      </c>
      <c r="B3917" s="9" t="s">
        <v>428</v>
      </c>
      <c r="C3917" s="3" t="s">
        <v>4537</v>
      </c>
      <c r="D3917" s="5">
        <v>6500</v>
      </c>
      <c r="E3917" s="7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4" t="s">
        <v>8320</v>
      </c>
      <c r="P3917" s="12" t="s">
        <v>8338</v>
      </c>
      <c r="Q3917" s="11">
        <f t="shared" si="259"/>
        <v>0</v>
      </c>
      <c r="R3917" s="19">
        <f t="shared" si="260"/>
        <v>42285.909027777772</v>
      </c>
      <c r="S3917" s="17">
        <f t="shared" si="261"/>
        <v>42299.790972222225</v>
      </c>
      <c r="T3917">
        <f t="shared" si="258"/>
        <v>2015</v>
      </c>
    </row>
    <row r="3918" spans="1:20" ht="64" x14ac:dyDescent="0.2">
      <c r="A3918">
        <v>901</v>
      </c>
      <c r="B3918" s="9" t="s">
        <v>902</v>
      </c>
      <c r="C3918" s="3" t="s">
        <v>5011</v>
      </c>
      <c r="D3918" s="5">
        <v>6500</v>
      </c>
      <c r="E3918" s="7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4" t="s">
        <v>8326</v>
      </c>
      <c r="P3918" s="12" t="s">
        <v>8349</v>
      </c>
      <c r="Q3918" s="11">
        <f t="shared" si="259"/>
        <v>0</v>
      </c>
      <c r="R3918" s="19">
        <f t="shared" si="260"/>
        <v>40291.81150462963</v>
      </c>
      <c r="S3918" s="17">
        <f t="shared" si="261"/>
        <v>40337.799305555556</v>
      </c>
      <c r="T3918">
        <f t="shared" si="258"/>
        <v>2010</v>
      </c>
    </row>
    <row r="3919" spans="1:20" ht="48" x14ac:dyDescent="0.2">
      <c r="A3919">
        <v>1156</v>
      </c>
      <c r="B3919" s="9" t="s">
        <v>1157</v>
      </c>
      <c r="C3919" s="3" t="s">
        <v>5266</v>
      </c>
      <c r="D3919" s="5">
        <v>6500</v>
      </c>
      <c r="E3919" s="7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4" t="s">
        <v>8318</v>
      </c>
      <c r="P3919" s="12" t="s">
        <v>8344</v>
      </c>
      <c r="Q3919" s="11">
        <f t="shared" si="259"/>
        <v>0</v>
      </c>
      <c r="R3919" s="19">
        <f t="shared" si="260"/>
        <v>42029.07131944444</v>
      </c>
      <c r="S3919" s="17">
        <f t="shared" si="261"/>
        <v>42059.07131944444</v>
      </c>
      <c r="T3919">
        <f t="shared" si="258"/>
        <v>2015</v>
      </c>
    </row>
    <row r="3920" spans="1:20" ht="48" x14ac:dyDescent="0.2">
      <c r="A3920">
        <v>1997</v>
      </c>
      <c r="B3920" s="9" t="s">
        <v>1998</v>
      </c>
      <c r="C3920" s="3" t="s">
        <v>6107</v>
      </c>
      <c r="D3920" s="5">
        <v>6500</v>
      </c>
      <c r="E3920" s="7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4" t="s">
        <v>8312</v>
      </c>
      <c r="P3920" s="12" t="s">
        <v>8352</v>
      </c>
      <c r="Q3920" s="11">
        <f t="shared" si="259"/>
        <v>0</v>
      </c>
      <c r="R3920" s="19">
        <f t="shared" si="260"/>
        <v>41847.930694444447</v>
      </c>
      <c r="S3920" s="17">
        <f t="shared" si="261"/>
        <v>41877.930694444447</v>
      </c>
      <c r="T3920">
        <f t="shared" si="258"/>
        <v>2014</v>
      </c>
    </row>
    <row r="3921" spans="1:20" ht="48" x14ac:dyDescent="0.2">
      <c r="A3921">
        <v>174</v>
      </c>
      <c r="B3921" s="9" t="s">
        <v>176</v>
      </c>
      <c r="C3921" s="3" t="s">
        <v>4284</v>
      </c>
      <c r="D3921" s="5">
        <v>6000</v>
      </c>
      <c r="E3921" s="7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4" t="s">
        <v>8320</v>
      </c>
      <c r="P3921" s="12" t="s">
        <v>8324</v>
      </c>
      <c r="Q3921" s="11">
        <f t="shared" si="259"/>
        <v>0</v>
      </c>
      <c r="R3921" s="19">
        <f t="shared" si="260"/>
        <v>42072.758981481486</v>
      </c>
      <c r="S3921" s="17">
        <f t="shared" si="261"/>
        <v>42132.758981481486</v>
      </c>
      <c r="T3921">
        <f t="shared" si="258"/>
        <v>2015</v>
      </c>
    </row>
    <row r="3922" spans="1:20" ht="16" x14ac:dyDescent="0.2">
      <c r="A3922">
        <v>202</v>
      </c>
      <c r="B3922" s="9" t="s">
        <v>204</v>
      </c>
      <c r="C3922" s="3" t="s">
        <v>4312</v>
      </c>
      <c r="D3922" s="5">
        <v>6000</v>
      </c>
      <c r="E3922" s="7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4" t="s">
        <v>8320</v>
      </c>
      <c r="P3922" s="12" t="s">
        <v>8324</v>
      </c>
      <c r="Q3922" s="11">
        <f t="shared" si="259"/>
        <v>0</v>
      </c>
      <c r="R3922" s="19">
        <f t="shared" si="260"/>
        <v>42255.927824074075</v>
      </c>
      <c r="S3922" s="17">
        <f t="shared" si="261"/>
        <v>42285.874305555553</v>
      </c>
      <c r="T3922">
        <f t="shared" si="258"/>
        <v>2015</v>
      </c>
    </row>
    <row r="3923" spans="1:20" ht="32" x14ac:dyDescent="0.2">
      <c r="A3923">
        <v>469</v>
      </c>
      <c r="B3923" s="9" t="s">
        <v>470</v>
      </c>
      <c r="C3923" s="3" t="s">
        <v>4579</v>
      </c>
      <c r="D3923" s="5">
        <v>6000</v>
      </c>
      <c r="E3923" s="7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4" t="s">
        <v>8320</v>
      </c>
      <c r="P3923" s="12" t="s">
        <v>8338</v>
      </c>
      <c r="Q3923" s="11">
        <f t="shared" si="259"/>
        <v>0</v>
      </c>
      <c r="R3923" s="19">
        <f t="shared" si="260"/>
        <v>41827.989861111113</v>
      </c>
      <c r="S3923" s="17">
        <f t="shared" si="261"/>
        <v>41887.989861111113</v>
      </c>
      <c r="T3923">
        <f t="shared" si="258"/>
        <v>2014</v>
      </c>
    </row>
    <row r="3924" spans="1:20" ht="48" x14ac:dyDescent="0.2">
      <c r="A3924">
        <v>1177</v>
      </c>
      <c r="B3924" s="9" t="s">
        <v>1178</v>
      </c>
      <c r="C3924" s="3" t="s">
        <v>5287</v>
      </c>
      <c r="D3924" s="5">
        <v>6000</v>
      </c>
      <c r="E3924" s="7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4" t="s">
        <v>8318</v>
      </c>
      <c r="P3924" s="12" t="s">
        <v>8344</v>
      </c>
      <c r="Q3924" s="11">
        <f t="shared" si="259"/>
        <v>0</v>
      </c>
      <c r="R3924" s="19">
        <f t="shared" si="260"/>
        <v>41897.660833333335</v>
      </c>
      <c r="S3924" s="17">
        <f t="shared" si="261"/>
        <v>41927.660833333335</v>
      </c>
      <c r="T3924">
        <f t="shared" si="258"/>
        <v>2014</v>
      </c>
    </row>
    <row r="3925" spans="1:20" ht="32" x14ac:dyDescent="0.2">
      <c r="A3925">
        <v>1457</v>
      </c>
      <c r="B3925" s="9" t="s">
        <v>1458</v>
      </c>
      <c r="C3925" s="3" t="s">
        <v>5567</v>
      </c>
      <c r="D3925" s="5">
        <v>6000</v>
      </c>
      <c r="E3925" s="7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4" t="s">
        <v>8310</v>
      </c>
      <c r="P3925" s="12" t="s">
        <v>8347</v>
      </c>
      <c r="Q3925" s="11">
        <f t="shared" si="259"/>
        <v>0</v>
      </c>
      <c r="R3925" s="19">
        <f t="shared" si="260"/>
        <v>42289.89634259259</v>
      </c>
      <c r="S3925" s="17">
        <f t="shared" si="261"/>
        <v>42319.938009259262</v>
      </c>
      <c r="T3925">
        <f t="shared" si="258"/>
        <v>2015</v>
      </c>
    </row>
    <row r="3926" spans="1:20" ht="48" x14ac:dyDescent="0.2">
      <c r="A3926">
        <v>1553</v>
      </c>
      <c r="B3926" s="9" t="s">
        <v>1554</v>
      </c>
      <c r="C3926" s="3" t="s">
        <v>5663</v>
      </c>
      <c r="D3926" s="5">
        <v>6000</v>
      </c>
      <c r="E3926" s="7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4" t="s">
        <v>8312</v>
      </c>
      <c r="P3926" s="12" t="s">
        <v>8354</v>
      </c>
      <c r="Q3926" s="11">
        <f t="shared" si="259"/>
        <v>0</v>
      </c>
      <c r="R3926" s="19">
        <f t="shared" si="260"/>
        <v>42219.282951388886</v>
      </c>
      <c r="S3926" s="17">
        <f t="shared" si="261"/>
        <v>42249.282951388886</v>
      </c>
      <c r="T3926">
        <f t="shared" si="258"/>
        <v>2015</v>
      </c>
    </row>
    <row r="3927" spans="1:20" ht="32" x14ac:dyDescent="0.2">
      <c r="A3927">
        <v>1682</v>
      </c>
      <c r="B3927" s="9" t="s">
        <v>1683</v>
      </c>
      <c r="C3927" s="3" t="s">
        <v>5792</v>
      </c>
      <c r="D3927" s="5">
        <v>6000</v>
      </c>
      <c r="E3927" s="7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4" t="s">
        <v>8326</v>
      </c>
      <c r="P3927" s="12" t="s">
        <v>8329</v>
      </c>
      <c r="Q3927" s="11">
        <f t="shared" si="259"/>
        <v>0</v>
      </c>
      <c r="R3927" s="19">
        <f t="shared" si="260"/>
        <v>42779.21365740741</v>
      </c>
      <c r="S3927" s="17">
        <f t="shared" si="261"/>
        <v>42839.171990740739</v>
      </c>
      <c r="T3927">
        <f t="shared" si="258"/>
        <v>2017</v>
      </c>
    </row>
    <row r="3928" spans="1:20" ht="48" x14ac:dyDescent="0.2">
      <c r="A3928">
        <v>2578</v>
      </c>
      <c r="B3928" s="9" t="s">
        <v>2578</v>
      </c>
      <c r="C3928" s="3" t="s">
        <v>6688</v>
      </c>
      <c r="D3928" s="5">
        <v>6000</v>
      </c>
      <c r="E3928" s="7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4" t="s">
        <v>8318</v>
      </c>
      <c r="P3928" s="12" t="s">
        <v>8344</v>
      </c>
      <c r="Q3928" s="11">
        <f t="shared" si="259"/>
        <v>0</v>
      </c>
      <c r="R3928" s="19">
        <f t="shared" si="260"/>
        <v>42238.022905092599</v>
      </c>
      <c r="S3928" s="17">
        <f t="shared" si="261"/>
        <v>42286.708333333328</v>
      </c>
      <c r="T3928">
        <f t="shared" si="258"/>
        <v>2015</v>
      </c>
    </row>
    <row r="3929" spans="1:20" ht="48" x14ac:dyDescent="0.2">
      <c r="A3929">
        <v>3863</v>
      </c>
      <c r="B3929" s="9" t="s">
        <v>3860</v>
      </c>
      <c r="C3929" s="3" t="s">
        <v>7972</v>
      </c>
      <c r="D3929" s="5">
        <v>6000</v>
      </c>
      <c r="E3929" s="7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4" t="s">
        <v>8322</v>
      </c>
      <c r="P3929" s="12" t="s">
        <v>8325</v>
      </c>
      <c r="Q3929" s="11">
        <f t="shared" si="259"/>
        <v>0</v>
      </c>
      <c r="R3929" s="19">
        <f t="shared" si="260"/>
        <v>42253.633159722223</v>
      </c>
      <c r="S3929" s="17">
        <f t="shared" si="261"/>
        <v>42313.674826388888</v>
      </c>
      <c r="T3929">
        <f t="shared" si="258"/>
        <v>2015</v>
      </c>
    </row>
    <row r="3930" spans="1:20" ht="64" x14ac:dyDescent="0.2">
      <c r="A3930">
        <v>2743</v>
      </c>
      <c r="B3930" s="9" t="s">
        <v>2743</v>
      </c>
      <c r="C3930" s="3" t="s">
        <v>6853</v>
      </c>
      <c r="D3930" s="5">
        <v>5999</v>
      </c>
      <c r="E3930" s="7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4" t="s">
        <v>8310</v>
      </c>
      <c r="P3930" s="12" t="s">
        <v>8355</v>
      </c>
      <c r="Q3930" s="11">
        <f t="shared" si="259"/>
        <v>0</v>
      </c>
      <c r="R3930" s="19">
        <f t="shared" si="260"/>
        <v>42632.328784722224</v>
      </c>
      <c r="S3930" s="17">
        <f t="shared" si="261"/>
        <v>42662.328784722224</v>
      </c>
      <c r="T3930">
        <f t="shared" si="258"/>
        <v>2016</v>
      </c>
    </row>
    <row r="3931" spans="1:20" ht="48" x14ac:dyDescent="0.2">
      <c r="A3931">
        <v>143</v>
      </c>
      <c r="B3931" s="9" t="s">
        <v>145</v>
      </c>
      <c r="C3931" s="3" t="s">
        <v>4253</v>
      </c>
      <c r="D3931" s="5">
        <v>5500</v>
      </c>
      <c r="E3931" s="7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4" t="s">
        <v>8320</v>
      </c>
      <c r="P3931" s="12" t="s">
        <v>8336</v>
      </c>
      <c r="Q3931" s="11">
        <f t="shared" si="259"/>
        <v>0</v>
      </c>
      <c r="R3931" s="19">
        <f t="shared" si="260"/>
        <v>42559.064143518524</v>
      </c>
      <c r="S3931" s="17">
        <f t="shared" si="261"/>
        <v>42616.246527777781</v>
      </c>
      <c r="T3931">
        <f t="shared" si="258"/>
        <v>2016</v>
      </c>
    </row>
    <row r="3932" spans="1:20" ht="48" x14ac:dyDescent="0.2">
      <c r="A3932">
        <v>920</v>
      </c>
      <c r="B3932" s="9" t="s">
        <v>921</v>
      </c>
      <c r="C3932" s="3" t="s">
        <v>5030</v>
      </c>
      <c r="D3932" s="5">
        <v>5500</v>
      </c>
      <c r="E3932" s="7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4" t="s">
        <v>8326</v>
      </c>
      <c r="P3932" s="12" t="s">
        <v>8349</v>
      </c>
      <c r="Q3932" s="11">
        <f t="shared" si="259"/>
        <v>0</v>
      </c>
      <c r="R3932" s="19">
        <f t="shared" si="260"/>
        <v>41562.67155092593</v>
      </c>
      <c r="S3932" s="17">
        <f t="shared" si="261"/>
        <v>41592.713217592594</v>
      </c>
      <c r="T3932">
        <f t="shared" si="258"/>
        <v>2013</v>
      </c>
    </row>
    <row r="3933" spans="1:20" ht="48" x14ac:dyDescent="0.2">
      <c r="A3933">
        <v>1706</v>
      </c>
      <c r="B3933" s="9" t="s">
        <v>1707</v>
      </c>
      <c r="C3933" s="3" t="s">
        <v>5816</v>
      </c>
      <c r="D3933" s="5">
        <v>5500</v>
      </c>
      <c r="E3933" s="7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4" t="s">
        <v>8326</v>
      </c>
      <c r="P3933" s="12" t="s">
        <v>8329</v>
      </c>
      <c r="Q3933" s="11">
        <f t="shared" si="259"/>
        <v>0</v>
      </c>
      <c r="R3933" s="19">
        <f t="shared" si="260"/>
        <v>42179.306388888886</v>
      </c>
      <c r="S3933" s="17">
        <f t="shared" si="261"/>
        <v>42239.306388888886</v>
      </c>
      <c r="T3933">
        <f t="shared" si="258"/>
        <v>2015</v>
      </c>
    </row>
    <row r="3934" spans="1:20" ht="48" x14ac:dyDescent="0.2">
      <c r="A3934">
        <v>2342</v>
      </c>
      <c r="B3934" s="9" t="s">
        <v>2343</v>
      </c>
      <c r="C3934" s="3" t="s">
        <v>6452</v>
      </c>
      <c r="D3934" s="5">
        <v>5500</v>
      </c>
      <c r="E3934" s="7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4" t="s">
        <v>8307</v>
      </c>
      <c r="P3934" s="12" t="s">
        <v>8341</v>
      </c>
      <c r="Q3934" s="11">
        <f t="shared" si="259"/>
        <v>0</v>
      </c>
      <c r="R3934" s="19">
        <f t="shared" si="260"/>
        <v>41897.702199074076</v>
      </c>
      <c r="S3934" s="17">
        <f t="shared" si="261"/>
        <v>41918.208333333336</v>
      </c>
      <c r="T3934">
        <f t="shared" si="258"/>
        <v>2014</v>
      </c>
    </row>
    <row r="3935" spans="1:20" ht="48" x14ac:dyDescent="0.2">
      <c r="A3935">
        <v>2881</v>
      </c>
      <c r="B3935" s="9" t="s">
        <v>2881</v>
      </c>
      <c r="C3935" s="3" t="s">
        <v>6991</v>
      </c>
      <c r="D3935" s="5">
        <v>5500</v>
      </c>
      <c r="E3935" s="7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4" t="s">
        <v>8322</v>
      </c>
      <c r="P3935" s="12" t="s">
        <v>8325</v>
      </c>
      <c r="Q3935" s="11">
        <f t="shared" si="259"/>
        <v>0</v>
      </c>
      <c r="R3935" s="19">
        <f t="shared" si="260"/>
        <v>41916.597638888888</v>
      </c>
      <c r="S3935" s="17">
        <f t="shared" si="261"/>
        <v>41976.639305555553</v>
      </c>
      <c r="T3935">
        <f t="shared" si="258"/>
        <v>2014</v>
      </c>
    </row>
    <row r="3936" spans="1:20" ht="48" x14ac:dyDescent="0.2">
      <c r="A3936">
        <v>3873</v>
      </c>
      <c r="B3936" s="9" t="s">
        <v>3870</v>
      </c>
      <c r="C3936" s="3" t="s">
        <v>7982</v>
      </c>
      <c r="D3936" s="5">
        <v>5500</v>
      </c>
      <c r="E3936" s="7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4" t="s">
        <v>8322</v>
      </c>
      <c r="P3936" s="12" t="s">
        <v>8334</v>
      </c>
      <c r="Q3936" s="11">
        <f t="shared" si="259"/>
        <v>0</v>
      </c>
      <c r="R3936" s="19">
        <f t="shared" si="260"/>
        <v>42255.696006944447</v>
      </c>
      <c r="S3936" s="17">
        <f t="shared" si="261"/>
        <v>42285.696006944447</v>
      </c>
      <c r="T3936">
        <f t="shared" si="258"/>
        <v>2015</v>
      </c>
    </row>
    <row r="3937" spans="1:20" ht="48" x14ac:dyDescent="0.2">
      <c r="A3937">
        <v>3956</v>
      </c>
      <c r="B3937" s="9" t="s">
        <v>3953</v>
      </c>
      <c r="C3937" s="3" t="s">
        <v>8063</v>
      </c>
      <c r="D3937" s="5">
        <v>5500</v>
      </c>
      <c r="E3937" s="7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4" t="s">
        <v>8322</v>
      </c>
      <c r="P3937" s="12" t="s">
        <v>8325</v>
      </c>
      <c r="Q3937" s="11">
        <f t="shared" si="259"/>
        <v>0</v>
      </c>
      <c r="R3937" s="19">
        <f t="shared" si="260"/>
        <v>42457.932025462964</v>
      </c>
      <c r="S3937" s="17">
        <f t="shared" si="261"/>
        <v>42485.013888888891</v>
      </c>
      <c r="T3937">
        <f t="shared" si="258"/>
        <v>2016</v>
      </c>
    </row>
    <row r="3938" spans="1:20" ht="48" x14ac:dyDescent="0.2">
      <c r="A3938">
        <v>1163</v>
      </c>
      <c r="B3938" s="9" t="s">
        <v>1164</v>
      </c>
      <c r="C3938" s="3" t="s">
        <v>5273</v>
      </c>
      <c r="D3938" s="5">
        <v>5200</v>
      </c>
      <c r="E3938" s="7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4" t="s">
        <v>8318</v>
      </c>
      <c r="P3938" s="12" t="s">
        <v>8344</v>
      </c>
      <c r="Q3938" s="11">
        <f t="shared" si="259"/>
        <v>0</v>
      </c>
      <c r="R3938" s="19">
        <f t="shared" si="260"/>
        <v>41830.723611111112</v>
      </c>
      <c r="S3938" s="17">
        <f t="shared" si="261"/>
        <v>41860.723611111112</v>
      </c>
      <c r="T3938">
        <f t="shared" si="258"/>
        <v>2014</v>
      </c>
    </row>
    <row r="3939" spans="1:20" ht="32" x14ac:dyDescent="0.2">
      <c r="A3939">
        <v>134</v>
      </c>
      <c r="B3939" s="9" t="s">
        <v>136</v>
      </c>
      <c r="C3939" s="3" t="s">
        <v>4245</v>
      </c>
      <c r="D3939" s="5">
        <v>5000</v>
      </c>
      <c r="E3939" s="7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4" t="s">
        <v>8320</v>
      </c>
      <c r="P3939" s="12" t="s">
        <v>8336</v>
      </c>
      <c r="Q3939" s="11">
        <f t="shared" si="259"/>
        <v>0</v>
      </c>
      <c r="R3939" s="19">
        <f t="shared" si="260"/>
        <v>42221.909930555557</v>
      </c>
      <c r="S3939" s="17">
        <f t="shared" si="261"/>
        <v>42251.708333333328</v>
      </c>
      <c r="T3939">
        <f t="shared" si="258"/>
        <v>2015</v>
      </c>
    </row>
    <row r="3940" spans="1:20" ht="48" x14ac:dyDescent="0.2">
      <c r="A3940">
        <v>158</v>
      </c>
      <c r="B3940" s="9" t="s">
        <v>160</v>
      </c>
      <c r="C3940" s="3" t="s">
        <v>4268</v>
      </c>
      <c r="D3940" s="5">
        <v>5000</v>
      </c>
      <c r="E3940" s="7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4" t="s">
        <v>8320</v>
      </c>
      <c r="P3940" s="12" t="s">
        <v>8336</v>
      </c>
      <c r="Q3940" s="11">
        <f t="shared" si="259"/>
        <v>0</v>
      </c>
      <c r="R3940" s="19">
        <f t="shared" si="260"/>
        <v>41904.07671296296</v>
      </c>
      <c r="S3940" s="17">
        <f t="shared" si="261"/>
        <v>41934.07671296296</v>
      </c>
      <c r="T3940">
        <f t="shared" si="258"/>
        <v>2014</v>
      </c>
    </row>
    <row r="3941" spans="1:20" ht="48" x14ac:dyDescent="0.2">
      <c r="A3941">
        <v>160</v>
      </c>
      <c r="B3941" s="9" t="s">
        <v>162</v>
      </c>
      <c r="C3941" s="3" t="s">
        <v>4270</v>
      </c>
      <c r="D3941" s="5">
        <v>5000</v>
      </c>
      <c r="E3941" s="7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4" t="s">
        <v>8320</v>
      </c>
      <c r="P3941" s="12" t="s">
        <v>8324</v>
      </c>
      <c r="Q3941" s="11">
        <f t="shared" si="259"/>
        <v>0</v>
      </c>
      <c r="R3941" s="19">
        <f t="shared" si="260"/>
        <v>42171.913090277783</v>
      </c>
      <c r="S3941" s="17">
        <f t="shared" si="261"/>
        <v>42231.913090277783</v>
      </c>
      <c r="T3941">
        <f t="shared" si="258"/>
        <v>2015</v>
      </c>
    </row>
    <row r="3942" spans="1:20" ht="48" x14ac:dyDescent="0.2">
      <c r="A3942">
        <v>186</v>
      </c>
      <c r="B3942" s="9" t="s">
        <v>188</v>
      </c>
      <c r="C3942" s="3" t="s">
        <v>4296</v>
      </c>
      <c r="D3942" s="5">
        <v>5000</v>
      </c>
      <c r="E3942" s="7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4" t="s">
        <v>8320</v>
      </c>
      <c r="P3942" s="12" t="s">
        <v>8324</v>
      </c>
      <c r="Q3942" s="11">
        <f t="shared" si="259"/>
        <v>0</v>
      </c>
      <c r="R3942" s="19">
        <f t="shared" si="260"/>
        <v>42767.812893518523</v>
      </c>
      <c r="S3942" s="17">
        <f t="shared" si="261"/>
        <v>42797.833333333328</v>
      </c>
      <c r="T3942">
        <f t="shared" si="258"/>
        <v>2017</v>
      </c>
    </row>
    <row r="3943" spans="1:20" ht="64" x14ac:dyDescent="0.2">
      <c r="A3943">
        <v>429</v>
      </c>
      <c r="B3943" s="9" t="s">
        <v>430</v>
      </c>
      <c r="C3943" s="3" t="s">
        <v>4539</v>
      </c>
      <c r="D3943" s="5">
        <v>5000</v>
      </c>
      <c r="E3943" s="7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4" t="s">
        <v>8320</v>
      </c>
      <c r="P3943" s="12" t="s">
        <v>8338</v>
      </c>
      <c r="Q3943" s="11">
        <f t="shared" si="259"/>
        <v>0</v>
      </c>
      <c r="R3943" s="19">
        <f t="shared" si="260"/>
        <v>40070.901412037041</v>
      </c>
      <c r="S3943" s="17">
        <f t="shared" si="261"/>
        <v>40144.207638888889</v>
      </c>
      <c r="T3943">
        <f t="shared" si="258"/>
        <v>2009</v>
      </c>
    </row>
    <row r="3944" spans="1:20" ht="32" x14ac:dyDescent="0.2">
      <c r="A3944">
        <v>516</v>
      </c>
      <c r="B3944" s="9" t="s">
        <v>517</v>
      </c>
      <c r="C3944" s="3" t="s">
        <v>4626</v>
      </c>
      <c r="D3944" s="5">
        <v>5000</v>
      </c>
      <c r="E3944" s="7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4" t="s">
        <v>8320</v>
      </c>
      <c r="P3944" s="12" t="s">
        <v>8338</v>
      </c>
      <c r="Q3944" s="11">
        <f t="shared" si="259"/>
        <v>0</v>
      </c>
      <c r="R3944" s="19">
        <f t="shared" si="260"/>
        <v>42091.778703703705</v>
      </c>
      <c r="S3944" s="17">
        <f t="shared" si="261"/>
        <v>42151.778703703705</v>
      </c>
      <c r="T3944">
        <f t="shared" si="258"/>
        <v>2015</v>
      </c>
    </row>
    <row r="3945" spans="1:20" ht="48" x14ac:dyDescent="0.2">
      <c r="A3945">
        <v>616</v>
      </c>
      <c r="B3945" s="9" t="s">
        <v>617</v>
      </c>
      <c r="C3945" s="3" t="s">
        <v>4726</v>
      </c>
      <c r="D3945" s="5">
        <v>5000</v>
      </c>
      <c r="E3945" s="7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4" t="s">
        <v>8307</v>
      </c>
      <c r="P3945" s="12" t="s">
        <v>8341</v>
      </c>
      <c r="Q3945" s="11">
        <f t="shared" si="259"/>
        <v>0</v>
      </c>
      <c r="R3945" s="19">
        <f t="shared" si="260"/>
        <v>42761.376238425932</v>
      </c>
      <c r="S3945" s="17">
        <f t="shared" si="261"/>
        <v>42791.376238425932</v>
      </c>
      <c r="T3945">
        <f t="shared" si="258"/>
        <v>2017</v>
      </c>
    </row>
    <row r="3946" spans="1:20" ht="48" x14ac:dyDescent="0.2">
      <c r="A3946">
        <v>624</v>
      </c>
      <c r="B3946" s="9" t="s">
        <v>625</v>
      </c>
      <c r="C3946" s="3" t="s">
        <v>4734</v>
      </c>
      <c r="D3946" s="5">
        <v>5000</v>
      </c>
      <c r="E3946" s="7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4" t="s">
        <v>8307</v>
      </c>
      <c r="P3946" s="12" t="s">
        <v>8341</v>
      </c>
      <c r="Q3946" s="11">
        <f t="shared" si="259"/>
        <v>0</v>
      </c>
      <c r="R3946" s="19">
        <f t="shared" si="260"/>
        <v>42108.988900462966</v>
      </c>
      <c r="S3946" s="17">
        <f t="shared" si="261"/>
        <v>42138.988900462966</v>
      </c>
      <c r="T3946">
        <f t="shared" si="258"/>
        <v>2015</v>
      </c>
    </row>
    <row r="3947" spans="1:20" ht="48" x14ac:dyDescent="0.2">
      <c r="A3947">
        <v>628</v>
      </c>
      <c r="B3947" s="9" t="s">
        <v>629</v>
      </c>
      <c r="C3947" s="3" t="s">
        <v>4738</v>
      </c>
      <c r="D3947" s="5">
        <v>5000</v>
      </c>
      <c r="E3947" s="7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4" t="s">
        <v>8307</v>
      </c>
      <c r="P3947" s="12" t="s">
        <v>8341</v>
      </c>
      <c r="Q3947" s="11">
        <f t="shared" si="259"/>
        <v>0</v>
      </c>
      <c r="R3947" s="19">
        <f t="shared" si="260"/>
        <v>41803.692789351851</v>
      </c>
      <c r="S3947" s="17">
        <f t="shared" si="261"/>
        <v>41833.692789351851</v>
      </c>
      <c r="T3947">
        <f t="shared" si="258"/>
        <v>2014</v>
      </c>
    </row>
    <row r="3948" spans="1:20" ht="48" x14ac:dyDescent="0.2">
      <c r="A3948">
        <v>764</v>
      </c>
      <c r="B3948" s="9" t="s">
        <v>765</v>
      </c>
      <c r="C3948" s="3" t="s">
        <v>4874</v>
      </c>
      <c r="D3948" s="5">
        <v>5000</v>
      </c>
      <c r="E3948" s="7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4" t="s">
        <v>8310</v>
      </c>
      <c r="P3948" s="12" t="s">
        <v>8351</v>
      </c>
      <c r="Q3948" s="11">
        <f t="shared" si="259"/>
        <v>0</v>
      </c>
      <c r="R3948" s="19">
        <f t="shared" si="260"/>
        <v>42227.173159722224</v>
      </c>
      <c r="S3948" s="17">
        <f t="shared" si="261"/>
        <v>42257.173159722224</v>
      </c>
      <c r="T3948">
        <f t="shared" si="258"/>
        <v>2015</v>
      </c>
    </row>
    <row r="3949" spans="1:20" ht="64" x14ac:dyDescent="0.2">
      <c r="A3949">
        <v>875</v>
      </c>
      <c r="B3949" s="9" t="s">
        <v>876</v>
      </c>
      <c r="C3949" s="3" t="s">
        <v>4985</v>
      </c>
      <c r="D3949" s="5">
        <v>5000</v>
      </c>
      <c r="E3949" s="7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4" t="s">
        <v>8326</v>
      </c>
      <c r="P3949" s="12" t="s">
        <v>8349</v>
      </c>
      <c r="Q3949" s="11">
        <f t="shared" si="259"/>
        <v>0</v>
      </c>
      <c r="R3949" s="19">
        <f t="shared" si="260"/>
        <v>42248.723738425921</v>
      </c>
      <c r="S3949" s="17">
        <f t="shared" si="261"/>
        <v>42268.723738425921</v>
      </c>
      <c r="T3949">
        <f t="shared" si="258"/>
        <v>2015</v>
      </c>
    </row>
    <row r="3950" spans="1:20" ht="48" x14ac:dyDescent="0.2">
      <c r="A3950">
        <v>988</v>
      </c>
      <c r="B3950" s="9" t="s">
        <v>989</v>
      </c>
      <c r="C3950" s="3" t="s">
        <v>5098</v>
      </c>
      <c r="D3950" s="5">
        <v>5000</v>
      </c>
      <c r="E3950" s="7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4" t="s">
        <v>8307</v>
      </c>
      <c r="P3950" s="12" t="s">
        <v>8309</v>
      </c>
      <c r="Q3950" s="11">
        <f t="shared" si="259"/>
        <v>0</v>
      </c>
      <c r="R3950" s="19">
        <f t="shared" si="260"/>
        <v>42614.356770833328</v>
      </c>
      <c r="S3950" s="17">
        <f t="shared" si="261"/>
        <v>42644.356770833328</v>
      </c>
      <c r="T3950">
        <f t="shared" si="258"/>
        <v>2016</v>
      </c>
    </row>
    <row r="3951" spans="1:20" ht="48" x14ac:dyDescent="0.2">
      <c r="A3951">
        <v>1140</v>
      </c>
      <c r="B3951" s="9" t="s">
        <v>1141</v>
      </c>
      <c r="C3951" s="3" t="s">
        <v>5250</v>
      </c>
      <c r="D3951" s="5">
        <v>5000</v>
      </c>
      <c r="E3951" s="7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4" t="s">
        <v>8315</v>
      </c>
      <c r="P3951" s="12" t="s">
        <v>8343</v>
      </c>
      <c r="Q3951" s="11">
        <f t="shared" si="259"/>
        <v>0</v>
      </c>
      <c r="R3951" s="19">
        <f t="shared" si="260"/>
        <v>42192.462048611109</v>
      </c>
      <c r="S3951" s="17">
        <f t="shared" si="261"/>
        <v>42222.462048611109</v>
      </c>
      <c r="T3951">
        <f t="shared" si="258"/>
        <v>2015</v>
      </c>
    </row>
    <row r="3952" spans="1:20" ht="48" x14ac:dyDescent="0.2">
      <c r="A3952">
        <v>1231</v>
      </c>
      <c r="B3952" s="9" t="s">
        <v>1232</v>
      </c>
      <c r="C3952" s="3" t="s">
        <v>5341</v>
      </c>
      <c r="D3952" s="5">
        <v>5000</v>
      </c>
      <c r="E3952" s="7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4" t="s">
        <v>8326</v>
      </c>
      <c r="P3952" s="12" t="s">
        <v>8353</v>
      </c>
      <c r="Q3952" s="11">
        <f t="shared" si="259"/>
        <v>0</v>
      </c>
      <c r="R3952" s="19">
        <f t="shared" si="260"/>
        <v>42193.941759259258</v>
      </c>
      <c r="S3952" s="17">
        <f t="shared" si="261"/>
        <v>42244.041666666672</v>
      </c>
      <c r="T3952">
        <f t="shared" si="258"/>
        <v>2015</v>
      </c>
    </row>
    <row r="3953" spans="1:20" ht="48" x14ac:dyDescent="0.2">
      <c r="A3953">
        <v>1458</v>
      </c>
      <c r="B3953" s="9" t="s">
        <v>1459</v>
      </c>
      <c r="C3953" s="3" t="s">
        <v>5568</v>
      </c>
      <c r="D3953" s="5">
        <v>5000</v>
      </c>
      <c r="E3953" s="7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4" t="s">
        <v>8310</v>
      </c>
      <c r="P3953" s="12" t="s">
        <v>8347</v>
      </c>
      <c r="Q3953" s="11">
        <f t="shared" si="259"/>
        <v>0</v>
      </c>
      <c r="R3953" s="19">
        <f t="shared" si="260"/>
        <v>41831.705555555556</v>
      </c>
      <c r="S3953" s="17">
        <f t="shared" si="261"/>
        <v>41862.166666666664</v>
      </c>
      <c r="T3953">
        <f t="shared" si="258"/>
        <v>2014</v>
      </c>
    </row>
    <row r="3954" spans="1:20" ht="48" x14ac:dyDescent="0.2">
      <c r="A3954">
        <v>1489</v>
      </c>
      <c r="B3954" s="9" t="s">
        <v>1490</v>
      </c>
      <c r="C3954" s="3" t="s">
        <v>5599</v>
      </c>
      <c r="D3954" s="5">
        <v>5000</v>
      </c>
      <c r="E3954" s="7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4" t="s">
        <v>8310</v>
      </c>
      <c r="P3954" s="12" t="s">
        <v>8351</v>
      </c>
      <c r="Q3954" s="11">
        <f t="shared" si="259"/>
        <v>0</v>
      </c>
      <c r="R3954" s="19">
        <f t="shared" si="260"/>
        <v>41198.611712962964</v>
      </c>
      <c r="S3954" s="17">
        <f t="shared" si="261"/>
        <v>41228.653379629628</v>
      </c>
      <c r="T3954">
        <f t="shared" si="258"/>
        <v>2012</v>
      </c>
    </row>
    <row r="3955" spans="1:20" ht="48" x14ac:dyDescent="0.2">
      <c r="A3955">
        <v>1712</v>
      </c>
      <c r="B3955" s="9" t="s">
        <v>1713</v>
      </c>
      <c r="C3955" s="3" t="s">
        <v>5822</v>
      </c>
      <c r="D3955" s="5">
        <v>5000</v>
      </c>
      <c r="E3955" s="7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4" t="s">
        <v>8326</v>
      </c>
      <c r="P3955" s="12" t="s">
        <v>8329</v>
      </c>
      <c r="Q3955" s="11">
        <f t="shared" si="259"/>
        <v>0</v>
      </c>
      <c r="R3955" s="19">
        <f t="shared" si="260"/>
        <v>42125.913807870369</v>
      </c>
      <c r="S3955" s="17">
        <f t="shared" si="261"/>
        <v>42185.913807870369</v>
      </c>
      <c r="T3955">
        <f t="shared" si="258"/>
        <v>2015</v>
      </c>
    </row>
    <row r="3956" spans="1:20" ht="48" x14ac:dyDescent="0.2">
      <c r="A3956">
        <v>1721</v>
      </c>
      <c r="B3956" s="9" t="s">
        <v>1722</v>
      </c>
      <c r="C3956" s="3" t="s">
        <v>5831</v>
      </c>
      <c r="D3956" s="5">
        <v>5000</v>
      </c>
      <c r="E3956" s="7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4" t="s">
        <v>8326</v>
      </c>
      <c r="P3956" s="12" t="s">
        <v>8329</v>
      </c>
      <c r="Q3956" s="11">
        <f t="shared" si="259"/>
        <v>0</v>
      </c>
      <c r="R3956" s="19">
        <f t="shared" si="260"/>
        <v>42319.461377314816</v>
      </c>
      <c r="S3956" s="17">
        <f t="shared" si="261"/>
        <v>42349.461377314816</v>
      </c>
      <c r="T3956">
        <f t="shared" si="258"/>
        <v>2015</v>
      </c>
    </row>
    <row r="3957" spans="1:20" ht="48" x14ac:dyDescent="0.2">
      <c r="A3957">
        <v>2341</v>
      </c>
      <c r="B3957" s="9" t="s">
        <v>2342</v>
      </c>
      <c r="C3957" s="3" t="s">
        <v>6451</v>
      </c>
      <c r="D3957" s="5">
        <v>5000</v>
      </c>
      <c r="E3957" s="7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4" t="s">
        <v>8307</v>
      </c>
      <c r="P3957" s="12" t="s">
        <v>8341</v>
      </c>
      <c r="Q3957" s="11">
        <f t="shared" si="259"/>
        <v>0</v>
      </c>
      <c r="R3957" s="19">
        <f t="shared" si="260"/>
        <v>42167.813703703709</v>
      </c>
      <c r="S3957" s="17">
        <f t="shared" si="261"/>
        <v>42197.813703703709</v>
      </c>
      <c r="T3957">
        <f t="shared" si="258"/>
        <v>2015</v>
      </c>
    </row>
    <row r="3958" spans="1:20" ht="48" x14ac:dyDescent="0.2">
      <c r="A3958">
        <v>2518</v>
      </c>
      <c r="B3958" s="9" t="s">
        <v>2518</v>
      </c>
      <c r="C3958" s="3" t="s">
        <v>6628</v>
      </c>
      <c r="D3958" s="5">
        <v>5000</v>
      </c>
      <c r="E3958" s="7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4" t="s">
        <v>8318</v>
      </c>
      <c r="P3958" s="12" t="s">
        <v>8356</v>
      </c>
      <c r="Q3958" s="11">
        <f t="shared" si="259"/>
        <v>0</v>
      </c>
      <c r="R3958" s="19">
        <f t="shared" si="260"/>
        <v>41926.680879629632</v>
      </c>
      <c r="S3958" s="17">
        <f t="shared" si="261"/>
        <v>41956.722546296296</v>
      </c>
      <c r="T3958">
        <f t="shared" si="258"/>
        <v>2014</v>
      </c>
    </row>
    <row r="3959" spans="1:20" ht="48" x14ac:dyDescent="0.2">
      <c r="A3959">
        <v>2760</v>
      </c>
      <c r="B3959" s="9" t="s">
        <v>2760</v>
      </c>
      <c r="C3959" s="3" t="s">
        <v>6870</v>
      </c>
      <c r="D3959" s="5">
        <v>5000</v>
      </c>
      <c r="E3959" s="7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4" t="s">
        <v>8310</v>
      </c>
      <c r="P3959" s="12" t="s">
        <v>8355</v>
      </c>
      <c r="Q3959" s="11">
        <f t="shared" si="259"/>
        <v>0</v>
      </c>
      <c r="R3959" s="19">
        <f t="shared" si="260"/>
        <v>41415.461319444446</v>
      </c>
      <c r="S3959" s="17">
        <f t="shared" si="261"/>
        <v>41445.461319444446</v>
      </c>
      <c r="T3959">
        <f t="shared" si="258"/>
        <v>2013</v>
      </c>
    </row>
    <row r="3960" spans="1:20" ht="48" x14ac:dyDescent="0.2">
      <c r="A3960">
        <v>3206</v>
      </c>
      <c r="B3960" s="9" t="s">
        <v>3206</v>
      </c>
      <c r="C3960" s="3" t="s">
        <v>7316</v>
      </c>
      <c r="D3960" s="5">
        <v>5000</v>
      </c>
      <c r="E3960" s="7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4" t="s">
        <v>8322</v>
      </c>
      <c r="P3960" s="12" t="s">
        <v>8334</v>
      </c>
      <c r="Q3960" s="11">
        <f t="shared" si="259"/>
        <v>0</v>
      </c>
      <c r="R3960" s="19">
        <f t="shared" si="260"/>
        <v>42236.276053240741</v>
      </c>
      <c r="S3960" s="17">
        <f t="shared" si="261"/>
        <v>42266.276053240741</v>
      </c>
      <c r="T3960">
        <f t="shared" si="258"/>
        <v>2015</v>
      </c>
    </row>
    <row r="3961" spans="1:20" ht="48" x14ac:dyDescent="0.2">
      <c r="A3961">
        <v>3944</v>
      </c>
      <c r="B3961" s="9" t="s">
        <v>3941</v>
      </c>
      <c r="C3961" s="3" t="s">
        <v>8052</v>
      </c>
      <c r="D3961" s="5">
        <v>5000</v>
      </c>
      <c r="E3961" s="7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4" t="s">
        <v>8322</v>
      </c>
      <c r="P3961" s="12" t="s">
        <v>8325</v>
      </c>
      <c r="Q3961" s="11">
        <f t="shared" si="259"/>
        <v>0</v>
      </c>
      <c r="R3961" s="19">
        <f t="shared" si="260"/>
        <v>42213.662905092591</v>
      </c>
      <c r="S3961" s="17">
        <f t="shared" si="261"/>
        <v>42243.662905092591</v>
      </c>
      <c r="T3961">
        <f t="shared" si="258"/>
        <v>2015</v>
      </c>
    </row>
    <row r="3962" spans="1:20" ht="48" x14ac:dyDescent="0.2">
      <c r="A3962">
        <v>4031</v>
      </c>
      <c r="B3962" s="9" t="s">
        <v>4027</v>
      </c>
      <c r="C3962" s="3" t="s">
        <v>8136</v>
      </c>
      <c r="D3962" s="5">
        <v>5000</v>
      </c>
      <c r="E3962" s="7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4" t="s">
        <v>8322</v>
      </c>
      <c r="P3962" s="12" t="s">
        <v>8325</v>
      </c>
      <c r="Q3962" s="11">
        <f t="shared" si="259"/>
        <v>0</v>
      </c>
      <c r="R3962" s="19">
        <f t="shared" si="260"/>
        <v>41941.585231481484</v>
      </c>
      <c r="S3962" s="17">
        <f t="shared" si="261"/>
        <v>41991.626898148148</v>
      </c>
      <c r="T3962">
        <f t="shared" si="258"/>
        <v>2014</v>
      </c>
    </row>
    <row r="3963" spans="1:20" ht="32" x14ac:dyDescent="0.2">
      <c r="A3963">
        <v>1444</v>
      </c>
      <c r="B3963" s="9" t="s">
        <v>1445</v>
      </c>
      <c r="C3963" s="3" t="s">
        <v>5554</v>
      </c>
      <c r="D3963" s="5">
        <v>4950</v>
      </c>
      <c r="E3963" s="7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4" t="s">
        <v>8310</v>
      </c>
      <c r="P3963" s="12" t="s">
        <v>8347</v>
      </c>
      <c r="Q3963" s="11">
        <f t="shared" si="259"/>
        <v>0</v>
      </c>
      <c r="R3963" s="19">
        <f t="shared" si="260"/>
        <v>42199.873402777783</v>
      </c>
      <c r="S3963" s="17">
        <f t="shared" si="261"/>
        <v>42259.873402777783</v>
      </c>
      <c r="T3963">
        <f t="shared" si="258"/>
        <v>2015</v>
      </c>
    </row>
    <row r="3964" spans="1:20" ht="48" x14ac:dyDescent="0.2">
      <c r="A3964">
        <v>2851</v>
      </c>
      <c r="B3964" s="9" t="s">
        <v>2851</v>
      </c>
      <c r="C3964" s="3" t="s">
        <v>6961</v>
      </c>
      <c r="D3964" s="5">
        <v>4500</v>
      </c>
      <c r="E3964" s="7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4" t="s">
        <v>8322</v>
      </c>
      <c r="P3964" s="12" t="s">
        <v>8325</v>
      </c>
      <c r="Q3964" s="11">
        <f t="shared" si="259"/>
        <v>0</v>
      </c>
      <c r="R3964" s="19">
        <f t="shared" si="260"/>
        <v>42390.002650462964</v>
      </c>
      <c r="S3964" s="17">
        <f t="shared" si="261"/>
        <v>42398.970138888893</v>
      </c>
      <c r="T3964">
        <f t="shared" si="258"/>
        <v>2016</v>
      </c>
    </row>
    <row r="3965" spans="1:20" ht="64" x14ac:dyDescent="0.2">
      <c r="A3965">
        <v>1052</v>
      </c>
      <c r="B3965" s="9" t="s">
        <v>1053</v>
      </c>
      <c r="C3965" s="3" t="s">
        <v>5162</v>
      </c>
      <c r="D3965" s="5">
        <v>4336</v>
      </c>
      <c r="E3965" s="7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4" t="s">
        <v>8345</v>
      </c>
      <c r="P3965" s="12" t="s">
        <v>8346</v>
      </c>
      <c r="Q3965" s="11">
        <f t="shared" si="259"/>
        <v>0</v>
      </c>
      <c r="R3965" s="19">
        <f t="shared" si="260"/>
        <v>42483.797395833331</v>
      </c>
      <c r="S3965" s="17">
        <f t="shared" si="261"/>
        <v>42527.839583333334</v>
      </c>
      <c r="T3965">
        <f t="shared" si="258"/>
        <v>2016</v>
      </c>
    </row>
    <row r="3966" spans="1:20" ht="48" x14ac:dyDescent="0.2">
      <c r="A3966">
        <v>2392</v>
      </c>
      <c r="B3966" s="9" t="s">
        <v>2393</v>
      </c>
      <c r="C3966" s="3" t="s">
        <v>6502</v>
      </c>
      <c r="D3966" s="5">
        <v>4200</v>
      </c>
      <c r="E3966" s="7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4" t="s">
        <v>8307</v>
      </c>
      <c r="P3966" s="12" t="s">
        <v>8341</v>
      </c>
      <c r="Q3966" s="11">
        <f t="shared" si="259"/>
        <v>0</v>
      </c>
      <c r="R3966" s="19">
        <f t="shared" si="260"/>
        <v>42276.120636574073</v>
      </c>
      <c r="S3966" s="17">
        <f t="shared" si="261"/>
        <v>42306.120636574073</v>
      </c>
      <c r="T3966">
        <f t="shared" si="258"/>
        <v>2015</v>
      </c>
    </row>
    <row r="3967" spans="1:20" ht="48" x14ac:dyDescent="0.2">
      <c r="A3967">
        <v>124</v>
      </c>
      <c r="B3967" s="9" t="s">
        <v>126</v>
      </c>
      <c r="C3967" s="3" t="s">
        <v>4235</v>
      </c>
      <c r="D3967" s="5">
        <v>4000</v>
      </c>
      <c r="E3967" s="7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4" t="s">
        <v>8320</v>
      </c>
      <c r="P3967" s="12" t="s">
        <v>8336</v>
      </c>
      <c r="Q3967" s="11">
        <f t="shared" si="259"/>
        <v>0</v>
      </c>
      <c r="R3967" s="19">
        <f t="shared" si="260"/>
        <v>42114.928726851853</v>
      </c>
      <c r="S3967" s="17">
        <f t="shared" si="261"/>
        <v>42139.928726851853</v>
      </c>
      <c r="T3967">
        <f t="shared" ref="T3967:T4030" si="262">YEAR(R3967)</f>
        <v>2015</v>
      </c>
    </row>
    <row r="3968" spans="1:20" ht="48" x14ac:dyDescent="0.2">
      <c r="A3968">
        <v>766</v>
      </c>
      <c r="B3968" s="9" t="s">
        <v>767</v>
      </c>
      <c r="C3968" s="3" t="s">
        <v>4876</v>
      </c>
      <c r="D3968" s="5">
        <v>4000</v>
      </c>
      <c r="E3968" s="7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4" t="s">
        <v>8310</v>
      </c>
      <c r="P3968" s="12" t="s">
        <v>8351</v>
      </c>
      <c r="Q3968" s="11">
        <f t="shared" si="259"/>
        <v>0</v>
      </c>
      <c r="R3968" s="19">
        <f t="shared" si="260"/>
        <v>42021.783368055556</v>
      </c>
      <c r="S3968" s="17">
        <f t="shared" si="261"/>
        <v>42051.783368055556</v>
      </c>
      <c r="T3968">
        <f t="shared" si="262"/>
        <v>2015</v>
      </c>
    </row>
    <row r="3969" spans="1:20" ht="32" x14ac:dyDescent="0.2">
      <c r="A3969">
        <v>1061</v>
      </c>
      <c r="B3969" s="9" t="s">
        <v>1062</v>
      </c>
      <c r="C3969" s="3" t="s">
        <v>5171</v>
      </c>
      <c r="D3969" s="5">
        <v>4000</v>
      </c>
      <c r="E3969" s="7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4" t="s">
        <v>8345</v>
      </c>
      <c r="P3969" s="12" t="s">
        <v>8346</v>
      </c>
      <c r="Q3969" s="11">
        <f t="shared" ref="Q3969:Q4032" si="263">IFERROR(ROUND(E3969/L3969,2),0)</f>
        <v>0</v>
      </c>
      <c r="R3969" s="19">
        <f t="shared" si="260"/>
        <v>42432.276712962965</v>
      </c>
      <c r="S3969" s="17">
        <f t="shared" si="261"/>
        <v>42492.041666666672</v>
      </c>
      <c r="T3969">
        <f t="shared" si="262"/>
        <v>2016</v>
      </c>
    </row>
    <row r="3970" spans="1:20" ht="48" x14ac:dyDescent="0.2">
      <c r="A3970">
        <v>1142</v>
      </c>
      <c r="B3970" s="9" t="s">
        <v>1143</v>
      </c>
      <c r="C3970" s="3" t="s">
        <v>5252</v>
      </c>
      <c r="D3970" s="5">
        <v>4000</v>
      </c>
      <c r="E3970" s="7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4" t="s">
        <v>8315</v>
      </c>
      <c r="P3970" s="12" t="s">
        <v>8343</v>
      </c>
      <c r="Q3970" s="11">
        <f t="shared" si="263"/>
        <v>0</v>
      </c>
      <c r="R3970" s="19">
        <f t="shared" si="260"/>
        <v>42022.006099537044</v>
      </c>
      <c r="S3970" s="17">
        <f t="shared" si="261"/>
        <v>42052.006099537044</v>
      </c>
      <c r="T3970">
        <f t="shared" si="262"/>
        <v>2015</v>
      </c>
    </row>
    <row r="3971" spans="1:20" ht="48" x14ac:dyDescent="0.2">
      <c r="A3971">
        <v>1409</v>
      </c>
      <c r="B3971" s="9" t="s">
        <v>1410</v>
      </c>
      <c r="C3971" s="3" t="s">
        <v>5519</v>
      </c>
      <c r="D3971" s="5">
        <v>4000</v>
      </c>
      <c r="E3971" s="7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4" t="s">
        <v>8310</v>
      </c>
      <c r="P3971" s="12" t="s">
        <v>8347</v>
      </c>
      <c r="Q3971" s="11">
        <f t="shared" si="263"/>
        <v>0</v>
      </c>
      <c r="R3971" s="19">
        <f t="shared" ref="R3971:R4034" si="264">(((J3971/60)/60)/24)+DATE(1970,1,1)</f>
        <v>41945.133506944447</v>
      </c>
      <c r="S3971" s="17">
        <f t="shared" ref="S3971:S4034" si="265">(((I3971/60)/60)/24)+DATE(1970,1,1)</f>
        <v>42005.175173611111</v>
      </c>
      <c r="T3971">
        <f t="shared" si="262"/>
        <v>2014</v>
      </c>
    </row>
    <row r="3972" spans="1:20" ht="48" x14ac:dyDescent="0.2">
      <c r="A3972">
        <v>1562</v>
      </c>
      <c r="B3972" s="9" t="s">
        <v>1563</v>
      </c>
      <c r="C3972" s="3" t="s">
        <v>5672</v>
      </c>
      <c r="D3972" s="5">
        <v>4000</v>
      </c>
      <c r="E3972" s="7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4" t="s">
        <v>8310</v>
      </c>
      <c r="P3972" s="12" t="s">
        <v>8348</v>
      </c>
      <c r="Q3972" s="11">
        <f t="shared" si="263"/>
        <v>0</v>
      </c>
      <c r="R3972" s="19">
        <f t="shared" si="264"/>
        <v>40079.566157407404</v>
      </c>
      <c r="S3972" s="17">
        <f t="shared" si="265"/>
        <v>40149.034722222219</v>
      </c>
      <c r="T3972">
        <f t="shared" si="262"/>
        <v>2009</v>
      </c>
    </row>
    <row r="3973" spans="1:20" ht="48" x14ac:dyDescent="0.2">
      <c r="A3973">
        <v>1732</v>
      </c>
      <c r="B3973" s="9" t="s">
        <v>1733</v>
      </c>
      <c r="C3973" s="3" t="s">
        <v>5842</v>
      </c>
      <c r="D3973" s="5">
        <v>4000</v>
      </c>
      <c r="E3973" s="7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4" t="s">
        <v>8326</v>
      </c>
      <c r="P3973" s="12" t="s">
        <v>8329</v>
      </c>
      <c r="Q3973" s="11">
        <f t="shared" si="263"/>
        <v>0</v>
      </c>
      <c r="R3973" s="19">
        <f t="shared" si="264"/>
        <v>42325.683807870373</v>
      </c>
      <c r="S3973" s="17">
        <f t="shared" si="265"/>
        <v>42385.208333333328</v>
      </c>
      <c r="T3973">
        <f t="shared" si="262"/>
        <v>2015</v>
      </c>
    </row>
    <row r="3974" spans="1:20" ht="48" x14ac:dyDescent="0.2">
      <c r="A3974">
        <v>2398</v>
      </c>
      <c r="B3974" s="9" t="s">
        <v>2399</v>
      </c>
      <c r="C3974" s="3" t="s">
        <v>6508</v>
      </c>
      <c r="D3974" s="5">
        <v>4000</v>
      </c>
      <c r="E3974" s="7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4" t="s">
        <v>8307</v>
      </c>
      <c r="P3974" s="12" t="s">
        <v>8341</v>
      </c>
      <c r="Q3974" s="11">
        <f t="shared" si="263"/>
        <v>0</v>
      </c>
      <c r="R3974" s="19">
        <f t="shared" si="264"/>
        <v>42157.916481481487</v>
      </c>
      <c r="S3974" s="17">
        <f t="shared" si="265"/>
        <v>42187.916481481487</v>
      </c>
      <c r="T3974">
        <f t="shared" si="262"/>
        <v>2015</v>
      </c>
    </row>
    <row r="3975" spans="1:20" ht="48" x14ac:dyDescent="0.2">
      <c r="A3975">
        <v>2765</v>
      </c>
      <c r="B3975" s="9" t="s">
        <v>2765</v>
      </c>
      <c r="C3975" s="3" t="s">
        <v>6875</v>
      </c>
      <c r="D3975" s="5">
        <v>4000</v>
      </c>
      <c r="E3975" s="7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4" t="s">
        <v>8310</v>
      </c>
      <c r="P3975" s="12" t="s">
        <v>8355</v>
      </c>
      <c r="Q3975" s="11">
        <f t="shared" si="263"/>
        <v>0</v>
      </c>
      <c r="R3975" s="19">
        <f t="shared" si="264"/>
        <v>41194.579027777778</v>
      </c>
      <c r="S3975" s="17">
        <f t="shared" si="265"/>
        <v>41210.579027777778</v>
      </c>
      <c r="T3975">
        <f t="shared" si="262"/>
        <v>2012</v>
      </c>
    </row>
    <row r="3976" spans="1:20" ht="48" x14ac:dyDescent="0.2">
      <c r="A3976">
        <v>3190</v>
      </c>
      <c r="B3976" s="9" t="s">
        <v>3190</v>
      </c>
      <c r="C3976" s="3" t="s">
        <v>7300</v>
      </c>
      <c r="D3976" s="5">
        <v>4000</v>
      </c>
      <c r="E3976" s="7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4" t="s">
        <v>8322</v>
      </c>
      <c r="P3976" s="12" t="s">
        <v>8334</v>
      </c>
      <c r="Q3976" s="11">
        <f t="shared" si="263"/>
        <v>0</v>
      </c>
      <c r="R3976" s="19">
        <f t="shared" si="264"/>
        <v>42683.151331018518</v>
      </c>
      <c r="S3976" s="17">
        <f t="shared" si="265"/>
        <v>42713.192997685182</v>
      </c>
      <c r="T3976">
        <f t="shared" si="262"/>
        <v>2016</v>
      </c>
    </row>
    <row r="3977" spans="1:20" ht="48" x14ac:dyDescent="0.2">
      <c r="A3977">
        <v>4026</v>
      </c>
      <c r="B3977" s="9" t="s">
        <v>4022</v>
      </c>
      <c r="C3977" s="3" t="s">
        <v>8131</v>
      </c>
      <c r="D3977" s="5">
        <v>4000</v>
      </c>
      <c r="E3977" s="7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4" t="s">
        <v>8322</v>
      </c>
      <c r="P3977" s="12" t="s">
        <v>8325</v>
      </c>
      <c r="Q3977" s="11">
        <f t="shared" si="263"/>
        <v>0</v>
      </c>
      <c r="R3977" s="19">
        <f t="shared" si="264"/>
        <v>42282.655543981484</v>
      </c>
      <c r="S3977" s="17">
        <f t="shared" si="265"/>
        <v>42342.697210648148</v>
      </c>
      <c r="T3977">
        <f t="shared" si="262"/>
        <v>2015</v>
      </c>
    </row>
    <row r="3978" spans="1:20" ht="48" x14ac:dyDescent="0.2">
      <c r="A3978">
        <v>762</v>
      </c>
      <c r="B3978" s="9" t="s">
        <v>763</v>
      </c>
      <c r="C3978" s="3" t="s">
        <v>4872</v>
      </c>
      <c r="D3978" s="5">
        <v>3500</v>
      </c>
      <c r="E3978" s="7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4" t="s">
        <v>8310</v>
      </c>
      <c r="P3978" s="12" t="s">
        <v>8351</v>
      </c>
      <c r="Q3978" s="11">
        <f t="shared" si="263"/>
        <v>0</v>
      </c>
      <c r="R3978" s="19">
        <f t="shared" si="264"/>
        <v>42690.858449074076</v>
      </c>
      <c r="S3978" s="17">
        <f t="shared" si="265"/>
        <v>42708.25</v>
      </c>
      <c r="T3978">
        <f t="shared" si="262"/>
        <v>2016</v>
      </c>
    </row>
    <row r="3979" spans="1:20" ht="48" x14ac:dyDescent="0.2">
      <c r="A3979">
        <v>1055</v>
      </c>
      <c r="B3979" s="9" t="s">
        <v>1056</v>
      </c>
      <c r="C3979" s="3" t="s">
        <v>5165</v>
      </c>
      <c r="D3979" s="5">
        <v>3500</v>
      </c>
      <c r="E3979" s="7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4" t="s">
        <v>8345</v>
      </c>
      <c r="P3979" s="12" t="s">
        <v>8346</v>
      </c>
      <c r="Q3979" s="11">
        <f t="shared" si="263"/>
        <v>0</v>
      </c>
      <c r="R3979" s="19">
        <f t="shared" si="264"/>
        <v>42406.992418981477</v>
      </c>
      <c r="S3979" s="17">
        <f t="shared" si="265"/>
        <v>42436.992418981477</v>
      </c>
      <c r="T3979">
        <f t="shared" si="262"/>
        <v>2016</v>
      </c>
    </row>
    <row r="3980" spans="1:20" ht="48" x14ac:dyDescent="0.2">
      <c r="A3980">
        <v>1551</v>
      </c>
      <c r="B3980" s="9" t="s">
        <v>1552</v>
      </c>
      <c r="C3980" s="3" t="s">
        <v>5661</v>
      </c>
      <c r="D3980" s="5">
        <v>3500</v>
      </c>
      <c r="E3980" s="7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4" t="s">
        <v>8312</v>
      </c>
      <c r="P3980" s="12" t="s">
        <v>8354</v>
      </c>
      <c r="Q3980" s="11">
        <f t="shared" si="263"/>
        <v>0</v>
      </c>
      <c r="R3980" s="19">
        <f t="shared" si="264"/>
        <v>42121.824525462958</v>
      </c>
      <c r="S3980" s="17">
        <f t="shared" si="265"/>
        <v>42151.824525462958</v>
      </c>
      <c r="T3980">
        <f t="shared" si="262"/>
        <v>2015</v>
      </c>
    </row>
    <row r="3981" spans="1:20" ht="48" x14ac:dyDescent="0.2">
      <c r="A3981">
        <v>916</v>
      </c>
      <c r="B3981" s="9" t="s">
        <v>917</v>
      </c>
      <c r="C3981" s="3" t="s">
        <v>5026</v>
      </c>
      <c r="D3981" s="5">
        <v>3300</v>
      </c>
      <c r="E3981" s="7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4" t="s">
        <v>8326</v>
      </c>
      <c r="P3981" s="12" t="s">
        <v>8349</v>
      </c>
      <c r="Q3981" s="11">
        <f t="shared" si="263"/>
        <v>0</v>
      </c>
      <c r="R3981" s="19">
        <f t="shared" si="264"/>
        <v>40434.853402777779</v>
      </c>
      <c r="S3981" s="17">
        <f t="shared" si="265"/>
        <v>40473.208333333336</v>
      </c>
      <c r="T3981">
        <f t="shared" si="262"/>
        <v>2010</v>
      </c>
    </row>
    <row r="3982" spans="1:20" ht="48" x14ac:dyDescent="0.2">
      <c r="A3982">
        <v>2751</v>
      </c>
      <c r="B3982" s="9" t="s">
        <v>2751</v>
      </c>
      <c r="C3982" s="3" t="s">
        <v>6861</v>
      </c>
      <c r="D3982" s="5">
        <v>3274</v>
      </c>
      <c r="E3982" s="7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4" t="s">
        <v>8310</v>
      </c>
      <c r="P3982" s="12" t="s">
        <v>8355</v>
      </c>
      <c r="Q3982" s="11">
        <f t="shared" si="263"/>
        <v>0</v>
      </c>
      <c r="R3982" s="19">
        <f t="shared" si="264"/>
        <v>41747.887060185189</v>
      </c>
      <c r="S3982" s="17">
        <f t="shared" si="265"/>
        <v>41807.887060185189</v>
      </c>
      <c r="T3982">
        <f t="shared" si="262"/>
        <v>2014</v>
      </c>
    </row>
    <row r="3983" spans="1:20" ht="48" x14ac:dyDescent="0.2">
      <c r="A3983">
        <v>1122</v>
      </c>
      <c r="B3983" s="9" t="s">
        <v>1123</v>
      </c>
      <c r="C3983" s="3" t="s">
        <v>5232</v>
      </c>
      <c r="D3983" s="5">
        <v>3200</v>
      </c>
      <c r="E3983" s="7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4" t="s">
        <v>8315</v>
      </c>
      <c r="P3983" s="12" t="s">
        <v>8333</v>
      </c>
      <c r="Q3983" s="11">
        <f t="shared" si="263"/>
        <v>0</v>
      </c>
      <c r="R3983" s="19">
        <f t="shared" si="264"/>
        <v>41410.703993055555</v>
      </c>
      <c r="S3983" s="17">
        <f t="shared" si="265"/>
        <v>41424.703993055555</v>
      </c>
      <c r="T3983">
        <f t="shared" si="262"/>
        <v>2013</v>
      </c>
    </row>
    <row r="3984" spans="1:20" ht="48" x14ac:dyDescent="0.2">
      <c r="A3984">
        <v>1994</v>
      </c>
      <c r="B3984" s="9" t="s">
        <v>1995</v>
      </c>
      <c r="C3984" s="3" t="s">
        <v>6104</v>
      </c>
      <c r="D3984" s="5">
        <v>3200</v>
      </c>
      <c r="E3984" s="7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4" t="s">
        <v>8312</v>
      </c>
      <c r="P3984" s="12" t="s">
        <v>8352</v>
      </c>
      <c r="Q3984" s="11">
        <f t="shared" si="263"/>
        <v>0</v>
      </c>
      <c r="R3984" s="19">
        <f t="shared" si="264"/>
        <v>42651.006273148145</v>
      </c>
      <c r="S3984" s="17">
        <f t="shared" si="265"/>
        <v>42711.047939814816</v>
      </c>
      <c r="T3984">
        <f t="shared" si="262"/>
        <v>2016</v>
      </c>
    </row>
    <row r="3985" spans="1:20" ht="48" x14ac:dyDescent="0.2">
      <c r="A3985">
        <v>136</v>
      </c>
      <c r="B3985" s="9" t="s">
        <v>138</v>
      </c>
      <c r="C3985" s="3" t="s">
        <v>4232</v>
      </c>
      <c r="D3985" s="5">
        <v>3000</v>
      </c>
      <c r="E3985" s="7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4" t="s">
        <v>8320</v>
      </c>
      <c r="P3985" s="12" t="s">
        <v>8336</v>
      </c>
      <c r="Q3985" s="11">
        <f t="shared" si="263"/>
        <v>0</v>
      </c>
      <c r="R3985" s="19">
        <f t="shared" si="264"/>
        <v>42096.410115740742</v>
      </c>
      <c r="S3985" s="17">
        <f t="shared" si="265"/>
        <v>42140.427777777775</v>
      </c>
      <c r="T3985">
        <f t="shared" si="262"/>
        <v>2015</v>
      </c>
    </row>
    <row r="3986" spans="1:20" ht="48" x14ac:dyDescent="0.2">
      <c r="A3986">
        <v>229</v>
      </c>
      <c r="B3986" s="9" t="s">
        <v>231</v>
      </c>
      <c r="C3986" s="3" t="s">
        <v>4339</v>
      </c>
      <c r="D3986" s="5">
        <v>3000</v>
      </c>
      <c r="E3986" s="7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4" t="s">
        <v>8320</v>
      </c>
      <c r="P3986" s="12" t="s">
        <v>8324</v>
      </c>
      <c r="Q3986" s="11">
        <f t="shared" si="263"/>
        <v>0</v>
      </c>
      <c r="R3986" s="19">
        <f t="shared" si="264"/>
        <v>42383.933993055558</v>
      </c>
      <c r="S3986" s="17">
        <f t="shared" si="265"/>
        <v>42413.933993055558</v>
      </c>
      <c r="T3986">
        <f t="shared" si="262"/>
        <v>2016</v>
      </c>
    </row>
    <row r="3987" spans="1:20" ht="64" x14ac:dyDescent="0.2">
      <c r="A3987">
        <v>433</v>
      </c>
      <c r="B3987" s="9" t="s">
        <v>434</v>
      </c>
      <c r="C3987" s="3" t="s">
        <v>4543</v>
      </c>
      <c r="D3987" s="5">
        <v>3000</v>
      </c>
      <c r="E3987" s="7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4" t="s">
        <v>8320</v>
      </c>
      <c r="P3987" s="12" t="s">
        <v>8338</v>
      </c>
      <c r="Q3987" s="11">
        <f t="shared" si="263"/>
        <v>0</v>
      </c>
      <c r="R3987" s="19">
        <f t="shared" si="264"/>
        <v>42228.629884259266</v>
      </c>
      <c r="S3987" s="17">
        <f t="shared" si="265"/>
        <v>42288.629884259266</v>
      </c>
      <c r="T3987">
        <f t="shared" si="262"/>
        <v>2015</v>
      </c>
    </row>
    <row r="3988" spans="1:20" ht="48" x14ac:dyDescent="0.2">
      <c r="A3988">
        <v>897</v>
      </c>
      <c r="B3988" s="9" t="s">
        <v>898</v>
      </c>
      <c r="C3988" s="3" t="s">
        <v>5007</v>
      </c>
      <c r="D3988" s="5">
        <v>3000</v>
      </c>
      <c r="E3988" s="7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4" t="s">
        <v>8326</v>
      </c>
      <c r="P3988" s="12" t="s">
        <v>8327</v>
      </c>
      <c r="Q3988" s="11">
        <f t="shared" si="263"/>
        <v>0</v>
      </c>
      <c r="R3988" s="19">
        <f t="shared" si="264"/>
        <v>41211.688750000001</v>
      </c>
      <c r="S3988" s="17">
        <f t="shared" si="265"/>
        <v>41241.730416666665</v>
      </c>
      <c r="T3988">
        <f t="shared" si="262"/>
        <v>2012</v>
      </c>
    </row>
    <row r="3989" spans="1:20" ht="48" x14ac:dyDescent="0.2">
      <c r="A3989">
        <v>1046</v>
      </c>
      <c r="B3989" s="9" t="s">
        <v>1047</v>
      </c>
      <c r="C3989" s="3" t="s">
        <v>5156</v>
      </c>
      <c r="D3989" s="5">
        <v>3000</v>
      </c>
      <c r="E3989" s="7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4" t="s">
        <v>8345</v>
      </c>
      <c r="P3989" s="12" t="s">
        <v>8346</v>
      </c>
      <c r="Q3989" s="11">
        <f t="shared" si="263"/>
        <v>0</v>
      </c>
      <c r="R3989" s="19">
        <f t="shared" si="264"/>
        <v>42319.851388888885</v>
      </c>
      <c r="S3989" s="17">
        <f t="shared" si="265"/>
        <v>42364.851388888885</v>
      </c>
      <c r="T3989">
        <f t="shared" si="262"/>
        <v>2015</v>
      </c>
    </row>
    <row r="3990" spans="1:20" ht="48" x14ac:dyDescent="0.2">
      <c r="A3990">
        <v>1125</v>
      </c>
      <c r="B3990" s="9" t="s">
        <v>1126</v>
      </c>
      <c r="C3990" s="3" t="s">
        <v>5235</v>
      </c>
      <c r="D3990" s="5">
        <v>3000</v>
      </c>
      <c r="E3990" s="7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4" t="s">
        <v>8315</v>
      </c>
      <c r="P3990" s="12" t="s">
        <v>8343</v>
      </c>
      <c r="Q3990" s="11">
        <f t="shared" si="263"/>
        <v>0</v>
      </c>
      <c r="R3990" s="19">
        <f t="shared" si="264"/>
        <v>42212.624189814815</v>
      </c>
      <c r="S3990" s="17">
        <f t="shared" si="265"/>
        <v>42272.624189814815</v>
      </c>
      <c r="T3990">
        <f t="shared" si="262"/>
        <v>2015</v>
      </c>
    </row>
    <row r="3991" spans="1:20" ht="48" x14ac:dyDescent="0.2">
      <c r="A3991">
        <v>1730</v>
      </c>
      <c r="B3991" s="9" t="s">
        <v>1731</v>
      </c>
      <c r="C3991" s="3" t="s">
        <v>5840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4" t="s">
        <v>8326</v>
      </c>
      <c r="P3991" s="12" t="s">
        <v>8329</v>
      </c>
      <c r="Q3991" s="11">
        <f t="shared" si="263"/>
        <v>0</v>
      </c>
      <c r="R3991" s="19">
        <f t="shared" si="264"/>
        <v>42272.087766203709</v>
      </c>
      <c r="S3991" s="17">
        <f t="shared" si="265"/>
        <v>42302.087766203709</v>
      </c>
      <c r="T3991">
        <f t="shared" si="262"/>
        <v>2015</v>
      </c>
    </row>
    <row r="3992" spans="1:20" ht="48" x14ac:dyDescent="0.2">
      <c r="A3992">
        <v>1740</v>
      </c>
      <c r="B3992" s="9" t="s">
        <v>1741</v>
      </c>
      <c r="C3992" s="3" t="s">
        <v>5850</v>
      </c>
      <c r="D3992" s="5">
        <v>3000</v>
      </c>
      <c r="E3992" s="7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4" t="s">
        <v>8326</v>
      </c>
      <c r="P3992" s="12" t="s">
        <v>8329</v>
      </c>
      <c r="Q3992" s="11">
        <f t="shared" si="263"/>
        <v>0</v>
      </c>
      <c r="R3992" s="19">
        <f t="shared" si="264"/>
        <v>42171.817384259266</v>
      </c>
      <c r="S3992" s="17">
        <f t="shared" si="265"/>
        <v>42201.817384259266</v>
      </c>
      <c r="T3992">
        <f t="shared" si="262"/>
        <v>2015</v>
      </c>
    </row>
    <row r="3993" spans="1:20" ht="48" x14ac:dyDescent="0.2">
      <c r="A3993">
        <v>1815</v>
      </c>
      <c r="B3993" s="9" t="s">
        <v>1816</v>
      </c>
      <c r="C3993" s="3" t="s">
        <v>5925</v>
      </c>
      <c r="D3993" s="5">
        <v>3000</v>
      </c>
      <c r="E3993" s="7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4" t="s">
        <v>8312</v>
      </c>
      <c r="P3993" s="12" t="s">
        <v>8313</v>
      </c>
      <c r="Q3993" s="11">
        <f t="shared" si="263"/>
        <v>0</v>
      </c>
      <c r="R3993" s="19">
        <f t="shared" si="264"/>
        <v>42172.906678240746</v>
      </c>
      <c r="S3993" s="17">
        <f t="shared" si="265"/>
        <v>42186.906678240746</v>
      </c>
      <c r="T3993">
        <f t="shared" si="262"/>
        <v>2015</v>
      </c>
    </row>
    <row r="3994" spans="1:20" ht="48" x14ac:dyDescent="0.2">
      <c r="A3994">
        <v>2345</v>
      </c>
      <c r="B3994" s="9" t="s">
        <v>2346</v>
      </c>
      <c r="C3994" s="3" t="s">
        <v>6455</v>
      </c>
      <c r="D3994" s="5">
        <v>3000</v>
      </c>
      <c r="E3994" s="7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4" t="s">
        <v>8307</v>
      </c>
      <c r="P3994" s="12" t="s">
        <v>8341</v>
      </c>
      <c r="Q3994" s="11">
        <f t="shared" si="263"/>
        <v>0</v>
      </c>
      <c r="R3994" s="19">
        <f t="shared" si="264"/>
        <v>42060.001805555556</v>
      </c>
      <c r="S3994" s="17">
        <f t="shared" si="265"/>
        <v>42094.985416666663</v>
      </c>
      <c r="T3994">
        <f t="shared" si="262"/>
        <v>2015</v>
      </c>
    </row>
    <row r="3995" spans="1:20" ht="48" x14ac:dyDescent="0.2">
      <c r="A3995">
        <v>2419</v>
      </c>
      <c r="B3995" s="9" t="s">
        <v>2420</v>
      </c>
      <c r="C3995" s="3" t="s">
        <v>6529</v>
      </c>
      <c r="D3995" s="5">
        <v>3000</v>
      </c>
      <c r="E3995" s="7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4" t="s">
        <v>8318</v>
      </c>
      <c r="P3995" s="12" t="s">
        <v>8344</v>
      </c>
      <c r="Q3995" s="11">
        <f t="shared" si="263"/>
        <v>0</v>
      </c>
      <c r="R3995" s="19">
        <f t="shared" si="264"/>
        <v>41993.738298611104</v>
      </c>
      <c r="S3995" s="17">
        <f t="shared" si="265"/>
        <v>42053.738298611104</v>
      </c>
      <c r="T3995">
        <f t="shared" si="262"/>
        <v>2014</v>
      </c>
    </row>
    <row r="3996" spans="1:20" ht="48" x14ac:dyDescent="0.2">
      <c r="A3996">
        <v>2590</v>
      </c>
      <c r="B3996" s="9" t="s">
        <v>2590</v>
      </c>
      <c r="C3996" s="3" t="s">
        <v>6700</v>
      </c>
      <c r="D3996" s="5">
        <v>3000</v>
      </c>
      <c r="E3996" s="7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4" t="s">
        <v>8318</v>
      </c>
      <c r="P3996" s="12" t="s">
        <v>8344</v>
      </c>
      <c r="Q3996" s="11">
        <f t="shared" si="263"/>
        <v>0</v>
      </c>
      <c r="R3996" s="19">
        <f t="shared" si="264"/>
        <v>42388.589085648149</v>
      </c>
      <c r="S3996" s="17">
        <f t="shared" si="265"/>
        <v>42395.589085648149</v>
      </c>
      <c r="T3996">
        <f t="shared" si="262"/>
        <v>2016</v>
      </c>
    </row>
    <row r="3997" spans="1:20" ht="32" x14ac:dyDescent="0.2">
      <c r="A3997">
        <v>2872</v>
      </c>
      <c r="B3997" s="9" t="s">
        <v>2872</v>
      </c>
      <c r="C3997" s="3" t="s">
        <v>6982</v>
      </c>
      <c r="D3997" s="5">
        <v>3000</v>
      </c>
      <c r="E3997" s="7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4" t="s">
        <v>8322</v>
      </c>
      <c r="P3997" s="12" t="s">
        <v>8325</v>
      </c>
      <c r="Q3997" s="11">
        <f t="shared" si="263"/>
        <v>0</v>
      </c>
      <c r="R3997" s="19">
        <f t="shared" si="264"/>
        <v>42115.11618055556</v>
      </c>
      <c r="S3997" s="17">
        <f t="shared" si="265"/>
        <v>42175.11618055556</v>
      </c>
      <c r="T3997">
        <f t="shared" si="262"/>
        <v>2015</v>
      </c>
    </row>
    <row r="3998" spans="1:20" ht="48" x14ac:dyDescent="0.2">
      <c r="A3998">
        <v>2943</v>
      </c>
      <c r="B3998" s="9" t="s">
        <v>2943</v>
      </c>
      <c r="C3998" s="3" t="s">
        <v>7053</v>
      </c>
      <c r="D3998" s="5">
        <v>3000</v>
      </c>
      <c r="E3998" s="7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4" t="s">
        <v>8322</v>
      </c>
      <c r="P3998" s="12" t="s">
        <v>8323</v>
      </c>
      <c r="Q3998" s="11">
        <f t="shared" si="263"/>
        <v>0</v>
      </c>
      <c r="R3998" s="19">
        <f t="shared" si="264"/>
        <v>42077.129398148143</v>
      </c>
      <c r="S3998" s="17">
        <f t="shared" si="265"/>
        <v>42107.129398148143</v>
      </c>
      <c r="T3998">
        <f t="shared" si="262"/>
        <v>2015</v>
      </c>
    </row>
    <row r="3999" spans="1:20" ht="48" x14ac:dyDescent="0.2">
      <c r="A3999">
        <v>3641</v>
      </c>
      <c r="B3999" s="9" t="s">
        <v>3639</v>
      </c>
      <c r="C3999" s="3" t="s">
        <v>7751</v>
      </c>
      <c r="D3999" s="5">
        <v>3000</v>
      </c>
      <c r="E3999" s="7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4" t="s">
        <v>8322</v>
      </c>
      <c r="P3999" s="12" t="s">
        <v>8334</v>
      </c>
      <c r="Q3999" s="11">
        <f t="shared" si="263"/>
        <v>0</v>
      </c>
      <c r="R3999" s="19">
        <f t="shared" si="264"/>
        <v>41899.627071759263</v>
      </c>
      <c r="S3999" s="17">
        <f t="shared" si="265"/>
        <v>41917.208333333336</v>
      </c>
      <c r="T3999">
        <f t="shared" si="262"/>
        <v>2014</v>
      </c>
    </row>
    <row r="4000" spans="1:20" ht="48" x14ac:dyDescent="0.2">
      <c r="A4000">
        <v>3802</v>
      </c>
      <c r="B4000" s="9" t="s">
        <v>3799</v>
      </c>
      <c r="C4000" s="3" t="s">
        <v>7912</v>
      </c>
      <c r="D4000" s="5">
        <v>3000</v>
      </c>
      <c r="E4000" s="7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4" t="s">
        <v>8322</v>
      </c>
      <c r="P4000" s="12" t="s">
        <v>8334</v>
      </c>
      <c r="Q4000" s="11">
        <f t="shared" si="263"/>
        <v>0</v>
      </c>
      <c r="R4000" s="19">
        <f t="shared" si="264"/>
        <v>42269.126226851848</v>
      </c>
      <c r="S4000" s="17">
        <f t="shared" si="265"/>
        <v>42299.126226851848</v>
      </c>
      <c r="T4000">
        <f t="shared" si="262"/>
        <v>2015</v>
      </c>
    </row>
    <row r="4001" spans="1:20" ht="48" x14ac:dyDescent="0.2">
      <c r="A4001">
        <v>3921</v>
      </c>
      <c r="B4001" s="9" t="s">
        <v>3918</v>
      </c>
      <c r="C4001" s="3" t="s">
        <v>8029</v>
      </c>
      <c r="D4001" s="5">
        <v>3000</v>
      </c>
      <c r="E4001" s="7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4" t="s">
        <v>8322</v>
      </c>
      <c r="P4001" s="12" t="s">
        <v>8325</v>
      </c>
      <c r="Q4001" s="11">
        <f t="shared" si="263"/>
        <v>0</v>
      </c>
      <c r="R4001" s="19">
        <f t="shared" si="264"/>
        <v>41926.542303240742</v>
      </c>
      <c r="S4001" s="17">
        <f t="shared" si="265"/>
        <v>41938.75</v>
      </c>
      <c r="T4001">
        <f t="shared" si="262"/>
        <v>2014</v>
      </c>
    </row>
    <row r="4002" spans="1:20" ht="48" x14ac:dyDescent="0.2">
      <c r="A4002">
        <v>3989</v>
      </c>
      <c r="B4002" s="9" t="s">
        <v>3985</v>
      </c>
      <c r="C4002" s="3" t="s">
        <v>8095</v>
      </c>
      <c r="D4002" s="5">
        <v>3000</v>
      </c>
      <c r="E4002" s="7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4" t="s">
        <v>8322</v>
      </c>
      <c r="P4002" s="12" t="s">
        <v>8325</v>
      </c>
      <c r="Q4002" s="11">
        <f t="shared" si="263"/>
        <v>0</v>
      </c>
      <c r="R4002" s="19">
        <f t="shared" si="264"/>
        <v>42286.749780092592</v>
      </c>
      <c r="S4002" s="17">
        <f t="shared" si="265"/>
        <v>42316.791446759264</v>
      </c>
      <c r="T4002">
        <f t="shared" si="262"/>
        <v>2015</v>
      </c>
    </row>
    <row r="4003" spans="1:20" ht="48" x14ac:dyDescent="0.2">
      <c r="A4003">
        <v>3997</v>
      </c>
      <c r="B4003" s="9" t="s">
        <v>3993</v>
      </c>
      <c r="C4003" s="3" t="s">
        <v>8103</v>
      </c>
      <c r="D4003" s="5">
        <v>3000</v>
      </c>
      <c r="E4003" s="7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4" t="s">
        <v>8322</v>
      </c>
      <c r="P4003" s="12" t="s">
        <v>8325</v>
      </c>
      <c r="Q4003" s="11">
        <f t="shared" si="263"/>
        <v>0</v>
      </c>
      <c r="R4003" s="19">
        <f t="shared" si="264"/>
        <v>42069.391446759255</v>
      </c>
      <c r="S4003" s="17">
        <f t="shared" si="265"/>
        <v>42099.349780092598</v>
      </c>
      <c r="T4003">
        <f t="shared" si="262"/>
        <v>2015</v>
      </c>
    </row>
    <row r="4004" spans="1:20" ht="48" x14ac:dyDescent="0.2">
      <c r="A4004">
        <v>4080</v>
      </c>
      <c r="B4004" s="9" t="s">
        <v>4076</v>
      </c>
      <c r="C4004" s="3" t="s">
        <v>8183</v>
      </c>
      <c r="D4004" s="5">
        <v>3000</v>
      </c>
      <c r="E4004" s="7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4" t="s">
        <v>8322</v>
      </c>
      <c r="P4004" s="12" t="s">
        <v>8325</v>
      </c>
      <c r="Q4004" s="11">
        <f t="shared" si="263"/>
        <v>0</v>
      </c>
      <c r="R4004" s="19">
        <f t="shared" si="264"/>
        <v>42511.698101851856</v>
      </c>
      <c r="S4004" s="17">
        <f t="shared" si="265"/>
        <v>42535.787500000006</v>
      </c>
      <c r="T4004">
        <f t="shared" si="262"/>
        <v>2016</v>
      </c>
    </row>
    <row r="4005" spans="1:20" ht="32" x14ac:dyDescent="0.2">
      <c r="A4005">
        <v>907</v>
      </c>
      <c r="B4005" s="9" t="s">
        <v>908</v>
      </c>
      <c r="C4005" s="3" t="s">
        <v>5017</v>
      </c>
      <c r="D4005" s="5">
        <v>2900</v>
      </c>
      <c r="E4005" s="7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4" t="s">
        <v>8326</v>
      </c>
      <c r="P4005" s="12" t="s">
        <v>8349</v>
      </c>
      <c r="Q4005" s="11">
        <f t="shared" si="263"/>
        <v>0</v>
      </c>
      <c r="R4005" s="19">
        <f t="shared" si="264"/>
        <v>40767.192395833335</v>
      </c>
      <c r="S4005" s="17">
        <f t="shared" si="265"/>
        <v>40797.192395833335</v>
      </c>
      <c r="T4005">
        <f t="shared" si="262"/>
        <v>2011</v>
      </c>
    </row>
    <row r="4006" spans="1:20" ht="48" x14ac:dyDescent="0.2">
      <c r="A4006">
        <v>2865</v>
      </c>
      <c r="B4006" s="9" t="s">
        <v>2865</v>
      </c>
      <c r="C4006" s="3" t="s">
        <v>6975</v>
      </c>
      <c r="D4006" s="5">
        <v>2888</v>
      </c>
      <c r="E4006" s="7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4" t="s">
        <v>8322</v>
      </c>
      <c r="P4006" s="12" t="s">
        <v>8325</v>
      </c>
      <c r="Q4006" s="11">
        <f t="shared" si="263"/>
        <v>0</v>
      </c>
      <c r="R4006" s="19">
        <f t="shared" si="264"/>
        <v>41950.114108796297</v>
      </c>
      <c r="S4006" s="17">
        <f t="shared" si="265"/>
        <v>42010.114108796297</v>
      </c>
      <c r="T4006">
        <f t="shared" si="262"/>
        <v>2014</v>
      </c>
    </row>
    <row r="4007" spans="1:20" ht="48" x14ac:dyDescent="0.2">
      <c r="A4007">
        <v>572</v>
      </c>
      <c r="B4007" s="9" t="s">
        <v>573</v>
      </c>
      <c r="C4007" s="3" t="s">
        <v>4682</v>
      </c>
      <c r="D4007" s="5">
        <v>2500</v>
      </c>
      <c r="E4007" s="7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4" t="s">
        <v>8307</v>
      </c>
      <c r="P4007" s="12" t="s">
        <v>8341</v>
      </c>
      <c r="Q4007" s="11">
        <f t="shared" si="263"/>
        <v>0</v>
      </c>
      <c r="R4007" s="19">
        <f t="shared" si="264"/>
        <v>42282.71629629629</v>
      </c>
      <c r="S4007" s="17">
        <f t="shared" si="265"/>
        <v>42312.757962962962</v>
      </c>
      <c r="T4007">
        <f t="shared" si="262"/>
        <v>2015</v>
      </c>
    </row>
    <row r="4008" spans="1:20" ht="48" x14ac:dyDescent="0.2">
      <c r="A4008">
        <v>768</v>
      </c>
      <c r="B4008" s="9" t="s">
        <v>769</v>
      </c>
      <c r="C4008" s="3" t="s">
        <v>4878</v>
      </c>
      <c r="D4008" s="5">
        <v>2500</v>
      </c>
      <c r="E4008" s="7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4" t="s">
        <v>8310</v>
      </c>
      <c r="P4008" s="12" t="s">
        <v>8351</v>
      </c>
      <c r="Q4008" s="11">
        <f t="shared" si="263"/>
        <v>0</v>
      </c>
      <c r="R4008" s="19">
        <f t="shared" si="264"/>
        <v>41594.207060185188</v>
      </c>
      <c r="S4008" s="17">
        <f t="shared" si="265"/>
        <v>41624.207060185188</v>
      </c>
      <c r="T4008">
        <f t="shared" si="262"/>
        <v>2013</v>
      </c>
    </row>
    <row r="4009" spans="1:20" ht="48" x14ac:dyDescent="0.2">
      <c r="A4009">
        <v>908</v>
      </c>
      <c r="B4009" s="9" t="s">
        <v>909</v>
      </c>
      <c r="C4009" s="3" t="s">
        <v>5018</v>
      </c>
      <c r="D4009" s="5">
        <v>2500</v>
      </c>
      <c r="E4009" s="7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4" t="s">
        <v>8326</v>
      </c>
      <c r="P4009" s="12" t="s">
        <v>8349</v>
      </c>
      <c r="Q4009" s="11">
        <f t="shared" si="263"/>
        <v>0</v>
      </c>
      <c r="R4009" s="19">
        <f t="shared" si="264"/>
        <v>40340.801562499997</v>
      </c>
      <c r="S4009" s="17">
        <f t="shared" si="265"/>
        <v>40386.207638888889</v>
      </c>
      <c r="T4009">
        <f t="shared" si="262"/>
        <v>2010</v>
      </c>
    </row>
    <row r="4010" spans="1:20" ht="16" x14ac:dyDescent="0.2">
      <c r="A4010">
        <v>1050</v>
      </c>
      <c r="B4010" s="9" t="s">
        <v>1051</v>
      </c>
      <c r="C4010" s="3" t="s">
        <v>5160</v>
      </c>
      <c r="D4010" s="5">
        <v>2500</v>
      </c>
      <c r="E4010" s="7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4" t="s">
        <v>8345</v>
      </c>
      <c r="P4010" s="12" t="s">
        <v>8346</v>
      </c>
      <c r="Q4010" s="11">
        <f t="shared" si="263"/>
        <v>0</v>
      </c>
      <c r="R4010" s="19">
        <f t="shared" si="264"/>
        <v>42231.7971875</v>
      </c>
      <c r="S4010" s="17">
        <f t="shared" si="265"/>
        <v>42261.7971875</v>
      </c>
      <c r="T4010">
        <f t="shared" si="262"/>
        <v>2015</v>
      </c>
    </row>
    <row r="4011" spans="1:20" ht="48" x14ac:dyDescent="0.2">
      <c r="A4011">
        <v>1054</v>
      </c>
      <c r="B4011" s="9" t="s">
        <v>1055</v>
      </c>
      <c r="C4011" s="3" t="s">
        <v>5164</v>
      </c>
      <c r="D4011" s="5">
        <v>2500</v>
      </c>
      <c r="E4011" s="7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4" t="s">
        <v>8345</v>
      </c>
      <c r="P4011" s="12" t="s">
        <v>8346</v>
      </c>
      <c r="Q4011" s="11">
        <f t="shared" si="263"/>
        <v>0</v>
      </c>
      <c r="R4011" s="19">
        <f t="shared" si="264"/>
        <v>41831.851840277777</v>
      </c>
      <c r="S4011" s="17">
        <f t="shared" si="265"/>
        <v>41861.916666666664</v>
      </c>
      <c r="T4011">
        <f t="shared" si="262"/>
        <v>2014</v>
      </c>
    </row>
    <row r="4012" spans="1:20" ht="16" x14ac:dyDescent="0.2">
      <c r="A4012">
        <v>1236</v>
      </c>
      <c r="B4012" s="9" t="s">
        <v>1237</v>
      </c>
      <c r="C4012" s="3" t="s">
        <v>5346</v>
      </c>
      <c r="D4012" s="5">
        <v>2500</v>
      </c>
      <c r="E4012" s="7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4" t="s">
        <v>8326</v>
      </c>
      <c r="P4012" s="12" t="s">
        <v>8353</v>
      </c>
      <c r="Q4012" s="11">
        <f t="shared" si="263"/>
        <v>0</v>
      </c>
      <c r="R4012" s="19">
        <f t="shared" si="264"/>
        <v>41110.680138888885</v>
      </c>
      <c r="S4012" s="17">
        <f t="shared" si="265"/>
        <v>41118.666666666664</v>
      </c>
      <c r="T4012">
        <f t="shared" si="262"/>
        <v>2012</v>
      </c>
    </row>
    <row r="4013" spans="1:20" ht="32" x14ac:dyDescent="0.2">
      <c r="A4013">
        <v>1239</v>
      </c>
      <c r="B4013" s="9" t="s">
        <v>1240</v>
      </c>
      <c r="C4013" s="3" t="s">
        <v>5349</v>
      </c>
      <c r="D4013" s="5">
        <v>2500</v>
      </c>
      <c r="E4013" s="7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4" t="s">
        <v>8326</v>
      </c>
      <c r="P4013" s="12" t="s">
        <v>8353</v>
      </c>
      <c r="Q4013" s="11">
        <f t="shared" si="263"/>
        <v>0</v>
      </c>
      <c r="R4013" s="19">
        <f t="shared" si="264"/>
        <v>40883.962581018517</v>
      </c>
      <c r="S4013" s="17">
        <f t="shared" si="265"/>
        <v>40913.962581018517</v>
      </c>
      <c r="T4013">
        <f t="shared" si="262"/>
        <v>2011</v>
      </c>
    </row>
    <row r="4014" spans="1:20" ht="48" x14ac:dyDescent="0.2">
      <c r="A4014">
        <v>1333</v>
      </c>
      <c r="B4014" s="9" t="s">
        <v>1334</v>
      </c>
      <c r="C4014" s="3" t="s">
        <v>5443</v>
      </c>
      <c r="D4014" s="5">
        <v>2500</v>
      </c>
      <c r="E4014" s="7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4" t="s">
        <v>8307</v>
      </c>
      <c r="P4014" s="12" t="s">
        <v>8309</v>
      </c>
      <c r="Q4014" s="11">
        <f t="shared" si="263"/>
        <v>0</v>
      </c>
      <c r="R4014" s="19">
        <f t="shared" si="264"/>
        <v>41806.106770833336</v>
      </c>
      <c r="S4014" s="17">
        <f t="shared" si="265"/>
        <v>41836.106770833336</v>
      </c>
      <c r="T4014">
        <f t="shared" si="262"/>
        <v>2014</v>
      </c>
    </row>
    <row r="4015" spans="1:20" ht="48" x14ac:dyDescent="0.2">
      <c r="A4015">
        <v>2377</v>
      </c>
      <c r="B4015" s="9" t="s">
        <v>2378</v>
      </c>
      <c r="C4015" s="3" t="s">
        <v>6487</v>
      </c>
      <c r="D4015" s="5">
        <v>2500</v>
      </c>
      <c r="E4015" s="7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4" t="s">
        <v>8307</v>
      </c>
      <c r="P4015" s="12" t="s">
        <v>8341</v>
      </c>
      <c r="Q4015" s="11">
        <f t="shared" si="263"/>
        <v>0</v>
      </c>
      <c r="R4015" s="19">
        <f t="shared" si="264"/>
        <v>42669.870173611111</v>
      </c>
      <c r="S4015" s="17">
        <f t="shared" si="265"/>
        <v>42699.911840277782</v>
      </c>
      <c r="T4015">
        <f t="shared" si="262"/>
        <v>2016</v>
      </c>
    </row>
    <row r="4016" spans="1:20" ht="32" x14ac:dyDescent="0.2">
      <c r="A4016">
        <v>1493</v>
      </c>
      <c r="B4016" s="9" t="s">
        <v>1494</v>
      </c>
      <c r="C4016" s="3" t="s">
        <v>5603</v>
      </c>
      <c r="D4016" s="5">
        <v>2400</v>
      </c>
      <c r="E4016" s="7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4" t="s">
        <v>8310</v>
      </c>
      <c r="P4016" s="12" t="s">
        <v>8351</v>
      </c>
      <c r="Q4016" s="11">
        <f t="shared" si="263"/>
        <v>0</v>
      </c>
      <c r="R4016" s="19">
        <f t="shared" si="264"/>
        <v>41411.866608796299</v>
      </c>
      <c r="S4016" s="17">
        <f t="shared" si="265"/>
        <v>41441.866608796299</v>
      </c>
      <c r="T4016">
        <f t="shared" si="262"/>
        <v>2013</v>
      </c>
    </row>
    <row r="4017" spans="1:20" ht="48" x14ac:dyDescent="0.2">
      <c r="A4017">
        <v>760</v>
      </c>
      <c r="B4017" s="9" t="s">
        <v>761</v>
      </c>
      <c r="C4017" s="3" t="s">
        <v>4870</v>
      </c>
      <c r="D4017" s="5">
        <v>2200</v>
      </c>
      <c r="E4017" s="7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4" t="s">
        <v>8310</v>
      </c>
      <c r="P4017" s="12" t="s">
        <v>8351</v>
      </c>
      <c r="Q4017" s="11">
        <f t="shared" si="263"/>
        <v>0</v>
      </c>
      <c r="R4017" s="19">
        <f t="shared" si="264"/>
        <v>42670.764039351852</v>
      </c>
      <c r="S4017" s="17">
        <f t="shared" si="265"/>
        <v>42700.805706018517</v>
      </c>
      <c r="T4017">
        <f t="shared" si="262"/>
        <v>2016</v>
      </c>
    </row>
    <row r="4018" spans="1:20" ht="32" x14ac:dyDescent="0.2">
      <c r="A4018">
        <v>3743</v>
      </c>
      <c r="B4018" s="9" t="s">
        <v>3740</v>
      </c>
      <c r="C4018" s="3" t="s">
        <v>7853</v>
      </c>
      <c r="D4018" s="5">
        <v>2200</v>
      </c>
      <c r="E4018" s="7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4" t="s">
        <v>8322</v>
      </c>
      <c r="P4018" s="12" t="s">
        <v>8325</v>
      </c>
      <c r="Q4018" s="11">
        <f t="shared" si="263"/>
        <v>0</v>
      </c>
      <c r="R4018" s="19">
        <f t="shared" si="264"/>
        <v>41793.710231481484</v>
      </c>
      <c r="S4018" s="17">
        <f t="shared" si="265"/>
        <v>41823.710231481484</v>
      </c>
      <c r="T4018">
        <f t="shared" si="262"/>
        <v>2014</v>
      </c>
    </row>
    <row r="4019" spans="1:20" ht="48" x14ac:dyDescent="0.2">
      <c r="A4019">
        <v>475</v>
      </c>
      <c r="B4019" s="9" t="s">
        <v>476</v>
      </c>
      <c r="C4019" s="3" t="s">
        <v>4585</v>
      </c>
      <c r="D4019" s="5">
        <v>2000</v>
      </c>
      <c r="E4019" s="7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4" t="s">
        <v>8320</v>
      </c>
      <c r="P4019" s="12" t="s">
        <v>8338</v>
      </c>
      <c r="Q4019" s="11">
        <f t="shared" si="263"/>
        <v>0</v>
      </c>
      <c r="R4019" s="19">
        <f t="shared" si="264"/>
        <v>42100.086145833338</v>
      </c>
      <c r="S4019" s="17">
        <f t="shared" si="265"/>
        <v>42130.086145833338</v>
      </c>
      <c r="T4019">
        <f t="shared" si="262"/>
        <v>2015</v>
      </c>
    </row>
    <row r="4020" spans="1:20" ht="48" x14ac:dyDescent="0.2">
      <c r="A4020">
        <v>1227</v>
      </c>
      <c r="B4020" s="9" t="s">
        <v>1228</v>
      </c>
      <c r="C4020" s="3" t="s">
        <v>5337</v>
      </c>
      <c r="D4020" s="5">
        <v>2000</v>
      </c>
      <c r="E4020" s="7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4" t="s">
        <v>8326</v>
      </c>
      <c r="P4020" s="12" t="s">
        <v>8353</v>
      </c>
      <c r="Q4020" s="11">
        <f t="shared" si="263"/>
        <v>0</v>
      </c>
      <c r="R4020" s="19">
        <f t="shared" si="264"/>
        <v>41827.919166666667</v>
      </c>
      <c r="S4020" s="17">
        <f t="shared" si="265"/>
        <v>41858.291666666664</v>
      </c>
      <c r="T4020">
        <f t="shared" si="262"/>
        <v>2014</v>
      </c>
    </row>
    <row r="4021" spans="1:20" ht="16" x14ac:dyDescent="0.2">
      <c r="A4021">
        <v>1484</v>
      </c>
      <c r="B4021" s="9" t="s">
        <v>1485</v>
      </c>
      <c r="C4021" s="3" t="s">
        <v>5594</v>
      </c>
      <c r="D4021" s="5">
        <v>2000</v>
      </c>
      <c r="E4021" s="7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4" t="s">
        <v>8310</v>
      </c>
      <c r="P4021" s="12" t="s">
        <v>8351</v>
      </c>
      <c r="Q4021" s="11">
        <f t="shared" si="263"/>
        <v>0</v>
      </c>
      <c r="R4021" s="19">
        <f t="shared" si="264"/>
        <v>41053.200960648144</v>
      </c>
      <c r="S4021" s="17">
        <f t="shared" si="265"/>
        <v>41111.618750000001</v>
      </c>
      <c r="T4021">
        <f t="shared" si="262"/>
        <v>2012</v>
      </c>
    </row>
    <row r="4022" spans="1:20" ht="32" x14ac:dyDescent="0.2">
      <c r="A4022">
        <v>1495</v>
      </c>
      <c r="B4022" s="9" t="s">
        <v>1496</v>
      </c>
      <c r="C4022" s="3" t="s">
        <v>5605</v>
      </c>
      <c r="D4022" s="5">
        <v>2000</v>
      </c>
      <c r="E4022" s="7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4" t="s">
        <v>8310</v>
      </c>
      <c r="P4022" s="12" t="s">
        <v>8351</v>
      </c>
      <c r="Q4022" s="11">
        <f t="shared" si="263"/>
        <v>0</v>
      </c>
      <c r="R4022" s="19">
        <f t="shared" si="264"/>
        <v>40752.789710648147</v>
      </c>
      <c r="S4022" s="17">
        <f t="shared" si="265"/>
        <v>40782.789710648147</v>
      </c>
      <c r="T4022">
        <f t="shared" si="262"/>
        <v>2011</v>
      </c>
    </row>
    <row r="4023" spans="1:20" ht="48" x14ac:dyDescent="0.2">
      <c r="A4023">
        <v>1705</v>
      </c>
      <c r="B4023" s="9" t="s">
        <v>1706</v>
      </c>
      <c r="C4023" s="3" t="s">
        <v>5815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4" t="s">
        <v>8326</v>
      </c>
      <c r="P4023" s="12" t="s">
        <v>8329</v>
      </c>
      <c r="Q4023" s="11">
        <f t="shared" si="263"/>
        <v>0</v>
      </c>
      <c r="R4023" s="19">
        <f t="shared" si="264"/>
        <v>42245.016736111109</v>
      </c>
      <c r="S4023" s="17">
        <f t="shared" si="265"/>
        <v>42256.666666666672</v>
      </c>
      <c r="T4023">
        <f t="shared" si="262"/>
        <v>2015</v>
      </c>
    </row>
    <row r="4024" spans="1:20" ht="48" x14ac:dyDescent="0.2">
      <c r="A4024">
        <v>1993</v>
      </c>
      <c r="B4024" s="9" t="s">
        <v>1994</v>
      </c>
      <c r="C4024" s="3" t="s">
        <v>6103</v>
      </c>
      <c r="D4024" s="5">
        <v>2000</v>
      </c>
      <c r="E4024" s="7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4" t="s">
        <v>8312</v>
      </c>
      <c r="P4024" s="12" t="s">
        <v>8352</v>
      </c>
      <c r="Q4024" s="11">
        <f t="shared" si="263"/>
        <v>0</v>
      </c>
      <c r="R4024" s="19">
        <f t="shared" si="264"/>
        <v>42329.58839120371</v>
      </c>
      <c r="S4024" s="17">
        <f t="shared" si="265"/>
        <v>42359.58839120371</v>
      </c>
      <c r="T4024">
        <f t="shared" si="262"/>
        <v>2015</v>
      </c>
    </row>
    <row r="4025" spans="1:20" ht="48" x14ac:dyDescent="0.2">
      <c r="A4025">
        <v>2149</v>
      </c>
      <c r="B4025" s="9" t="s">
        <v>2150</v>
      </c>
      <c r="C4025" s="3" t="s">
        <v>6259</v>
      </c>
      <c r="D4025" s="5">
        <v>2000</v>
      </c>
      <c r="E4025" s="7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4" t="s">
        <v>8315</v>
      </c>
      <c r="P4025" s="12" t="s">
        <v>8333</v>
      </c>
      <c r="Q4025" s="11">
        <f t="shared" si="263"/>
        <v>0</v>
      </c>
      <c r="R4025" s="19">
        <f t="shared" si="264"/>
        <v>40355.024953703702</v>
      </c>
      <c r="S4025" s="17">
        <f t="shared" si="265"/>
        <v>40390</v>
      </c>
      <c r="T4025">
        <f t="shared" si="262"/>
        <v>2010</v>
      </c>
    </row>
    <row r="4026" spans="1:20" ht="48" x14ac:dyDescent="0.2">
      <c r="A4026">
        <v>2352</v>
      </c>
      <c r="B4026" s="9" t="s">
        <v>2353</v>
      </c>
      <c r="C4026" s="3" t="s">
        <v>6462</v>
      </c>
      <c r="D4026" s="5">
        <v>2000</v>
      </c>
      <c r="E4026" s="7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4" t="s">
        <v>8307</v>
      </c>
      <c r="P4026" s="12" t="s">
        <v>8341</v>
      </c>
      <c r="Q4026" s="11">
        <f t="shared" si="263"/>
        <v>0</v>
      </c>
      <c r="R4026" s="19">
        <f t="shared" si="264"/>
        <v>42101.633703703701</v>
      </c>
      <c r="S4026" s="17">
        <f t="shared" si="265"/>
        <v>42161.633703703701</v>
      </c>
      <c r="T4026">
        <f t="shared" si="262"/>
        <v>2015</v>
      </c>
    </row>
    <row r="4027" spans="1:20" ht="48" x14ac:dyDescent="0.2">
      <c r="A4027">
        <v>2371</v>
      </c>
      <c r="B4027" s="9" t="s">
        <v>2372</v>
      </c>
      <c r="C4027" s="3" t="s">
        <v>6481</v>
      </c>
      <c r="D4027" s="5">
        <v>2000</v>
      </c>
      <c r="E4027" s="7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4" t="s">
        <v>8307</v>
      </c>
      <c r="P4027" s="12" t="s">
        <v>8341</v>
      </c>
      <c r="Q4027" s="11">
        <f t="shared" si="263"/>
        <v>0</v>
      </c>
      <c r="R4027" s="19">
        <f t="shared" si="264"/>
        <v>42150.777731481481</v>
      </c>
      <c r="S4027" s="17">
        <f t="shared" si="265"/>
        <v>42180.777731481481</v>
      </c>
      <c r="T4027">
        <f t="shared" si="262"/>
        <v>2015</v>
      </c>
    </row>
    <row r="4028" spans="1:20" ht="48" x14ac:dyDescent="0.2">
      <c r="A4028">
        <v>2847</v>
      </c>
      <c r="B4028" s="9" t="s">
        <v>2847</v>
      </c>
      <c r="C4028" s="3" t="s">
        <v>6957</v>
      </c>
      <c r="D4028" s="5">
        <v>2000</v>
      </c>
      <c r="E4028" s="7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4" t="s">
        <v>8322</v>
      </c>
      <c r="P4028" s="12" t="s">
        <v>8325</v>
      </c>
      <c r="Q4028" s="11">
        <f t="shared" si="263"/>
        <v>0</v>
      </c>
      <c r="R4028" s="19">
        <f t="shared" si="264"/>
        <v>42453.806307870371</v>
      </c>
      <c r="S4028" s="17">
        <f t="shared" si="265"/>
        <v>42513.806307870371</v>
      </c>
      <c r="T4028">
        <f t="shared" si="262"/>
        <v>2016</v>
      </c>
    </row>
    <row r="4029" spans="1:20" ht="48" x14ac:dyDescent="0.2">
      <c r="A4029">
        <v>3916</v>
      </c>
      <c r="B4029" s="9" t="s">
        <v>3913</v>
      </c>
      <c r="C4029" s="3" t="s">
        <v>8024</v>
      </c>
      <c r="D4029" s="5">
        <v>2000</v>
      </c>
      <c r="E4029" s="7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4" t="s">
        <v>8322</v>
      </c>
      <c r="P4029" s="12" t="s">
        <v>8325</v>
      </c>
      <c r="Q4029" s="11">
        <f t="shared" si="263"/>
        <v>0</v>
      </c>
      <c r="R4029" s="19">
        <f t="shared" si="264"/>
        <v>42494.471666666665</v>
      </c>
      <c r="S4029" s="17">
        <f t="shared" si="265"/>
        <v>42524.471666666665</v>
      </c>
      <c r="T4029">
        <f t="shared" si="262"/>
        <v>2016</v>
      </c>
    </row>
    <row r="4030" spans="1:20" ht="48" x14ac:dyDescent="0.2">
      <c r="A4030">
        <v>2750</v>
      </c>
      <c r="B4030" s="9" t="s">
        <v>2750</v>
      </c>
      <c r="C4030" s="3" t="s">
        <v>6860</v>
      </c>
      <c r="D4030" s="5">
        <v>1999</v>
      </c>
      <c r="E4030" s="7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4" t="s">
        <v>8310</v>
      </c>
      <c r="P4030" s="12" t="s">
        <v>8355</v>
      </c>
      <c r="Q4030" s="11">
        <f t="shared" si="263"/>
        <v>0</v>
      </c>
      <c r="R4030" s="19">
        <f t="shared" si="264"/>
        <v>41078.899826388886</v>
      </c>
      <c r="S4030" s="17">
        <f t="shared" si="265"/>
        <v>41090.833333333336</v>
      </c>
      <c r="T4030">
        <f t="shared" si="262"/>
        <v>2012</v>
      </c>
    </row>
    <row r="4031" spans="1:20" ht="48" x14ac:dyDescent="0.2">
      <c r="A4031">
        <v>1580</v>
      </c>
      <c r="B4031" s="9" t="s">
        <v>1581</v>
      </c>
      <c r="C4031" s="3" t="s">
        <v>5690</v>
      </c>
      <c r="D4031" s="5">
        <v>1750</v>
      </c>
      <c r="E4031" s="7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4" t="s">
        <v>8310</v>
      </c>
      <c r="P4031" s="12" t="s">
        <v>8348</v>
      </c>
      <c r="Q4031" s="11">
        <f t="shared" si="263"/>
        <v>0</v>
      </c>
      <c r="R4031" s="19">
        <f t="shared" si="264"/>
        <v>40990.050069444449</v>
      </c>
      <c r="S4031" s="17">
        <f t="shared" si="265"/>
        <v>41050.050069444449</v>
      </c>
      <c r="T4031">
        <f t="shared" ref="T4031:T4094" si="266">YEAR(R4031)</f>
        <v>2012</v>
      </c>
    </row>
    <row r="4032" spans="1:20" ht="48" x14ac:dyDescent="0.2">
      <c r="A4032">
        <v>1340</v>
      </c>
      <c r="B4032" s="9" t="s">
        <v>1341</v>
      </c>
      <c r="C4032" s="3" t="s">
        <v>5450</v>
      </c>
      <c r="D4032" s="5">
        <v>1680</v>
      </c>
      <c r="E4032" s="7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4" t="s">
        <v>8307</v>
      </c>
      <c r="P4032" s="12" t="s">
        <v>8309</v>
      </c>
      <c r="Q4032" s="11">
        <f t="shared" si="263"/>
        <v>0</v>
      </c>
      <c r="R4032" s="19">
        <f t="shared" si="264"/>
        <v>41836.595520833333</v>
      </c>
      <c r="S4032" s="17">
        <f t="shared" si="265"/>
        <v>41866.595520833333</v>
      </c>
      <c r="T4032">
        <f t="shared" si="266"/>
        <v>2014</v>
      </c>
    </row>
    <row r="4033" spans="1:20" ht="48" x14ac:dyDescent="0.2">
      <c r="A4033">
        <v>176</v>
      </c>
      <c r="B4033" s="9" t="s">
        <v>178</v>
      </c>
      <c r="C4033" s="3" t="s">
        <v>4286</v>
      </c>
      <c r="D4033" s="5">
        <v>1500</v>
      </c>
      <c r="E4033" s="7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4" t="s">
        <v>8320</v>
      </c>
      <c r="P4033" s="12" t="s">
        <v>8324</v>
      </c>
      <c r="Q4033" s="11">
        <f t="shared" ref="Q4033:Q4096" si="267">IFERROR(ROUND(E4033/L4033,2),0)</f>
        <v>0</v>
      </c>
      <c r="R4033" s="19">
        <f t="shared" si="264"/>
        <v>42191.824062500003</v>
      </c>
      <c r="S4033" s="17">
        <f t="shared" si="265"/>
        <v>42221.824062500003</v>
      </c>
      <c r="T4033">
        <f t="shared" si="266"/>
        <v>2015</v>
      </c>
    </row>
    <row r="4034" spans="1:20" ht="48" x14ac:dyDescent="0.2">
      <c r="A4034">
        <v>188</v>
      </c>
      <c r="B4034" s="9" t="s">
        <v>190</v>
      </c>
      <c r="C4034" s="3" t="s">
        <v>4298</v>
      </c>
      <c r="D4034" s="5">
        <v>1500</v>
      </c>
      <c r="E4034" s="7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4" t="s">
        <v>8320</v>
      </c>
      <c r="P4034" s="12" t="s">
        <v>8324</v>
      </c>
      <c r="Q4034" s="11">
        <f t="shared" si="267"/>
        <v>0</v>
      </c>
      <c r="R4034" s="19">
        <f t="shared" si="264"/>
        <v>41857.18304398148</v>
      </c>
      <c r="S4034" s="17">
        <f t="shared" si="265"/>
        <v>41887.18304398148</v>
      </c>
      <c r="T4034">
        <f t="shared" si="266"/>
        <v>2014</v>
      </c>
    </row>
    <row r="4035" spans="1:20" ht="48" x14ac:dyDescent="0.2">
      <c r="A4035">
        <v>477</v>
      </c>
      <c r="B4035" s="9" t="s">
        <v>478</v>
      </c>
      <c r="C4035" s="3" t="s">
        <v>4587</v>
      </c>
      <c r="D4035" s="5">
        <v>1500</v>
      </c>
      <c r="E4035" s="7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4" t="s">
        <v>8320</v>
      </c>
      <c r="P4035" s="12" t="s">
        <v>8338</v>
      </c>
      <c r="Q4035" s="11">
        <f t="shared" si="267"/>
        <v>0</v>
      </c>
      <c r="R4035" s="19">
        <f t="shared" ref="R4035:R4098" si="268">(((J4035/60)/60)/24)+DATE(1970,1,1)</f>
        <v>40987.83488425926</v>
      </c>
      <c r="S4035" s="17">
        <f t="shared" ref="S4035:S4098" si="269">(((I4035/60)/60)/24)+DATE(1970,1,1)</f>
        <v>41047.83488425926</v>
      </c>
      <c r="T4035">
        <f t="shared" si="266"/>
        <v>2012</v>
      </c>
    </row>
    <row r="4036" spans="1:20" ht="48" x14ac:dyDescent="0.2">
      <c r="A4036">
        <v>604</v>
      </c>
      <c r="B4036" s="9" t="s">
        <v>605</v>
      </c>
      <c r="C4036" s="3" t="s">
        <v>4714</v>
      </c>
      <c r="D4036" s="5">
        <v>1500</v>
      </c>
      <c r="E4036" s="7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4" t="s">
        <v>8307</v>
      </c>
      <c r="P4036" s="12" t="s">
        <v>8341</v>
      </c>
      <c r="Q4036" s="11">
        <f t="shared" si="267"/>
        <v>0</v>
      </c>
      <c r="R4036" s="19">
        <f t="shared" si="268"/>
        <v>41849.035370370373</v>
      </c>
      <c r="S4036" s="17">
        <f t="shared" si="269"/>
        <v>41879.035370370373</v>
      </c>
      <c r="T4036">
        <f t="shared" si="266"/>
        <v>2014</v>
      </c>
    </row>
    <row r="4037" spans="1:20" ht="48" x14ac:dyDescent="0.2">
      <c r="A4037">
        <v>914</v>
      </c>
      <c r="B4037" s="9" t="s">
        <v>915</v>
      </c>
      <c r="C4037" s="3" t="s">
        <v>5024</v>
      </c>
      <c r="D4037" s="5">
        <v>1500</v>
      </c>
      <c r="E4037" s="7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4" t="s">
        <v>8326</v>
      </c>
      <c r="P4037" s="12" t="s">
        <v>8349</v>
      </c>
      <c r="Q4037" s="11">
        <f t="shared" si="267"/>
        <v>0</v>
      </c>
      <c r="R4037" s="19">
        <f t="shared" si="268"/>
        <v>41116.763275462967</v>
      </c>
      <c r="S4037" s="17">
        <f t="shared" si="269"/>
        <v>41146.763275462967</v>
      </c>
      <c r="T4037">
        <f t="shared" si="266"/>
        <v>2012</v>
      </c>
    </row>
    <row r="4038" spans="1:20" ht="48" x14ac:dyDescent="0.2">
      <c r="A4038">
        <v>1442</v>
      </c>
      <c r="B4038" s="9" t="s">
        <v>1443</v>
      </c>
      <c r="C4038" s="3" t="s">
        <v>5552</v>
      </c>
      <c r="D4038" s="5">
        <v>1500</v>
      </c>
      <c r="E4038" s="7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4" t="s">
        <v>8310</v>
      </c>
      <c r="P4038" s="12" t="s">
        <v>8347</v>
      </c>
      <c r="Q4038" s="11">
        <f t="shared" si="267"/>
        <v>0</v>
      </c>
      <c r="R4038" s="19">
        <f t="shared" si="268"/>
        <v>42485.64534722222</v>
      </c>
      <c r="S4038" s="17">
        <f t="shared" si="269"/>
        <v>42515.64534722222</v>
      </c>
      <c r="T4038">
        <f t="shared" si="266"/>
        <v>2016</v>
      </c>
    </row>
    <row r="4039" spans="1:20" ht="48" x14ac:dyDescent="0.2">
      <c r="A4039">
        <v>1496</v>
      </c>
      <c r="B4039" s="9" t="s">
        <v>1497</v>
      </c>
      <c r="C4039" s="3" t="s">
        <v>5606</v>
      </c>
      <c r="D4039" s="5">
        <v>1500</v>
      </c>
      <c r="E4039" s="7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4" t="s">
        <v>8310</v>
      </c>
      <c r="P4039" s="12" t="s">
        <v>8351</v>
      </c>
      <c r="Q4039" s="11">
        <f t="shared" si="267"/>
        <v>0</v>
      </c>
      <c r="R4039" s="19">
        <f t="shared" si="268"/>
        <v>41838.475219907406</v>
      </c>
      <c r="S4039" s="17">
        <f t="shared" si="269"/>
        <v>41898.475219907406</v>
      </c>
      <c r="T4039">
        <f t="shared" si="266"/>
        <v>2014</v>
      </c>
    </row>
    <row r="4040" spans="1:20" ht="32" x14ac:dyDescent="0.2">
      <c r="A4040">
        <v>1586</v>
      </c>
      <c r="B4040" s="9" t="s">
        <v>1587</v>
      </c>
      <c r="C4040" s="3" t="s">
        <v>5696</v>
      </c>
      <c r="D4040" s="5">
        <v>1500</v>
      </c>
      <c r="E4040" s="7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4" t="s">
        <v>8312</v>
      </c>
      <c r="P4040" s="12" t="s">
        <v>8350</v>
      </c>
      <c r="Q4040" s="11">
        <f t="shared" si="267"/>
        <v>0</v>
      </c>
      <c r="R4040" s="19">
        <f t="shared" si="268"/>
        <v>42069.104421296302</v>
      </c>
      <c r="S4040" s="17">
        <f t="shared" si="269"/>
        <v>42099.062754629631</v>
      </c>
      <c r="T4040">
        <f t="shared" si="266"/>
        <v>2015</v>
      </c>
    </row>
    <row r="4041" spans="1:20" ht="32" x14ac:dyDescent="0.2">
      <c r="A4041">
        <v>1766</v>
      </c>
      <c r="B4041" s="9" t="s">
        <v>1767</v>
      </c>
      <c r="C4041" s="3" t="s">
        <v>5876</v>
      </c>
      <c r="D4041" s="5">
        <v>1500</v>
      </c>
      <c r="E4041" s="7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4" t="s">
        <v>8312</v>
      </c>
      <c r="P4041" s="12" t="s">
        <v>8313</v>
      </c>
      <c r="Q4041" s="11">
        <f t="shared" si="267"/>
        <v>0</v>
      </c>
      <c r="R4041" s="19">
        <f t="shared" si="268"/>
        <v>41855.859814814816</v>
      </c>
      <c r="S4041" s="17">
        <f t="shared" si="269"/>
        <v>41876.859814814816</v>
      </c>
      <c r="T4041">
        <f t="shared" si="266"/>
        <v>2014</v>
      </c>
    </row>
    <row r="4042" spans="1:20" ht="48" x14ac:dyDescent="0.2">
      <c r="A4042">
        <v>2358</v>
      </c>
      <c r="B4042" s="9" t="s">
        <v>2359</v>
      </c>
      <c r="C4042" s="3" t="s">
        <v>6468</v>
      </c>
      <c r="D4042" s="5">
        <v>1500</v>
      </c>
      <c r="E4042" s="7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4" t="s">
        <v>8307</v>
      </c>
      <c r="P4042" s="12" t="s">
        <v>8341</v>
      </c>
      <c r="Q4042" s="11">
        <f t="shared" si="267"/>
        <v>0</v>
      </c>
      <c r="R4042" s="19">
        <f t="shared" si="268"/>
        <v>41978.930972222224</v>
      </c>
      <c r="S4042" s="17">
        <f t="shared" si="269"/>
        <v>42035.027083333334</v>
      </c>
      <c r="T4042">
        <f t="shared" si="266"/>
        <v>2014</v>
      </c>
    </row>
    <row r="4043" spans="1:20" ht="48" x14ac:dyDescent="0.2">
      <c r="A4043">
        <v>2842</v>
      </c>
      <c r="B4043" s="9" t="s">
        <v>2842</v>
      </c>
      <c r="C4043" s="3" t="s">
        <v>6952</v>
      </c>
      <c r="D4043" s="5">
        <v>1500</v>
      </c>
      <c r="E4043" s="7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4" t="s">
        <v>8322</v>
      </c>
      <c r="P4043" s="12" t="s">
        <v>8325</v>
      </c>
      <c r="Q4043" s="11">
        <f t="shared" si="267"/>
        <v>0</v>
      </c>
      <c r="R4043" s="19">
        <f t="shared" si="268"/>
        <v>41784.952488425923</v>
      </c>
      <c r="S4043" s="17">
        <f t="shared" si="269"/>
        <v>41811.458333333336</v>
      </c>
      <c r="T4043">
        <f t="shared" si="266"/>
        <v>2014</v>
      </c>
    </row>
    <row r="4044" spans="1:20" ht="48" x14ac:dyDescent="0.2">
      <c r="A4044">
        <v>3733</v>
      </c>
      <c r="B4044" s="9" t="s">
        <v>3730</v>
      </c>
      <c r="C4044" s="3" t="s">
        <v>7843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4" t="s">
        <v>8322</v>
      </c>
      <c r="P4044" s="12" t="s">
        <v>8325</v>
      </c>
      <c r="Q4044" s="11">
        <f t="shared" si="267"/>
        <v>0</v>
      </c>
      <c r="R4044" s="19">
        <f t="shared" si="268"/>
        <v>42103.024398148147</v>
      </c>
      <c r="S4044" s="17">
        <f t="shared" si="269"/>
        <v>42112.9375</v>
      </c>
      <c r="T4044">
        <f t="shared" si="266"/>
        <v>2015</v>
      </c>
    </row>
    <row r="4045" spans="1:20" ht="32" x14ac:dyDescent="0.2">
      <c r="A4045">
        <v>3791</v>
      </c>
      <c r="B4045" s="9" t="s">
        <v>3788</v>
      </c>
      <c r="C4045" s="3" t="s">
        <v>7901</v>
      </c>
      <c r="D4045" s="5">
        <v>1500</v>
      </c>
      <c r="E4045" s="7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4" t="s">
        <v>8322</v>
      </c>
      <c r="P4045" s="12" t="s">
        <v>8334</v>
      </c>
      <c r="Q4045" s="11">
        <f t="shared" si="267"/>
        <v>0</v>
      </c>
      <c r="R4045" s="19">
        <f t="shared" si="268"/>
        <v>41766.692037037035</v>
      </c>
      <c r="S4045" s="17">
        <f t="shared" si="269"/>
        <v>41826.692037037035</v>
      </c>
      <c r="T4045">
        <f t="shared" si="266"/>
        <v>2014</v>
      </c>
    </row>
    <row r="4046" spans="1:20" ht="48" x14ac:dyDescent="0.2">
      <c r="A4046">
        <v>3903</v>
      </c>
      <c r="B4046" s="9" t="s">
        <v>3900</v>
      </c>
      <c r="C4046" s="3" t="s">
        <v>8011</v>
      </c>
      <c r="D4046" s="5">
        <v>1500</v>
      </c>
      <c r="E4046" s="7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4" t="s">
        <v>8322</v>
      </c>
      <c r="P4046" s="12" t="s">
        <v>8325</v>
      </c>
      <c r="Q4046" s="11">
        <f t="shared" si="267"/>
        <v>0</v>
      </c>
      <c r="R4046" s="19">
        <f t="shared" si="268"/>
        <v>42186.01116898148</v>
      </c>
      <c r="S4046" s="17">
        <f t="shared" si="269"/>
        <v>42230.818055555559</v>
      </c>
      <c r="T4046">
        <f t="shared" si="266"/>
        <v>2015</v>
      </c>
    </row>
    <row r="4047" spans="1:20" ht="48" x14ac:dyDescent="0.2">
      <c r="A4047">
        <v>936</v>
      </c>
      <c r="B4047" s="9" t="s">
        <v>937</v>
      </c>
      <c r="C4047" s="3" t="s">
        <v>5046</v>
      </c>
      <c r="D4047" s="5">
        <v>1400</v>
      </c>
      <c r="E4047" s="7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4" t="s">
        <v>8326</v>
      </c>
      <c r="P4047" s="12" t="s">
        <v>8349</v>
      </c>
      <c r="Q4047" s="11">
        <f t="shared" si="267"/>
        <v>0</v>
      </c>
      <c r="R4047" s="19">
        <f t="shared" si="268"/>
        <v>40883.024178240739</v>
      </c>
      <c r="S4047" s="17">
        <f t="shared" si="269"/>
        <v>40926.833333333336</v>
      </c>
      <c r="T4047">
        <f t="shared" si="266"/>
        <v>2011</v>
      </c>
    </row>
    <row r="4048" spans="1:20" ht="16" x14ac:dyDescent="0.2">
      <c r="A4048">
        <v>131</v>
      </c>
      <c r="B4048" s="9" t="s">
        <v>133</v>
      </c>
      <c r="C4048" s="3" t="s">
        <v>4242</v>
      </c>
      <c r="D4048" s="5">
        <v>1200</v>
      </c>
      <c r="E4048" s="7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4" t="s">
        <v>8320</v>
      </c>
      <c r="P4048" s="12" t="s">
        <v>8336</v>
      </c>
      <c r="Q4048" s="11">
        <f t="shared" si="267"/>
        <v>0</v>
      </c>
      <c r="R4048" s="19">
        <f t="shared" si="268"/>
        <v>42541.837511574078</v>
      </c>
      <c r="S4048" s="17">
        <f t="shared" si="269"/>
        <v>42557</v>
      </c>
      <c r="T4048">
        <f t="shared" si="266"/>
        <v>2016</v>
      </c>
    </row>
    <row r="4049" spans="1:20" ht="32" x14ac:dyDescent="0.2">
      <c r="A4049">
        <v>710</v>
      </c>
      <c r="B4049" s="9" t="s">
        <v>711</v>
      </c>
      <c r="C4049" s="3" t="s">
        <v>4820</v>
      </c>
      <c r="D4049" s="5">
        <v>1200</v>
      </c>
      <c r="E4049" s="7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4" t="s">
        <v>8307</v>
      </c>
      <c r="P4049" s="12" t="s">
        <v>8309</v>
      </c>
      <c r="Q4049" s="11">
        <f t="shared" si="267"/>
        <v>0</v>
      </c>
      <c r="R4049" s="19">
        <f t="shared" si="268"/>
        <v>41837.984976851854</v>
      </c>
      <c r="S4049" s="17">
        <f t="shared" si="269"/>
        <v>41871.030555555553</v>
      </c>
      <c r="T4049">
        <f t="shared" si="266"/>
        <v>2014</v>
      </c>
    </row>
    <row r="4050" spans="1:20" ht="48" x14ac:dyDescent="0.2">
      <c r="A4050">
        <v>1584</v>
      </c>
      <c r="B4050" s="9" t="s">
        <v>1585</v>
      </c>
      <c r="C4050" s="3" t="s">
        <v>5694</v>
      </c>
      <c r="D4050" s="5">
        <v>1200</v>
      </c>
      <c r="E4050" s="7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4" t="s">
        <v>8312</v>
      </c>
      <c r="P4050" s="12" t="s">
        <v>8350</v>
      </c>
      <c r="Q4050" s="11">
        <f t="shared" si="267"/>
        <v>0</v>
      </c>
      <c r="R4050" s="19">
        <f t="shared" si="268"/>
        <v>41779.649317129632</v>
      </c>
      <c r="S4050" s="17">
        <f t="shared" si="269"/>
        <v>41789.649317129632</v>
      </c>
      <c r="T4050">
        <f t="shared" si="266"/>
        <v>2014</v>
      </c>
    </row>
    <row r="4051" spans="1:20" ht="48" x14ac:dyDescent="0.2">
      <c r="A4051">
        <v>1589</v>
      </c>
      <c r="B4051" s="9" t="s">
        <v>1590</v>
      </c>
      <c r="C4051" s="3" t="s">
        <v>5699</v>
      </c>
      <c r="D4051" s="5">
        <v>1200</v>
      </c>
      <c r="E4051" s="7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4" t="s">
        <v>8312</v>
      </c>
      <c r="P4051" s="12" t="s">
        <v>8350</v>
      </c>
      <c r="Q4051" s="11">
        <f t="shared" si="267"/>
        <v>0</v>
      </c>
      <c r="R4051" s="19">
        <f t="shared" si="268"/>
        <v>42256.984791666662</v>
      </c>
      <c r="S4051" s="17">
        <f t="shared" si="269"/>
        <v>42286.984791666662</v>
      </c>
      <c r="T4051">
        <f t="shared" si="266"/>
        <v>2015</v>
      </c>
    </row>
    <row r="4052" spans="1:20" ht="48" x14ac:dyDescent="0.2">
      <c r="A4052">
        <v>2843</v>
      </c>
      <c r="B4052" s="9" t="s">
        <v>2843</v>
      </c>
      <c r="C4052" s="3" t="s">
        <v>6953</v>
      </c>
      <c r="D4052" s="5">
        <v>1200</v>
      </c>
      <c r="E4052" s="7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4" t="s">
        <v>8322</v>
      </c>
      <c r="P4052" s="12" t="s">
        <v>8325</v>
      </c>
      <c r="Q4052" s="11">
        <f t="shared" si="267"/>
        <v>0</v>
      </c>
      <c r="R4052" s="19">
        <f t="shared" si="268"/>
        <v>42492.737847222219</v>
      </c>
      <c r="S4052" s="17">
        <f t="shared" si="269"/>
        <v>42534.166666666672</v>
      </c>
      <c r="T4052">
        <f t="shared" si="266"/>
        <v>2016</v>
      </c>
    </row>
    <row r="4053" spans="1:20" ht="48" x14ac:dyDescent="0.2">
      <c r="A4053">
        <v>3744</v>
      </c>
      <c r="B4053" s="9" t="s">
        <v>3741</v>
      </c>
      <c r="C4053" s="3" t="s">
        <v>7854</v>
      </c>
      <c r="D4053" s="5">
        <v>1200</v>
      </c>
      <c r="E4053" s="7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4" t="s">
        <v>8322</v>
      </c>
      <c r="P4053" s="12" t="s">
        <v>8325</v>
      </c>
      <c r="Q4053" s="11">
        <f t="shared" si="267"/>
        <v>0</v>
      </c>
      <c r="R4053" s="19">
        <f t="shared" si="268"/>
        <v>41793.814259259263</v>
      </c>
      <c r="S4053" s="17">
        <f t="shared" si="269"/>
        <v>41825.165972222225</v>
      </c>
      <c r="T4053">
        <f t="shared" si="266"/>
        <v>2014</v>
      </c>
    </row>
    <row r="4054" spans="1:20" ht="48" x14ac:dyDescent="0.2">
      <c r="A4054">
        <v>3942</v>
      </c>
      <c r="B4054" s="9" t="s">
        <v>3939</v>
      </c>
      <c r="C4054" s="3" t="s">
        <v>8050</v>
      </c>
      <c r="D4054" s="5">
        <v>1200</v>
      </c>
      <c r="E4054" s="7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4" t="s">
        <v>8322</v>
      </c>
      <c r="P4054" s="12" t="s">
        <v>8325</v>
      </c>
      <c r="Q4054" s="11">
        <f t="shared" si="267"/>
        <v>0</v>
      </c>
      <c r="R4054" s="19">
        <f t="shared" si="268"/>
        <v>42111.904097222221</v>
      </c>
      <c r="S4054" s="17">
        <f t="shared" si="269"/>
        <v>42171.904097222221</v>
      </c>
      <c r="T4054">
        <f t="shared" si="266"/>
        <v>2015</v>
      </c>
    </row>
    <row r="4055" spans="1:20" ht="48" x14ac:dyDescent="0.2">
      <c r="A4055">
        <v>2512</v>
      </c>
      <c r="B4055" s="9" t="s">
        <v>2512</v>
      </c>
      <c r="C4055" s="3" t="s">
        <v>6622</v>
      </c>
      <c r="D4055" s="5">
        <v>1150</v>
      </c>
      <c r="E4055" s="7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4" t="s">
        <v>8318</v>
      </c>
      <c r="P4055" s="12" t="s">
        <v>8356</v>
      </c>
      <c r="Q4055" s="11">
        <f t="shared" si="267"/>
        <v>0</v>
      </c>
      <c r="R4055" s="19">
        <f t="shared" si="268"/>
        <v>41971.876863425925</v>
      </c>
      <c r="S4055" s="17">
        <f t="shared" si="269"/>
        <v>41986.876863425925</v>
      </c>
      <c r="T4055">
        <f t="shared" si="266"/>
        <v>2014</v>
      </c>
    </row>
    <row r="4056" spans="1:20" ht="48" x14ac:dyDescent="0.2">
      <c r="A4056">
        <v>173</v>
      </c>
      <c r="B4056" s="9" t="s">
        <v>175</v>
      </c>
      <c r="C4056" s="3" t="s">
        <v>4283</v>
      </c>
      <c r="D4056" s="5">
        <v>1110</v>
      </c>
      <c r="E4056" s="7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4" t="s">
        <v>8320</v>
      </c>
      <c r="P4056" s="12" t="s">
        <v>8324</v>
      </c>
      <c r="Q4056" s="11">
        <f t="shared" si="267"/>
        <v>0</v>
      </c>
      <c r="R4056" s="19">
        <f t="shared" si="268"/>
        <v>42033.573009259257</v>
      </c>
      <c r="S4056" s="17">
        <f t="shared" si="269"/>
        <v>42063.573009259257</v>
      </c>
      <c r="T4056">
        <f t="shared" si="266"/>
        <v>2015</v>
      </c>
    </row>
    <row r="4057" spans="1:20" ht="16" x14ac:dyDescent="0.2">
      <c r="A4057">
        <v>1059</v>
      </c>
      <c r="B4057" s="9" t="s">
        <v>1060</v>
      </c>
      <c r="C4057" s="3" t="s">
        <v>5169</v>
      </c>
      <c r="D4057" s="5">
        <v>1100</v>
      </c>
      <c r="E4057" s="7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4" t="s">
        <v>8345</v>
      </c>
      <c r="P4057" s="12" t="s">
        <v>8346</v>
      </c>
      <c r="Q4057" s="11">
        <f t="shared" si="267"/>
        <v>0</v>
      </c>
      <c r="R4057" s="19">
        <f t="shared" si="268"/>
        <v>42046.79</v>
      </c>
      <c r="S4057" s="17">
        <f t="shared" si="269"/>
        <v>42076.748333333337</v>
      </c>
      <c r="T4057">
        <f t="shared" si="266"/>
        <v>2015</v>
      </c>
    </row>
    <row r="4058" spans="1:20" ht="48" x14ac:dyDescent="0.2">
      <c r="A4058">
        <v>1087</v>
      </c>
      <c r="B4058" s="9" t="s">
        <v>1088</v>
      </c>
      <c r="C4058" s="3" t="s">
        <v>5197</v>
      </c>
      <c r="D4058" s="5">
        <v>1100</v>
      </c>
      <c r="E4058" s="7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4" t="s">
        <v>8315</v>
      </c>
      <c r="P4058" s="12" t="s">
        <v>8333</v>
      </c>
      <c r="Q4058" s="11">
        <f t="shared" si="267"/>
        <v>0</v>
      </c>
      <c r="R4058" s="19">
        <f t="shared" si="268"/>
        <v>41775.713969907411</v>
      </c>
      <c r="S4058" s="17">
        <f t="shared" si="269"/>
        <v>41805.713969907411</v>
      </c>
      <c r="T4058">
        <f t="shared" si="266"/>
        <v>2014</v>
      </c>
    </row>
    <row r="4059" spans="1:20" ht="48" x14ac:dyDescent="0.2">
      <c r="A4059">
        <v>182</v>
      </c>
      <c r="B4059" s="9" t="s">
        <v>184</v>
      </c>
      <c r="C4059" s="3" t="s">
        <v>4292</v>
      </c>
      <c r="D4059" s="5">
        <v>1000</v>
      </c>
      <c r="E4059" s="7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4" t="s">
        <v>8320</v>
      </c>
      <c r="P4059" s="12" t="s">
        <v>8324</v>
      </c>
      <c r="Q4059" s="11">
        <f t="shared" si="267"/>
        <v>0</v>
      </c>
      <c r="R4059" s="19">
        <f t="shared" si="268"/>
        <v>42712.011944444443</v>
      </c>
      <c r="S4059" s="17">
        <f t="shared" si="269"/>
        <v>42742.011944444443</v>
      </c>
      <c r="T4059">
        <f t="shared" si="266"/>
        <v>2016</v>
      </c>
    </row>
    <row r="4060" spans="1:20" ht="48" x14ac:dyDescent="0.2">
      <c r="A4060">
        <v>193</v>
      </c>
      <c r="B4060" s="9" t="s">
        <v>195</v>
      </c>
      <c r="C4060" s="3" t="s">
        <v>4303</v>
      </c>
      <c r="D4060" s="5">
        <v>1000</v>
      </c>
      <c r="E4060" s="7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4" t="s">
        <v>8320</v>
      </c>
      <c r="P4060" s="12" t="s">
        <v>8324</v>
      </c>
      <c r="Q4060" s="11">
        <f t="shared" si="267"/>
        <v>0</v>
      </c>
      <c r="R4060" s="19">
        <f t="shared" si="268"/>
        <v>41911.934791666667</v>
      </c>
      <c r="S4060" s="17">
        <f t="shared" si="269"/>
        <v>41971.976458333331</v>
      </c>
      <c r="T4060">
        <f t="shared" si="266"/>
        <v>2014</v>
      </c>
    </row>
    <row r="4061" spans="1:20" ht="48" x14ac:dyDescent="0.2">
      <c r="A4061">
        <v>436</v>
      </c>
      <c r="B4061" s="9" t="s">
        <v>437</v>
      </c>
      <c r="C4061" s="3" t="s">
        <v>4546</v>
      </c>
      <c r="D4061" s="5">
        <v>1000</v>
      </c>
      <c r="E4061" s="7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4" t="s">
        <v>8320</v>
      </c>
      <c r="P4061" s="12" t="s">
        <v>8338</v>
      </c>
      <c r="Q4061" s="11">
        <f t="shared" si="267"/>
        <v>0</v>
      </c>
      <c r="R4061" s="19">
        <f t="shared" si="268"/>
        <v>41456.36241898148</v>
      </c>
      <c r="S4061" s="17">
        <f t="shared" si="269"/>
        <v>41486.36241898148</v>
      </c>
      <c r="T4061">
        <f t="shared" si="266"/>
        <v>2013</v>
      </c>
    </row>
    <row r="4062" spans="1:20" ht="16" x14ac:dyDescent="0.2">
      <c r="A4062">
        <v>490</v>
      </c>
      <c r="B4062" s="9" t="s">
        <v>491</v>
      </c>
      <c r="C4062" s="3" t="s">
        <v>4600</v>
      </c>
      <c r="D4062" s="5">
        <v>1000</v>
      </c>
      <c r="E4062" s="7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4" t="s">
        <v>8320</v>
      </c>
      <c r="P4062" s="12" t="s">
        <v>8338</v>
      </c>
      <c r="Q4062" s="11">
        <f t="shared" si="267"/>
        <v>0</v>
      </c>
      <c r="R4062" s="19">
        <f t="shared" si="268"/>
        <v>41113.968576388892</v>
      </c>
      <c r="S4062" s="17">
        <f t="shared" si="269"/>
        <v>41143.968576388892</v>
      </c>
      <c r="T4062">
        <f t="shared" si="266"/>
        <v>2012</v>
      </c>
    </row>
    <row r="4063" spans="1:20" ht="48" x14ac:dyDescent="0.2">
      <c r="A4063">
        <v>887</v>
      </c>
      <c r="B4063" s="9" t="s">
        <v>888</v>
      </c>
      <c r="C4063" s="3" t="s">
        <v>4997</v>
      </c>
      <c r="D4063" s="5">
        <v>1000</v>
      </c>
      <c r="E4063" s="7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4" t="s">
        <v>8326</v>
      </c>
      <c r="P4063" s="12" t="s">
        <v>8327</v>
      </c>
      <c r="Q4063" s="11">
        <f t="shared" si="267"/>
        <v>0</v>
      </c>
      <c r="R4063" s="19">
        <f t="shared" si="268"/>
        <v>41026.958969907406</v>
      </c>
      <c r="S4063" s="17">
        <f t="shared" si="269"/>
        <v>41056.958969907406</v>
      </c>
      <c r="T4063">
        <f t="shared" si="266"/>
        <v>2012</v>
      </c>
    </row>
    <row r="4064" spans="1:20" ht="48" x14ac:dyDescent="0.2">
      <c r="A4064">
        <v>1063</v>
      </c>
      <c r="B4064" s="9" t="s">
        <v>1064</v>
      </c>
      <c r="C4064" s="3" t="s">
        <v>5173</v>
      </c>
      <c r="D4064" s="5">
        <v>1000</v>
      </c>
      <c r="E4064" s="7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4" t="s">
        <v>8345</v>
      </c>
      <c r="P4064" s="12" t="s">
        <v>8346</v>
      </c>
      <c r="Q4064" s="11">
        <f t="shared" si="267"/>
        <v>0</v>
      </c>
      <c r="R4064" s="19">
        <f t="shared" si="268"/>
        <v>42583.030810185184</v>
      </c>
      <c r="S4064" s="17">
        <f t="shared" si="269"/>
        <v>42613.030810185184</v>
      </c>
      <c r="T4064">
        <f t="shared" si="266"/>
        <v>2016</v>
      </c>
    </row>
    <row r="4065" spans="1:20" ht="48" x14ac:dyDescent="0.2">
      <c r="A4065">
        <v>1426</v>
      </c>
      <c r="B4065" s="9" t="s">
        <v>1427</v>
      </c>
      <c r="C4065" s="3" t="s">
        <v>5536</v>
      </c>
      <c r="D4065" s="5">
        <v>1000</v>
      </c>
      <c r="E4065" s="7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4" t="s">
        <v>8310</v>
      </c>
      <c r="P4065" s="12" t="s">
        <v>8347</v>
      </c>
      <c r="Q4065" s="11">
        <f t="shared" si="267"/>
        <v>0</v>
      </c>
      <c r="R4065" s="19">
        <f t="shared" si="268"/>
        <v>42180.390277777777</v>
      </c>
      <c r="S4065" s="17">
        <f t="shared" si="269"/>
        <v>42240.390277777777</v>
      </c>
      <c r="T4065">
        <f t="shared" si="266"/>
        <v>2015</v>
      </c>
    </row>
    <row r="4066" spans="1:20" ht="48" x14ac:dyDescent="0.2">
      <c r="A4066">
        <v>1544</v>
      </c>
      <c r="B4066" s="9" t="s">
        <v>1545</v>
      </c>
      <c r="C4066" s="3" t="s">
        <v>5654</v>
      </c>
      <c r="D4066" s="5">
        <v>1000</v>
      </c>
      <c r="E4066" s="7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4" t="s">
        <v>8312</v>
      </c>
      <c r="P4066" s="12" t="s">
        <v>8354</v>
      </c>
      <c r="Q4066" s="11">
        <f t="shared" si="267"/>
        <v>0</v>
      </c>
      <c r="R4066" s="19">
        <f t="shared" si="268"/>
        <v>42053.051203703704</v>
      </c>
      <c r="S4066" s="17">
        <f t="shared" si="269"/>
        <v>42095.012499999997</v>
      </c>
      <c r="T4066">
        <f t="shared" si="266"/>
        <v>2015</v>
      </c>
    </row>
    <row r="4067" spans="1:20" ht="32" x14ac:dyDescent="0.2">
      <c r="A4067">
        <v>1731</v>
      </c>
      <c r="B4067" s="9" t="s">
        <v>1732</v>
      </c>
      <c r="C4067" s="3" t="s">
        <v>5841</v>
      </c>
      <c r="D4067" s="5">
        <v>1000</v>
      </c>
      <c r="E4067" s="7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4" t="s">
        <v>8326</v>
      </c>
      <c r="P4067" s="12" t="s">
        <v>8329</v>
      </c>
      <c r="Q4067" s="11">
        <f t="shared" si="267"/>
        <v>0</v>
      </c>
      <c r="R4067" s="19">
        <f t="shared" si="268"/>
        <v>42152.906851851847</v>
      </c>
      <c r="S4067" s="17">
        <f t="shared" si="269"/>
        <v>42166.625</v>
      </c>
      <c r="T4067">
        <f t="shared" si="266"/>
        <v>2015</v>
      </c>
    </row>
    <row r="4068" spans="1:20" ht="48" x14ac:dyDescent="0.2">
      <c r="A4068">
        <v>2353</v>
      </c>
      <c r="B4068" s="9" t="s">
        <v>2354</v>
      </c>
      <c r="C4068" s="3" t="s">
        <v>6463</v>
      </c>
      <c r="D4068" s="5">
        <v>1000</v>
      </c>
      <c r="E4068" s="7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4" t="s">
        <v>8307</v>
      </c>
      <c r="P4068" s="12" t="s">
        <v>8341</v>
      </c>
      <c r="Q4068" s="11">
        <f t="shared" si="267"/>
        <v>0</v>
      </c>
      <c r="R4068" s="19">
        <f t="shared" si="268"/>
        <v>42103.676180555558</v>
      </c>
      <c r="S4068" s="17">
        <f t="shared" si="269"/>
        <v>42115.676180555558</v>
      </c>
      <c r="T4068">
        <f t="shared" si="266"/>
        <v>2015</v>
      </c>
    </row>
    <row r="4069" spans="1:20" ht="48" x14ac:dyDescent="0.2">
      <c r="A4069">
        <v>2365</v>
      </c>
      <c r="B4069" s="9" t="s">
        <v>2366</v>
      </c>
      <c r="C4069" s="3" t="s">
        <v>6475</v>
      </c>
      <c r="D4069" s="5">
        <v>1000</v>
      </c>
      <c r="E4069" s="7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4" t="s">
        <v>8307</v>
      </c>
      <c r="P4069" s="12" t="s">
        <v>8341</v>
      </c>
      <c r="Q4069" s="11">
        <f t="shared" si="267"/>
        <v>0</v>
      </c>
      <c r="R4069" s="19">
        <f t="shared" si="268"/>
        <v>42346.736400462964</v>
      </c>
      <c r="S4069" s="17">
        <f t="shared" si="269"/>
        <v>42386.958333333328</v>
      </c>
      <c r="T4069">
        <f t="shared" si="266"/>
        <v>2015</v>
      </c>
    </row>
    <row r="4070" spans="1:20" ht="48" x14ac:dyDescent="0.2">
      <c r="A4070">
        <v>2417</v>
      </c>
      <c r="B4070" s="9" t="s">
        <v>2418</v>
      </c>
      <c r="C4070" s="3" t="s">
        <v>6527</v>
      </c>
      <c r="D4070" s="5">
        <v>1000</v>
      </c>
      <c r="E4070" s="7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4" t="s">
        <v>8318</v>
      </c>
      <c r="P4070" s="12" t="s">
        <v>8344</v>
      </c>
      <c r="Q4070" s="11">
        <f t="shared" si="267"/>
        <v>0</v>
      </c>
      <c r="R4070" s="19">
        <f t="shared" si="268"/>
        <v>41831.884108796294</v>
      </c>
      <c r="S4070" s="17">
        <f t="shared" si="269"/>
        <v>41861.884108796294</v>
      </c>
      <c r="T4070">
        <f t="shared" si="266"/>
        <v>2014</v>
      </c>
    </row>
    <row r="4071" spans="1:20" ht="48" x14ac:dyDescent="0.2">
      <c r="A4071">
        <v>2858</v>
      </c>
      <c r="B4071" s="9" t="s">
        <v>2858</v>
      </c>
      <c r="C4071" s="3" t="s">
        <v>6968</v>
      </c>
      <c r="D4071" s="5">
        <v>1000</v>
      </c>
      <c r="E4071" s="7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4" t="s">
        <v>8322</v>
      </c>
      <c r="P4071" s="12" t="s">
        <v>8325</v>
      </c>
      <c r="Q4071" s="11">
        <f t="shared" si="267"/>
        <v>0</v>
      </c>
      <c r="R4071" s="19">
        <f t="shared" si="268"/>
        <v>41954.545081018514</v>
      </c>
      <c r="S4071" s="17">
        <f t="shared" si="269"/>
        <v>41978.477777777778</v>
      </c>
      <c r="T4071">
        <f t="shared" si="266"/>
        <v>2014</v>
      </c>
    </row>
    <row r="4072" spans="1:20" ht="48" x14ac:dyDescent="0.2">
      <c r="A4072">
        <v>3892</v>
      </c>
      <c r="B4072" s="9" t="s">
        <v>3889</v>
      </c>
      <c r="C4072" s="3" t="s">
        <v>8000</v>
      </c>
      <c r="D4072" s="5">
        <v>1000</v>
      </c>
      <c r="E4072" s="7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4" t="s">
        <v>8322</v>
      </c>
      <c r="P4072" s="12" t="s">
        <v>8325</v>
      </c>
      <c r="Q4072" s="11">
        <f t="shared" si="267"/>
        <v>0</v>
      </c>
      <c r="R4072" s="19">
        <f t="shared" si="268"/>
        <v>41867.652280092596</v>
      </c>
      <c r="S4072" s="17">
        <f t="shared" si="269"/>
        <v>41875.291666666664</v>
      </c>
      <c r="T4072">
        <f t="shared" si="266"/>
        <v>2014</v>
      </c>
    </row>
    <row r="4073" spans="1:20" ht="48" x14ac:dyDescent="0.2">
      <c r="A4073">
        <v>1446</v>
      </c>
      <c r="B4073" s="9" t="s">
        <v>1447</v>
      </c>
      <c r="C4073" s="3" t="s">
        <v>5556</v>
      </c>
      <c r="D4073" s="5">
        <v>900</v>
      </c>
      <c r="E4073" s="7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4" t="s">
        <v>8310</v>
      </c>
      <c r="P4073" s="12" t="s">
        <v>8347</v>
      </c>
      <c r="Q4073" s="11">
        <f t="shared" si="267"/>
        <v>0</v>
      </c>
      <c r="R4073" s="19">
        <f t="shared" si="268"/>
        <v>42461.447662037041</v>
      </c>
      <c r="S4073" s="17">
        <f t="shared" si="269"/>
        <v>42481.447662037041</v>
      </c>
      <c r="T4073">
        <f t="shared" si="266"/>
        <v>2016</v>
      </c>
    </row>
    <row r="4074" spans="1:20" ht="48" x14ac:dyDescent="0.2">
      <c r="A4074">
        <v>947</v>
      </c>
      <c r="B4074" s="9" t="s">
        <v>948</v>
      </c>
      <c r="C4074" s="3" t="s">
        <v>5057</v>
      </c>
      <c r="D4074" s="5">
        <v>850</v>
      </c>
      <c r="E4074" s="7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4" t="s">
        <v>8307</v>
      </c>
      <c r="P4074" s="12" t="s">
        <v>8309</v>
      </c>
      <c r="Q4074" s="11">
        <f t="shared" si="267"/>
        <v>0</v>
      </c>
      <c r="R4074" s="19">
        <f t="shared" si="268"/>
        <v>42491.781319444446</v>
      </c>
      <c r="S4074" s="17">
        <f t="shared" si="269"/>
        <v>42551.781319444446</v>
      </c>
      <c r="T4074">
        <f t="shared" si="266"/>
        <v>2016</v>
      </c>
    </row>
    <row r="4075" spans="1:20" ht="48" x14ac:dyDescent="0.2">
      <c r="A4075">
        <v>558</v>
      </c>
      <c r="B4075" s="9" t="s">
        <v>559</v>
      </c>
      <c r="C4075" s="3" t="s">
        <v>4668</v>
      </c>
      <c r="D4075" s="5">
        <v>750</v>
      </c>
      <c r="E4075" s="7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4" t="s">
        <v>8307</v>
      </c>
      <c r="P4075" s="12" t="s">
        <v>8341</v>
      </c>
      <c r="Q4075" s="11">
        <f t="shared" si="267"/>
        <v>0</v>
      </c>
      <c r="R4075" s="19">
        <f t="shared" si="268"/>
        <v>42057.883159722223</v>
      </c>
      <c r="S4075" s="17">
        <f t="shared" si="269"/>
        <v>42087.841493055559</v>
      </c>
      <c r="T4075">
        <f t="shared" si="266"/>
        <v>2015</v>
      </c>
    </row>
    <row r="4076" spans="1:20" ht="48" x14ac:dyDescent="0.2">
      <c r="A4076">
        <v>1555</v>
      </c>
      <c r="B4076" s="9" t="s">
        <v>1556</v>
      </c>
      <c r="C4076" s="3" t="s">
        <v>5665</v>
      </c>
      <c r="D4076" s="5">
        <v>750</v>
      </c>
      <c r="E4076" s="7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4" t="s">
        <v>8312</v>
      </c>
      <c r="P4076" s="12" t="s">
        <v>8354</v>
      </c>
      <c r="Q4076" s="11">
        <f t="shared" si="267"/>
        <v>0</v>
      </c>
      <c r="R4076" s="19">
        <f t="shared" si="268"/>
        <v>42241.613796296297</v>
      </c>
      <c r="S4076" s="17">
        <f t="shared" si="269"/>
        <v>42264.708333333328</v>
      </c>
      <c r="T4076">
        <f t="shared" si="266"/>
        <v>2015</v>
      </c>
    </row>
    <row r="4077" spans="1:20" ht="64" x14ac:dyDescent="0.2">
      <c r="A4077">
        <v>3143</v>
      </c>
      <c r="B4077" s="9" t="s">
        <v>3143</v>
      </c>
      <c r="C4077" s="3" t="s">
        <v>7253</v>
      </c>
      <c r="D4077" s="5">
        <v>700</v>
      </c>
      <c r="E4077" s="7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4" t="s">
        <v>8322</v>
      </c>
      <c r="P4077" s="12" t="s">
        <v>8325</v>
      </c>
      <c r="Q4077" s="11">
        <f t="shared" si="267"/>
        <v>0</v>
      </c>
      <c r="R4077" s="19">
        <f t="shared" si="268"/>
        <v>42808.358287037037</v>
      </c>
      <c r="S4077" s="17">
        <f t="shared" si="269"/>
        <v>42834.358287037037</v>
      </c>
      <c r="T4077">
        <f t="shared" si="266"/>
        <v>2017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4" t="s">
        <v>8322</v>
      </c>
      <c r="P4078" s="12" t="s">
        <v>8325</v>
      </c>
      <c r="Q4078" s="11">
        <f t="shared" si="267"/>
        <v>0</v>
      </c>
      <c r="R4078" s="19">
        <f t="shared" si="268"/>
        <v>41905.795706018522</v>
      </c>
      <c r="S4078" s="17">
        <f t="shared" si="269"/>
        <v>41933.82708333333</v>
      </c>
      <c r="T4078">
        <f t="shared" si="266"/>
        <v>2014</v>
      </c>
    </row>
    <row r="4079" spans="1:20" ht="48" x14ac:dyDescent="0.2">
      <c r="A4079">
        <v>3975</v>
      </c>
      <c r="B4079" s="9" t="s">
        <v>3972</v>
      </c>
      <c r="C4079" s="3" t="s">
        <v>8082</v>
      </c>
      <c r="D4079" s="5">
        <v>678</v>
      </c>
      <c r="E4079" s="7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4" t="s">
        <v>8322</v>
      </c>
      <c r="P4079" s="12" t="s">
        <v>8325</v>
      </c>
      <c r="Q4079" s="11">
        <f t="shared" si="267"/>
        <v>0</v>
      </c>
      <c r="R4079" s="19">
        <f t="shared" si="268"/>
        <v>42534.866875</v>
      </c>
      <c r="S4079" s="17">
        <f t="shared" si="269"/>
        <v>42564.866875</v>
      </c>
      <c r="T4079">
        <f t="shared" si="266"/>
        <v>2016</v>
      </c>
    </row>
    <row r="4080" spans="1:20" ht="48" x14ac:dyDescent="0.2">
      <c r="A4080">
        <v>3874</v>
      </c>
      <c r="B4080" s="9" t="s">
        <v>3871</v>
      </c>
      <c r="C4080" s="3" t="s">
        <v>7983</v>
      </c>
      <c r="D4080" s="5">
        <v>620</v>
      </c>
      <c r="E4080" s="7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4" t="s">
        <v>8322</v>
      </c>
      <c r="P4080" s="12" t="s">
        <v>8334</v>
      </c>
      <c r="Q4080" s="11">
        <f t="shared" si="267"/>
        <v>0</v>
      </c>
      <c r="R4080" s="19">
        <f t="shared" si="268"/>
        <v>42007.016458333332</v>
      </c>
      <c r="S4080" s="17">
        <f t="shared" si="269"/>
        <v>42028.041666666672</v>
      </c>
      <c r="T4080">
        <f t="shared" si="266"/>
        <v>2015</v>
      </c>
    </row>
    <row r="4081" spans="1:20" ht="48" x14ac:dyDescent="0.2">
      <c r="A4081">
        <v>130</v>
      </c>
      <c r="B4081" s="9" t="s">
        <v>132</v>
      </c>
      <c r="C4081" s="3" t="s">
        <v>4241</v>
      </c>
      <c r="D4081" s="5">
        <v>600</v>
      </c>
      <c r="E4081" s="7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4" t="s">
        <v>8320</v>
      </c>
      <c r="P4081" s="12" t="s">
        <v>8336</v>
      </c>
      <c r="Q4081" s="11">
        <f t="shared" si="267"/>
        <v>0</v>
      </c>
      <c r="R4081" s="19">
        <f t="shared" si="268"/>
        <v>41778.915416666663</v>
      </c>
      <c r="S4081" s="17">
        <f t="shared" si="269"/>
        <v>41806.844444444447</v>
      </c>
      <c r="T4081">
        <f t="shared" si="266"/>
        <v>2014</v>
      </c>
    </row>
    <row r="4082" spans="1:20" ht="48" x14ac:dyDescent="0.2">
      <c r="A4082">
        <v>4101</v>
      </c>
      <c r="B4082" s="9" t="s">
        <v>4097</v>
      </c>
      <c r="C4082" s="3" t="s">
        <v>8204</v>
      </c>
      <c r="D4082" s="5">
        <v>600</v>
      </c>
      <c r="E4082" s="7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4" t="s">
        <v>8322</v>
      </c>
      <c r="P4082" s="12" t="s">
        <v>8325</v>
      </c>
      <c r="Q4082" s="11">
        <f t="shared" si="267"/>
        <v>0</v>
      </c>
      <c r="R4082" s="19">
        <f t="shared" si="268"/>
        <v>42730.903726851851</v>
      </c>
      <c r="S4082" s="17">
        <f t="shared" si="269"/>
        <v>42760.903726851851</v>
      </c>
      <c r="T4082">
        <f t="shared" si="266"/>
        <v>2016</v>
      </c>
    </row>
    <row r="4083" spans="1:20" ht="48" x14ac:dyDescent="0.2">
      <c r="A4083">
        <v>4012</v>
      </c>
      <c r="B4083" s="9" t="s">
        <v>4008</v>
      </c>
      <c r="C4083" s="3" t="s">
        <v>8117</v>
      </c>
      <c r="D4083" s="5">
        <v>575</v>
      </c>
      <c r="E4083" s="7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4" t="s">
        <v>8322</v>
      </c>
      <c r="P4083" s="12" t="s">
        <v>8325</v>
      </c>
      <c r="Q4083" s="11">
        <f t="shared" si="267"/>
        <v>0</v>
      </c>
      <c r="R4083" s="19">
        <f t="shared" si="268"/>
        <v>42096.544548611113</v>
      </c>
      <c r="S4083" s="17">
        <f t="shared" si="269"/>
        <v>42126.544548611113</v>
      </c>
      <c r="T4083">
        <f t="shared" si="266"/>
        <v>2015</v>
      </c>
    </row>
    <row r="4084" spans="1:20" ht="48" x14ac:dyDescent="0.2">
      <c r="A4084">
        <v>461</v>
      </c>
      <c r="B4084" s="9" t="s">
        <v>462</v>
      </c>
      <c r="C4084" s="3" t="s">
        <v>4571</v>
      </c>
      <c r="D4084" s="5">
        <v>550</v>
      </c>
      <c r="E4084" s="7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4" t="s">
        <v>8320</v>
      </c>
      <c r="P4084" s="12" t="s">
        <v>8338</v>
      </c>
      <c r="Q4084" s="11">
        <f t="shared" si="267"/>
        <v>0</v>
      </c>
      <c r="R4084" s="19">
        <f t="shared" si="268"/>
        <v>41407.84684027778</v>
      </c>
      <c r="S4084" s="17">
        <f t="shared" si="269"/>
        <v>41427.84684027778</v>
      </c>
      <c r="T4084">
        <f t="shared" si="266"/>
        <v>2013</v>
      </c>
    </row>
    <row r="4085" spans="1:20" ht="16" x14ac:dyDescent="0.2">
      <c r="A4085">
        <v>1084</v>
      </c>
      <c r="B4085" s="9" t="s">
        <v>1085</v>
      </c>
      <c r="C4085" s="3" t="s">
        <v>5194</v>
      </c>
      <c r="D4085" s="5">
        <v>550</v>
      </c>
      <c r="E4085" s="7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4" t="s">
        <v>8315</v>
      </c>
      <c r="P4085" s="12" t="s">
        <v>8333</v>
      </c>
      <c r="Q4085" s="11">
        <f t="shared" si="267"/>
        <v>0</v>
      </c>
      <c r="R4085" s="19">
        <f t="shared" si="268"/>
        <v>41829.912083333329</v>
      </c>
      <c r="S4085" s="17">
        <f t="shared" si="269"/>
        <v>41859.912083333329</v>
      </c>
      <c r="T4085">
        <f t="shared" si="266"/>
        <v>2014</v>
      </c>
    </row>
    <row r="4086" spans="1:20" ht="32" x14ac:dyDescent="0.2">
      <c r="A4086">
        <v>4061</v>
      </c>
      <c r="B4086" s="9" t="s">
        <v>4057</v>
      </c>
      <c r="C4086" s="3" t="s">
        <v>8165</v>
      </c>
      <c r="D4086" s="5">
        <v>525</v>
      </c>
      <c r="E4086" s="7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4" t="s">
        <v>8322</v>
      </c>
      <c r="P4086" s="12" t="s">
        <v>8325</v>
      </c>
      <c r="Q4086" s="11">
        <f t="shared" si="267"/>
        <v>0</v>
      </c>
      <c r="R4086" s="19">
        <f t="shared" si="268"/>
        <v>42421.141469907408</v>
      </c>
      <c r="S4086" s="17">
        <f t="shared" si="269"/>
        <v>42481.099803240737</v>
      </c>
      <c r="T4086">
        <f t="shared" si="266"/>
        <v>2016</v>
      </c>
    </row>
    <row r="4087" spans="1:20" ht="32" x14ac:dyDescent="0.2">
      <c r="A4087">
        <v>1588</v>
      </c>
      <c r="B4087" s="9" t="s">
        <v>1589</v>
      </c>
      <c r="C4087" s="3" t="s">
        <v>5698</v>
      </c>
      <c r="D4087" s="5">
        <v>516</v>
      </c>
      <c r="E4087" s="7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4" t="s">
        <v>8312</v>
      </c>
      <c r="P4087" s="12" t="s">
        <v>8350</v>
      </c>
      <c r="Q4087" s="11">
        <f t="shared" si="267"/>
        <v>0</v>
      </c>
      <c r="R4087" s="19">
        <f t="shared" si="268"/>
        <v>42005.24998842593</v>
      </c>
      <c r="S4087" s="17">
        <f t="shared" si="269"/>
        <v>42035.841666666667</v>
      </c>
      <c r="T4087">
        <f t="shared" si="266"/>
        <v>2015</v>
      </c>
    </row>
    <row r="4088" spans="1:20" ht="48" x14ac:dyDescent="0.2">
      <c r="A4088">
        <v>615</v>
      </c>
      <c r="B4088" s="9" t="s">
        <v>616</v>
      </c>
      <c r="C4088" s="3" t="s">
        <v>4725</v>
      </c>
      <c r="D4088" s="5">
        <v>515</v>
      </c>
      <c r="E4088" s="7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4" t="s">
        <v>8307</v>
      </c>
      <c r="P4088" s="12" t="s">
        <v>8341</v>
      </c>
      <c r="Q4088" s="11">
        <f t="shared" si="267"/>
        <v>0</v>
      </c>
      <c r="R4088" s="19">
        <f t="shared" si="268"/>
        <v>42242.122210648144</v>
      </c>
      <c r="S4088" s="17">
        <f t="shared" si="269"/>
        <v>42272.122210648144</v>
      </c>
      <c r="T4088">
        <f t="shared" si="266"/>
        <v>2015</v>
      </c>
    </row>
    <row r="4089" spans="1:20" ht="48" x14ac:dyDescent="0.2">
      <c r="A4089">
        <v>929</v>
      </c>
      <c r="B4089" s="9" t="s">
        <v>930</v>
      </c>
      <c r="C4089" s="3" t="s">
        <v>5039</v>
      </c>
      <c r="D4089" s="5">
        <v>500</v>
      </c>
      <c r="E4089" s="7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4" t="s">
        <v>8326</v>
      </c>
      <c r="P4089" s="12" t="s">
        <v>8349</v>
      </c>
      <c r="Q4089" s="11">
        <f t="shared" si="267"/>
        <v>0</v>
      </c>
      <c r="R4089" s="19">
        <f t="shared" si="268"/>
        <v>40978.238067129627</v>
      </c>
      <c r="S4089" s="17">
        <f t="shared" si="269"/>
        <v>41008.196400462963</v>
      </c>
      <c r="T4089">
        <f t="shared" si="266"/>
        <v>2012</v>
      </c>
    </row>
    <row r="4090" spans="1:20" ht="48" x14ac:dyDescent="0.2">
      <c r="A4090">
        <v>1051</v>
      </c>
      <c r="B4090" s="9" t="s">
        <v>1052</v>
      </c>
      <c r="C4090" s="3" t="s">
        <v>5161</v>
      </c>
      <c r="D4090" s="5">
        <v>500</v>
      </c>
      <c r="E4090" s="7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4" t="s">
        <v>8345</v>
      </c>
      <c r="P4090" s="12" t="s">
        <v>8346</v>
      </c>
      <c r="Q4090" s="11">
        <f t="shared" si="267"/>
        <v>0</v>
      </c>
      <c r="R4090" s="19">
        <f t="shared" si="268"/>
        <v>41850.014178240745</v>
      </c>
      <c r="S4090" s="17">
        <f t="shared" si="269"/>
        <v>41878.014178240745</v>
      </c>
      <c r="T4090">
        <f t="shared" si="266"/>
        <v>2014</v>
      </c>
    </row>
    <row r="4091" spans="1:20" ht="16" x14ac:dyDescent="0.2">
      <c r="A4091">
        <v>1141</v>
      </c>
      <c r="B4091" s="9" t="s">
        <v>1142</v>
      </c>
      <c r="C4091" s="3" t="s">
        <v>5251</v>
      </c>
      <c r="D4091" s="5">
        <v>500</v>
      </c>
      <c r="E4091" s="7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4" t="s">
        <v>8315</v>
      </c>
      <c r="P4091" s="12" t="s">
        <v>8343</v>
      </c>
      <c r="Q4091" s="11">
        <f t="shared" si="267"/>
        <v>0</v>
      </c>
      <c r="R4091" s="19">
        <f t="shared" si="268"/>
        <v>42164.699652777781</v>
      </c>
      <c r="S4091" s="17">
        <f t="shared" si="269"/>
        <v>42194.699652777781</v>
      </c>
      <c r="T4091">
        <f t="shared" si="266"/>
        <v>2015</v>
      </c>
    </row>
    <row r="4092" spans="1:20" ht="48" x14ac:dyDescent="0.2">
      <c r="A4092">
        <v>1599</v>
      </c>
      <c r="B4092" s="9" t="s">
        <v>1600</v>
      </c>
      <c r="C4092" s="3" t="s">
        <v>5709</v>
      </c>
      <c r="D4092" s="5">
        <v>500</v>
      </c>
      <c r="E4092" s="7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4" t="s">
        <v>8312</v>
      </c>
      <c r="P4092" s="12" t="s">
        <v>8350</v>
      </c>
      <c r="Q4092" s="11">
        <f t="shared" si="267"/>
        <v>0</v>
      </c>
      <c r="R4092" s="19">
        <f t="shared" si="268"/>
        <v>42438.53907407407</v>
      </c>
      <c r="S4092" s="17">
        <f t="shared" si="269"/>
        <v>42468.497407407413</v>
      </c>
      <c r="T4092">
        <f t="shared" si="266"/>
        <v>2016</v>
      </c>
    </row>
    <row r="4093" spans="1:20" ht="48" x14ac:dyDescent="0.2">
      <c r="A4093">
        <v>3204</v>
      </c>
      <c r="B4093" s="9" t="s">
        <v>3204</v>
      </c>
      <c r="C4093" s="3" t="s">
        <v>7314</v>
      </c>
      <c r="D4093" s="5">
        <v>500</v>
      </c>
      <c r="E4093" s="7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4" t="s">
        <v>8322</v>
      </c>
      <c r="P4093" s="12" t="s">
        <v>8334</v>
      </c>
      <c r="Q4093" s="11">
        <f t="shared" si="267"/>
        <v>0</v>
      </c>
      <c r="R4093" s="19">
        <f t="shared" si="268"/>
        <v>42172.686099537037</v>
      </c>
      <c r="S4093" s="17">
        <f t="shared" si="269"/>
        <v>42202.676388888889</v>
      </c>
      <c r="T4093">
        <f t="shared" si="266"/>
        <v>2015</v>
      </c>
    </row>
    <row r="4094" spans="1:20" ht="48" x14ac:dyDescent="0.2">
      <c r="A4094">
        <v>4051</v>
      </c>
      <c r="B4094" s="9" t="s">
        <v>4047</v>
      </c>
      <c r="C4094" s="3" t="s">
        <v>8155</v>
      </c>
      <c r="D4094" s="5">
        <v>500</v>
      </c>
      <c r="E4094" s="7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4" t="s">
        <v>8322</v>
      </c>
      <c r="P4094" s="12" t="s">
        <v>8325</v>
      </c>
      <c r="Q4094" s="11">
        <f t="shared" si="267"/>
        <v>0</v>
      </c>
      <c r="R4094" s="19">
        <f t="shared" si="268"/>
        <v>41761.810150462967</v>
      </c>
      <c r="S4094" s="17">
        <f t="shared" si="269"/>
        <v>41768.286805555559</v>
      </c>
      <c r="T4094">
        <f t="shared" si="266"/>
        <v>2014</v>
      </c>
    </row>
    <row r="4095" spans="1:20" ht="48" x14ac:dyDescent="0.2">
      <c r="A4095">
        <v>4109</v>
      </c>
      <c r="B4095" s="9" t="s">
        <v>4105</v>
      </c>
      <c r="C4095" s="3" t="s">
        <v>8212</v>
      </c>
      <c r="D4095" s="5">
        <v>500</v>
      </c>
      <c r="E4095" s="7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4" t="s">
        <v>8322</v>
      </c>
      <c r="P4095" s="12" t="s">
        <v>8325</v>
      </c>
      <c r="Q4095" s="11">
        <f t="shared" si="267"/>
        <v>0</v>
      </c>
      <c r="R4095" s="19">
        <f t="shared" si="268"/>
        <v>42307.539398148147</v>
      </c>
      <c r="S4095" s="17">
        <f t="shared" si="269"/>
        <v>42337.581064814818</v>
      </c>
      <c r="T4095">
        <f t="shared" ref="T4095:T4115" si="270">YEAR(R4095)</f>
        <v>2015</v>
      </c>
    </row>
    <row r="4096" spans="1:20" ht="48" x14ac:dyDescent="0.2">
      <c r="A4096">
        <v>439</v>
      </c>
      <c r="B4096" s="9" t="s">
        <v>440</v>
      </c>
      <c r="C4096" s="3" t="s">
        <v>4549</v>
      </c>
      <c r="D4096" s="5">
        <v>450</v>
      </c>
      <c r="E4096" s="7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4" t="s">
        <v>8320</v>
      </c>
      <c r="P4096" s="12" t="s">
        <v>8338</v>
      </c>
      <c r="Q4096" s="11">
        <f t="shared" si="267"/>
        <v>0</v>
      </c>
      <c r="R4096" s="19">
        <f t="shared" si="268"/>
        <v>41919.761782407404</v>
      </c>
      <c r="S4096" s="17">
        <f t="shared" si="269"/>
        <v>41929.761782407404</v>
      </c>
      <c r="T4096">
        <f t="shared" si="270"/>
        <v>2014</v>
      </c>
    </row>
    <row r="4097" spans="1:20" ht="48" x14ac:dyDescent="0.2">
      <c r="A4097">
        <v>441</v>
      </c>
      <c r="B4097" s="9" t="s">
        <v>442</v>
      </c>
      <c r="C4097" s="3" t="s">
        <v>4551</v>
      </c>
      <c r="D4097" s="5">
        <v>400</v>
      </c>
      <c r="E4097" s="7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4" t="s">
        <v>8320</v>
      </c>
      <c r="P4097" s="12" t="s">
        <v>8338</v>
      </c>
      <c r="Q4097" s="11">
        <f t="shared" ref="Q4097:Q4115" si="271">IFERROR(ROUND(E4097/L4097,2),0)</f>
        <v>0</v>
      </c>
      <c r="R4097" s="19">
        <f t="shared" si="268"/>
        <v>41550.793935185182</v>
      </c>
      <c r="S4097" s="17">
        <f t="shared" si="269"/>
        <v>41580.793935185182</v>
      </c>
      <c r="T4097">
        <f t="shared" si="270"/>
        <v>2013</v>
      </c>
    </row>
    <row r="4098" spans="1:20" ht="48" x14ac:dyDescent="0.2">
      <c r="A4098">
        <v>581</v>
      </c>
      <c r="B4098" s="9" t="s">
        <v>582</v>
      </c>
      <c r="C4098" s="3" t="s">
        <v>4691</v>
      </c>
      <c r="D4098" s="5">
        <v>400</v>
      </c>
      <c r="E4098" s="7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4" t="s">
        <v>8307</v>
      </c>
      <c r="P4098" s="12" t="s">
        <v>8341</v>
      </c>
      <c r="Q4098" s="11">
        <f t="shared" si="271"/>
        <v>0</v>
      </c>
      <c r="R4098" s="19">
        <f t="shared" si="268"/>
        <v>42188.012777777782</v>
      </c>
      <c r="S4098" s="17">
        <f t="shared" si="269"/>
        <v>42218.012777777782</v>
      </c>
      <c r="T4098">
        <f t="shared" si="270"/>
        <v>2015</v>
      </c>
    </row>
    <row r="4099" spans="1:20" ht="48" x14ac:dyDescent="0.2">
      <c r="A4099">
        <v>618</v>
      </c>
      <c r="B4099" s="9" t="s">
        <v>619</v>
      </c>
      <c r="C4099" s="3" t="s">
        <v>4728</v>
      </c>
      <c r="D4099" s="5">
        <v>400</v>
      </c>
      <c r="E4099" s="7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4" t="s">
        <v>8307</v>
      </c>
      <c r="P4099" s="12" t="s">
        <v>8341</v>
      </c>
      <c r="Q4099" s="11">
        <f t="shared" si="271"/>
        <v>0</v>
      </c>
      <c r="R4099" s="19">
        <f t="shared" ref="R4099:R4115" si="272">(((J4099/60)/60)/24)+DATE(1970,1,1)</f>
        <v>42317.810219907406</v>
      </c>
      <c r="S4099" s="17">
        <f t="shared" ref="S4099:S4115" si="273">(((I4099/60)/60)/24)+DATE(1970,1,1)</f>
        <v>42347.810219907406</v>
      </c>
      <c r="T4099">
        <f t="shared" si="270"/>
        <v>2015</v>
      </c>
    </row>
    <row r="4100" spans="1:20" ht="48" x14ac:dyDescent="0.2">
      <c r="A4100">
        <v>3054</v>
      </c>
      <c r="B4100" s="9" t="s">
        <v>3054</v>
      </c>
      <c r="C4100" s="3" t="s">
        <v>7164</v>
      </c>
      <c r="D4100" s="5">
        <v>300</v>
      </c>
      <c r="E4100" s="7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4" t="s">
        <v>8322</v>
      </c>
      <c r="P4100" s="12" t="s">
        <v>8323</v>
      </c>
      <c r="Q4100" s="11">
        <f t="shared" si="271"/>
        <v>0</v>
      </c>
      <c r="R4100" s="19">
        <f t="shared" si="272"/>
        <v>42027.832800925928</v>
      </c>
      <c r="S4100" s="17">
        <f t="shared" si="273"/>
        <v>42065.044444444444</v>
      </c>
      <c r="T4100">
        <f t="shared" si="270"/>
        <v>2015</v>
      </c>
    </row>
    <row r="4101" spans="1:20" ht="48" x14ac:dyDescent="0.2">
      <c r="A4101">
        <v>4043</v>
      </c>
      <c r="B4101" s="9" t="s">
        <v>4039</v>
      </c>
      <c r="C4101" s="3" t="s">
        <v>8147</v>
      </c>
      <c r="D4101" s="5">
        <v>300</v>
      </c>
      <c r="E4101" s="7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4" t="s">
        <v>8322</v>
      </c>
      <c r="P4101" s="12" t="s">
        <v>8325</v>
      </c>
      <c r="Q4101" s="11">
        <f t="shared" si="271"/>
        <v>0</v>
      </c>
      <c r="R4101" s="19">
        <f t="shared" si="272"/>
        <v>41948.957465277781</v>
      </c>
      <c r="S4101" s="17">
        <f t="shared" si="273"/>
        <v>41963.957465277781</v>
      </c>
      <c r="T4101">
        <f t="shared" si="270"/>
        <v>2014</v>
      </c>
    </row>
    <row r="4102" spans="1:20" ht="48" x14ac:dyDescent="0.2">
      <c r="A4102">
        <v>1876</v>
      </c>
      <c r="B4102" s="9" t="s">
        <v>1877</v>
      </c>
      <c r="C4102" s="3" t="s">
        <v>5986</v>
      </c>
      <c r="D4102" s="5">
        <v>280</v>
      </c>
      <c r="E4102" s="7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4" t="s">
        <v>8315</v>
      </c>
      <c r="P4102" s="12" t="s">
        <v>8343</v>
      </c>
      <c r="Q4102" s="11">
        <f t="shared" si="271"/>
        <v>0</v>
      </c>
      <c r="R4102" s="19">
        <f t="shared" si="272"/>
        <v>41776.284780092588</v>
      </c>
      <c r="S4102" s="17">
        <f t="shared" si="273"/>
        <v>41806.284780092588</v>
      </c>
      <c r="T4102">
        <f t="shared" si="270"/>
        <v>2014</v>
      </c>
    </row>
    <row r="4103" spans="1:20" ht="32" x14ac:dyDescent="0.2">
      <c r="A4103">
        <v>4100</v>
      </c>
      <c r="B4103" s="9" t="s">
        <v>4096</v>
      </c>
      <c r="C4103" s="3" t="s">
        <v>8203</v>
      </c>
      <c r="D4103" s="5">
        <v>270</v>
      </c>
      <c r="E4103" s="7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4" t="s">
        <v>8322</v>
      </c>
      <c r="P4103" s="12" t="s">
        <v>8325</v>
      </c>
      <c r="Q4103" s="11">
        <f t="shared" si="271"/>
        <v>0</v>
      </c>
      <c r="R4103" s="19">
        <f t="shared" si="272"/>
        <v>41927.124884259261</v>
      </c>
      <c r="S4103" s="17">
        <f t="shared" si="273"/>
        <v>41937.124884259261</v>
      </c>
      <c r="T4103">
        <f t="shared" si="270"/>
        <v>2014</v>
      </c>
    </row>
    <row r="4104" spans="1:20" ht="48" x14ac:dyDescent="0.2">
      <c r="A4104">
        <v>607</v>
      </c>
      <c r="B4104" s="9" t="s">
        <v>608</v>
      </c>
      <c r="C4104" s="3" t="s">
        <v>4717</v>
      </c>
      <c r="D4104" s="5">
        <v>250</v>
      </c>
      <c r="E4104" s="7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4" t="s">
        <v>8307</v>
      </c>
      <c r="P4104" s="12" t="s">
        <v>8341</v>
      </c>
      <c r="Q4104" s="11">
        <f t="shared" si="271"/>
        <v>0</v>
      </c>
      <c r="R4104" s="19">
        <f t="shared" si="272"/>
        <v>42300.825648148151</v>
      </c>
      <c r="S4104" s="17">
        <f t="shared" si="273"/>
        <v>42330.867314814815</v>
      </c>
      <c r="T4104">
        <f t="shared" si="270"/>
        <v>2015</v>
      </c>
    </row>
    <row r="4105" spans="1:20" ht="48" x14ac:dyDescent="0.2">
      <c r="A4105">
        <v>4078</v>
      </c>
      <c r="B4105" s="9" t="s">
        <v>4074</v>
      </c>
      <c r="C4105" s="3" t="s">
        <v>8181</v>
      </c>
      <c r="D4105" s="5">
        <v>250</v>
      </c>
      <c r="E4105" s="7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4" t="s">
        <v>8322</v>
      </c>
      <c r="P4105" s="12" t="s">
        <v>8325</v>
      </c>
      <c r="Q4105" s="11">
        <f t="shared" si="271"/>
        <v>0</v>
      </c>
      <c r="R4105" s="19">
        <f t="shared" si="272"/>
        <v>42732.787523148145</v>
      </c>
      <c r="S4105" s="17">
        <f t="shared" si="273"/>
        <v>42762.787523148145</v>
      </c>
      <c r="T4105">
        <f t="shared" si="270"/>
        <v>2016</v>
      </c>
    </row>
    <row r="4106" spans="1:20" ht="48" x14ac:dyDescent="0.2">
      <c r="A4106">
        <v>225</v>
      </c>
      <c r="B4106" s="9" t="s">
        <v>227</v>
      </c>
      <c r="C4106" s="3" t="s">
        <v>4335</v>
      </c>
      <c r="D4106" s="5">
        <v>200</v>
      </c>
      <c r="E4106" s="7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4" t="s">
        <v>8320</v>
      </c>
      <c r="P4106" s="12" t="s">
        <v>8324</v>
      </c>
      <c r="Q4106" s="11">
        <f t="shared" si="271"/>
        <v>0</v>
      </c>
      <c r="R4106" s="19">
        <f t="shared" si="272"/>
        <v>42438.961273148147</v>
      </c>
      <c r="S4106" s="17">
        <f t="shared" si="273"/>
        <v>42468.919606481482</v>
      </c>
      <c r="T4106">
        <f t="shared" si="270"/>
        <v>2016</v>
      </c>
    </row>
    <row r="4107" spans="1:20" ht="48" x14ac:dyDescent="0.2">
      <c r="A4107">
        <v>2361</v>
      </c>
      <c r="B4107" s="9" t="s">
        <v>2362</v>
      </c>
      <c r="C4107" s="3" t="s">
        <v>6471</v>
      </c>
      <c r="D4107" s="5">
        <v>200</v>
      </c>
      <c r="E4107" s="7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4" t="s">
        <v>8307</v>
      </c>
      <c r="P4107" s="12" t="s">
        <v>8341</v>
      </c>
      <c r="Q4107" s="11">
        <f t="shared" si="271"/>
        <v>0</v>
      </c>
      <c r="R4107" s="19">
        <f t="shared" si="272"/>
        <v>42466.858888888892</v>
      </c>
      <c r="S4107" s="17">
        <f t="shared" si="273"/>
        <v>42490.916666666672</v>
      </c>
      <c r="T4107">
        <f t="shared" si="270"/>
        <v>2016</v>
      </c>
    </row>
    <row r="4108" spans="1:20" ht="64" x14ac:dyDescent="0.2">
      <c r="A4108">
        <v>3138</v>
      </c>
      <c r="B4108" s="9" t="s">
        <v>3138</v>
      </c>
      <c r="C4108" s="3" t="s">
        <v>7248</v>
      </c>
      <c r="D4108" s="5">
        <v>200</v>
      </c>
      <c r="E4108" s="7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4" t="s">
        <v>8322</v>
      </c>
      <c r="P4108" s="12" t="s">
        <v>8325</v>
      </c>
      <c r="Q4108" s="11">
        <f t="shared" si="271"/>
        <v>0</v>
      </c>
      <c r="R4108" s="19">
        <f t="shared" si="272"/>
        <v>42809.645914351851</v>
      </c>
      <c r="S4108" s="17">
        <f t="shared" si="273"/>
        <v>42828.645914351851</v>
      </c>
      <c r="T4108">
        <f t="shared" si="270"/>
        <v>2017</v>
      </c>
    </row>
    <row r="4109" spans="1:20" ht="32" x14ac:dyDescent="0.2">
      <c r="A4109">
        <v>2364</v>
      </c>
      <c r="B4109" s="9" t="s">
        <v>2365</v>
      </c>
      <c r="C4109" s="3" t="s">
        <v>6474</v>
      </c>
      <c r="D4109" s="5">
        <v>128</v>
      </c>
      <c r="E4109" s="7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4" t="s">
        <v>8307</v>
      </c>
      <c r="P4109" s="12" t="s">
        <v>8341</v>
      </c>
      <c r="Q4109" s="11">
        <f t="shared" si="271"/>
        <v>0</v>
      </c>
      <c r="R4109" s="19">
        <f t="shared" si="272"/>
        <v>42248.934675925921</v>
      </c>
      <c r="S4109" s="17">
        <f t="shared" si="273"/>
        <v>42303.934675925921</v>
      </c>
      <c r="T4109">
        <f t="shared" si="270"/>
        <v>2015</v>
      </c>
    </row>
    <row r="4110" spans="1:20" ht="48" x14ac:dyDescent="0.2">
      <c r="A4110">
        <v>1071</v>
      </c>
      <c r="B4110" s="9" t="s">
        <v>1072</v>
      </c>
      <c r="C4110" s="3" t="s">
        <v>5181</v>
      </c>
      <c r="D4110" s="5">
        <v>100</v>
      </c>
      <c r="E4110" s="7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4" t="s">
        <v>8315</v>
      </c>
      <c r="P4110" s="12" t="s">
        <v>8333</v>
      </c>
      <c r="Q4110" s="11">
        <f t="shared" si="271"/>
        <v>0</v>
      </c>
      <c r="R4110" s="19">
        <f t="shared" si="272"/>
        <v>42295.753391203703</v>
      </c>
      <c r="S4110" s="17">
        <f t="shared" si="273"/>
        <v>42325.795057870375</v>
      </c>
      <c r="T4110">
        <f t="shared" si="270"/>
        <v>2015</v>
      </c>
    </row>
    <row r="4111" spans="1:20" ht="32" x14ac:dyDescent="0.2">
      <c r="A4111">
        <v>1877</v>
      </c>
      <c r="B4111" s="9" t="s">
        <v>1878</v>
      </c>
      <c r="C4111" s="3" t="s">
        <v>5987</v>
      </c>
      <c r="D4111" s="5">
        <v>60</v>
      </c>
      <c r="E4111" s="7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4" t="s">
        <v>8315</v>
      </c>
      <c r="P4111" s="12" t="s">
        <v>8343</v>
      </c>
      <c r="Q4111" s="11">
        <f t="shared" si="271"/>
        <v>0</v>
      </c>
      <c r="R4111" s="19">
        <f t="shared" si="272"/>
        <v>42035.029224537036</v>
      </c>
      <c r="S4111" s="17">
        <f t="shared" si="273"/>
        <v>42064.029224537036</v>
      </c>
      <c r="T4111">
        <f t="shared" si="270"/>
        <v>2015</v>
      </c>
    </row>
    <row r="4112" spans="1:20" ht="48" x14ac:dyDescent="0.2">
      <c r="A4112">
        <v>1041</v>
      </c>
      <c r="B4112" s="9" t="s">
        <v>1042</v>
      </c>
      <c r="C4112" s="3" t="s">
        <v>5151</v>
      </c>
      <c r="D4112" s="5">
        <v>50</v>
      </c>
      <c r="E4112" s="7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4" t="s">
        <v>8345</v>
      </c>
      <c r="P4112" s="12" t="s">
        <v>8346</v>
      </c>
      <c r="Q4112" s="11">
        <f t="shared" si="271"/>
        <v>0</v>
      </c>
      <c r="R4112" s="19">
        <f t="shared" si="272"/>
        <v>41831.060092592597</v>
      </c>
      <c r="S4112" s="17">
        <f t="shared" si="273"/>
        <v>41851.060092592597</v>
      </c>
      <c r="T4112">
        <f t="shared" si="270"/>
        <v>2014</v>
      </c>
    </row>
    <row r="4113" spans="1:20" ht="32" x14ac:dyDescent="0.2">
      <c r="A4113">
        <v>1592</v>
      </c>
      <c r="B4113" s="9" t="s">
        <v>1593</v>
      </c>
      <c r="C4113" s="3" t="s">
        <v>5702</v>
      </c>
      <c r="D4113" s="5">
        <v>25</v>
      </c>
      <c r="E4113" s="7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4" t="s">
        <v>8312</v>
      </c>
      <c r="P4113" s="12" t="s">
        <v>8350</v>
      </c>
      <c r="Q4113" s="11">
        <f t="shared" si="271"/>
        <v>0</v>
      </c>
      <c r="R4113" s="19">
        <f t="shared" si="272"/>
        <v>42046.072743055556</v>
      </c>
      <c r="S4113" s="17">
        <f t="shared" si="273"/>
        <v>42091.031076388885</v>
      </c>
      <c r="T4113">
        <f t="shared" si="270"/>
        <v>2015</v>
      </c>
    </row>
    <row r="4114" spans="1:20" ht="48" x14ac:dyDescent="0.2">
      <c r="A4114">
        <v>1547</v>
      </c>
      <c r="B4114" s="9" t="s">
        <v>1548</v>
      </c>
      <c r="C4114" s="3" t="s">
        <v>5657</v>
      </c>
      <c r="D4114" s="5">
        <v>20</v>
      </c>
      <c r="E4114" s="7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4" t="s">
        <v>8312</v>
      </c>
      <c r="P4114" s="12" t="s">
        <v>8354</v>
      </c>
      <c r="Q4114" s="11">
        <f t="shared" si="271"/>
        <v>0</v>
      </c>
      <c r="R4114" s="19">
        <f t="shared" si="272"/>
        <v>42782.426875000005</v>
      </c>
      <c r="S4114" s="17">
        <f t="shared" si="273"/>
        <v>42789.426875000005</v>
      </c>
      <c r="T4114">
        <f t="shared" si="270"/>
        <v>2017</v>
      </c>
    </row>
    <row r="4115" spans="1:20" ht="48" x14ac:dyDescent="0.2">
      <c r="A4115">
        <v>2699</v>
      </c>
      <c r="B4115" s="9" t="s">
        <v>2699</v>
      </c>
      <c r="C4115" s="3" t="s">
        <v>6809</v>
      </c>
      <c r="D4115" s="5">
        <v>2</v>
      </c>
      <c r="E4115" s="7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4" t="s">
        <v>8318</v>
      </c>
      <c r="P4115" s="12" t="s">
        <v>8344</v>
      </c>
      <c r="Q4115" s="11">
        <f t="shared" si="271"/>
        <v>0</v>
      </c>
      <c r="R4115" s="19">
        <f t="shared" si="272"/>
        <v>41829.896562499998</v>
      </c>
      <c r="S4115" s="17">
        <f t="shared" si="273"/>
        <v>41859.896562499998</v>
      </c>
      <c r="T4115">
        <f t="shared" si="270"/>
        <v>2014</v>
      </c>
    </row>
  </sheetData>
  <autoFilter ref="A1:T1" xr:uid="{75007F9E-FA33-DF40-AEE9-15383C506D0E}"/>
  <conditionalFormatting sqref="F1:F1048576">
    <cfRule type="containsText" dxfId="8" priority="5" operator="containsText" text="canceled">
      <formula>NOT(ISERROR(SEARCH("canceled",F1)))</formula>
    </cfRule>
    <cfRule type="containsText" dxfId="7" priority="6" operator="containsText" text="cenceled">
      <formula>NOT(ISERROR(SEARCH("cenceled",F1)))</formula>
    </cfRule>
    <cfRule type="containsText" dxfId="6" priority="7" operator="containsText" text="failed">
      <formula>NOT(ISERROR(SEARCH("failed",F1)))</formula>
    </cfRule>
    <cfRule type="containsText" dxfId="5" priority="8" operator="containsText" text="successful">
      <formula>NOT(ISERROR(SEARCH("successful",F1)))</formula>
    </cfRule>
    <cfRule type="containsText" dxfId="4" priority="9" operator="containsText" text="live">
      <formula>NOT(ISERROR(SEARCH("live",F1)))</formula>
    </cfRule>
  </conditionalFormatting>
  <conditionalFormatting sqref="P1:P1048576">
    <cfRule type="colorScale" priority="2">
      <colorScale>
        <cfvo type="min"/>
        <cfvo type="max"/>
        <color rgb="FFFF0000"/>
        <color rgb="FF0070C0"/>
      </colorScale>
    </cfRule>
  </conditionalFormatting>
  <conditionalFormatting sqref="Q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D4C90-7BD9-1B4F-B114-ABD9D83B6751}">
  <dimension ref="A2:E19"/>
  <sheetViews>
    <sheetView zoomScale="137" zoomScaleNormal="137" workbookViewId="0">
      <selection activeCell="A2" sqref="A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7.33203125" bestFit="1" customWidth="1"/>
    <col min="7" max="7" width="5" bestFit="1" customWidth="1"/>
    <col min="8" max="8" width="6.1640625" bestFit="1" customWidth="1"/>
    <col min="9" max="9" width="9.6640625" bestFit="1" customWidth="1"/>
    <col min="10" max="10" width="9.83203125" bestFit="1" customWidth="1"/>
    <col min="11" max="11" width="6.1640625" bestFit="1" customWidth="1"/>
    <col min="12" max="12" width="12.33203125" bestFit="1" customWidth="1"/>
    <col min="13" max="13" width="10" bestFit="1" customWidth="1"/>
  </cols>
  <sheetData>
    <row r="2" spans="1:5" x14ac:dyDescent="0.2">
      <c r="A2" s="15" t="s">
        <v>8357</v>
      </c>
      <c r="B2" t="s">
        <v>8322</v>
      </c>
    </row>
    <row r="3" spans="1:5" x14ac:dyDescent="0.2">
      <c r="A3" s="15" t="s">
        <v>8378</v>
      </c>
      <c r="B3" t="s">
        <v>8362</v>
      </c>
    </row>
    <row r="5" spans="1:5" x14ac:dyDescent="0.2">
      <c r="A5" s="15" t="s">
        <v>8359</v>
      </c>
      <c r="B5" s="15" t="s">
        <v>8360</v>
      </c>
    </row>
    <row r="6" spans="1:5" x14ac:dyDescent="0.2">
      <c r="A6" s="15" t="s">
        <v>8363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16" t="s">
        <v>8372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2">
      <c r="A8" s="16" t="s">
        <v>8373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2">
      <c r="A9" s="16" t="s">
        <v>8374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2">
      <c r="A10" s="16" t="s">
        <v>8375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2">
      <c r="A11" s="16" t="s">
        <v>8366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2">
      <c r="A12" s="16" t="s">
        <v>8376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2">
      <c r="A13" s="16" t="s">
        <v>8367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2">
      <c r="A14" s="16" t="s">
        <v>8368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2">
      <c r="A15" s="16" t="s">
        <v>8369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2">
      <c r="A16" s="16" t="s">
        <v>8370</v>
      </c>
      <c r="B16" s="11">
        <v>65</v>
      </c>
      <c r="C16" s="11">
        <v>50</v>
      </c>
      <c r="D16" s="11"/>
      <c r="E16" s="11">
        <v>115</v>
      </c>
    </row>
    <row r="17" spans="1:5" x14ac:dyDescent="0.2">
      <c r="A17" s="16" t="s">
        <v>8371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2">
      <c r="A18" s="16" t="s">
        <v>8377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2">
      <c r="A19" s="16" t="s">
        <v>8361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B54F5-337B-464B-9DC5-B80CDBC7D92E}">
  <dimension ref="A1:H13"/>
  <sheetViews>
    <sheetView zoomScale="120" zoomScaleNormal="120" workbookViewId="0">
      <selection activeCell="J17" sqref="J17"/>
    </sheetView>
  </sheetViews>
  <sheetFormatPr baseColWidth="10" defaultRowHeight="15" x14ac:dyDescent="0.2"/>
  <cols>
    <col min="1" max="1" width="17" customWidth="1"/>
    <col min="2" max="2" width="15.33203125" bestFit="1" customWidth="1"/>
    <col min="3" max="5" width="17" customWidth="1"/>
    <col min="6" max="6" width="18.33203125" style="22" bestFit="1" customWidth="1"/>
    <col min="7" max="8" width="17" style="22" customWidth="1"/>
    <col min="9" max="10" width="13.33203125" customWidth="1"/>
  </cols>
  <sheetData>
    <row r="1" spans="1:8" s="20" customFormat="1" x14ac:dyDescent="0.2">
      <c r="A1" s="20" t="s">
        <v>8379</v>
      </c>
      <c r="B1" s="20" t="s">
        <v>8399</v>
      </c>
      <c r="C1" s="20" t="s">
        <v>8400</v>
      </c>
      <c r="D1" s="20" t="s">
        <v>8401</v>
      </c>
      <c r="E1" s="20" t="s">
        <v>8402</v>
      </c>
      <c r="F1" s="23" t="s">
        <v>8403</v>
      </c>
      <c r="G1" s="23" t="s">
        <v>8404</v>
      </c>
      <c r="H1" s="23" t="s">
        <v>8405</v>
      </c>
    </row>
    <row r="2" spans="1:8" x14ac:dyDescent="0.2">
      <c r="A2" t="s">
        <v>8406</v>
      </c>
      <c r="B2">
        <f>COUNTIFS(Kickstarter!$F:$F,"successful",Kickstarter!$D:$D,"&lt;1000",Kickstarter!$P:$P,"plays")</f>
        <v>141</v>
      </c>
      <c r="C2">
        <f>COUNTIFS(Kickstarter!$F:$F,"failed",Kickstarter!$D:$D,"&lt;1000",Kickstarter!$P:$P,"plays")</f>
        <v>45</v>
      </c>
      <c r="D2">
        <f>COUNTIFS(Kickstarter!$F:$F,"canceled",Kickstarter!$D:$D,"&lt;1000",Kickstarter!$P:$P,"plays")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2">
      <c r="A3" t="s">
        <v>8407</v>
      </c>
      <c r="B3">
        <f>COUNTIFS(Kickstarter!$F:$F,"successful",Kickstarter!$D:$D,"&gt;=1000",Kickstarter!$D:$D,"&lt;=4999",Kickstarter!$P:$P,"plays")</f>
        <v>388</v>
      </c>
      <c r="C3">
        <f>COUNTIFS(Kickstarter!$F:$F,"failed",Kickstarter!$D:$D,"&gt;=1000",Kickstarter!$D:$D,"&lt;=4999",Kickstarter!$P:$P,"plays")</f>
        <v>146</v>
      </c>
      <c r="D3">
        <f>COUNTIFS(Kickstarter!$F:$F,"canceled",Kickstarter!$D:$D,"&gt;=1000",Kickstarter!$D:$D,"&lt;=4999",Kickstarter!$P:$P,"plays")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2">
      <c r="A4" t="s">
        <v>8408</v>
      </c>
      <c r="B4">
        <f>COUNTIFS(Kickstarter!$F:$F,"successful",Kickstarter!$D:$D,"&gt;=5000",Kickstarter!$D:$D,"&lt;=9999",Kickstarter!$P:$P,"plays")</f>
        <v>93</v>
      </c>
      <c r="C4">
        <f>COUNTIFS(Kickstarter!$F:$F,"failed",Kickstarter!$D:$D,"&gt;=5000",Kickstarter!$D:$D,"&lt;=9999",Kickstarter!$P:$P,"plays")</f>
        <v>76</v>
      </c>
      <c r="D4">
        <f>COUNTIFS(Kickstarter!$F:$F,"canceled",Kickstarter!$D:$D,"&gt;=5000",Kickstarter!$D:$D,"&lt;=9999",Kickstarter!$P:$P,"plays")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">
      <c r="A5" t="s">
        <v>8409</v>
      </c>
      <c r="B5">
        <f>COUNTIFS(Kickstarter!$F:$F,"successful",Kickstarter!$D:$D,"&gt;=10000",Kickstarter!$D:$D,"&lt;=14999",Kickstarter!$P:$P,"plays")</f>
        <v>39</v>
      </c>
      <c r="C5">
        <f>COUNTIFS(Kickstarter!$F:$F,"failed",Kickstarter!$D:$D,"&gt;=10000",Kickstarter!$D:$D,"&lt;=14999",Kickstarter!$P:$P,"plays")</f>
        <v>33</v>
      </c>
      <c r="D5">
        <f>COUNTIFS(Kickstarter!$F:$F,"canceled",Kickstarter!$D:$D,"&gt;=10000",Kickstarter!$D:$D,"&lt;=14999",Kickstarter!$P:$P,"plays")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">
      <c r="A6" t="s">
        <v>8410</v>
      </c>
      <c r="B6">
        <f>COUNTIFS(Kickstarter!$F:$F,"successful",Kickstarter!$D:$D,"&gt;=15000",Kickstarter!$D:$D,"&lt;=19999",Kickstarter!$P:$P,"plays")</f>
        <v>12</v>
      </c>
      <c r="C6">
        <f>COUNTIFS(Kickstarter!$F:$F,"failed",Kickstarter!$D:$D,"&gt;=15000",Kickstarter!$D:$D,"&lt;=19999",Kickstarter!$P:$P,"plays")</f>
        <v>12</v>
      </c>
      <c r="D6">
        <f>COUNTIFS(Kickstarter!$F:$F,"canceled",Kickstarter!$D:$D,"&gt;=15000",Kickstarter!$D:$D,"&lt;=19999",Kickstarter!$P:$P,"plays")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">
      <c r="A7" t="s">
        <v>8411</v>
      </c>
      <c r="B7">
        <f>COUNTIFS(Kickstarter!$F:$F,"successful",Kickstarter!$D:$D,"&gt;=20000",Kickstarter!$D:$D,"&lt;=24999",Kickstarter!$P:$P,"plays")</f>
        <v>9</v>
      </c>
      <c r="C7">
        <f>COUNTIFS(Kickstarter!$F:$F,"failed",Kickstarter!$D:$D,"&gt;=20000",Kickstarter!$D:$D,"&lt;=24999",Kickstarter!$P:$P,"plays")</f>
        <v>11</v>
      </c>
      <c r="D7">
        <f>COUNTIFS(Kickstarter!$F:$F,"canceled",Kickstarter!$D:$D,"&gt;=20000",Kickstarter!$D:$D,"&lt;=24999",Kickstarter!$P:$P,"plays")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">
      <c r="A8" t="s">
        <v>8412</v>
      </c>
      <c r="B8">
        <f>COUNTIFS(Kickstarter!$F:$F,"successful",Kickstarter!$D:$D,"&gt;=25000",Kickstarter!$D:$D,"&lt;=29999",Kickstarter!$P:$P,"plays")</f>
        <v>1</v>
      </c>
      <c r="C8">
        <f>COUNTIFS(Kickstarter!$F:$F,"failed",Kickstarter!$D:$D,"&gt;=25000",Kickstarter!$D:$D,"&lt;=29999",Kickstarter!$P:$P,"plays")</f>
        <v>4</v>
      </c>
      <c r="D8">
        <f>COUNTIFS(Kickstarter!$F:$F,"canceled",Kickstarter!$D:$D,"&gt;=25000",Kickstarter!$D:$D,"&lt;=29999",Kickstarter!$P:$P,"plays")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">
      <c r="A9" t="s">
        <v>8413</v>
      </c>
      <c r="B9">
        <f>COUNTIFS(Kickstarter!$F:$F,"successful",Kickstarter!$D:$D,"&gt;=30000",Kickstarter!$D:$D,"&lt;=34999",Kickstarter!$P:$P,"plays")</f>
        <v>3</v>
      </c>
      <c r="C9">
        <f>COUNTIFS(Kickstarter!$F:$F,"failed",Kickstarter!$D:$D,"&gt;=30000",Kickstarter!$D:$D,"&lt;=34999",Kickstarter!$P:$P,"plays")</f>
        <v>8</v>
      </c>
      <c r="D9">
        <f>COUNTIFS(Kickstarter!$F:$F,"canceled",Kickstarter!$D:$D,"&gt;=30000",Kickstarter!$D:$D,"&lt;=34999",Kickstarter!$P:$P,"plays")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">
      <c r="A10" t="s">
        <v>8414</v>
      </c>
      <c r="B10">
        <f>COUNTIFS(Kickstarter!$F:$F,"successful",Kickstarter!$D:$D,"&gt;=35000",Kickstarter!$D:$D,"&lt;=39999",Kickstarter!$P:$P,"plays")</f>
        <v>4</v>
      </c>
      <c r="C10">
        <f>COUNTIFS(Kickstarter!$F:$F,"failed",Kickstarter!$D:$D,"&gt;=35000",Kickstarter!$D:$D,"&lt;=39999",Kickstarter!$P:$P,"plays")</f>
        <v>2</v>
      </c>
      <c r="D10">
        <f>COUNTIFS(Kickstarter!$F:$F,"canceled",Kickstarter!$D:$D,"&gt;=35000",Kickstarter!$D:$D,"&lt;=39999",Kickstarter!$P:$P,"plays")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">
      <c r="A11" t="s">
        <v>8415</v>
      </c>
      <c r="B11">
        <f>COUNTIFS(Kickstarter!$F:$F,"successful",Kickstarter!$D:$D,"&gt;=40000",Kickstarter!$D:$D,"&lt;=44999",Kickstarter!$P:$P,"plays")</f>
        <v>2</v>
      </c>
      <c r="C11">
        <f>COUNTIFS(Kickstarter!$F:$F,"failed",Kickstarter!$D:$D,"&gt;=40000",Kickstarter!$D:$D,"&lt;=44999",Kickstarter!$P:$P,"plays")</f>
        <v>1</v>
      </c>
      <c r="D11">
        <f>COUNTIFS(Kickstarter!$F:$F,"canceled",Kickstarter!$D:$D,"&gt;=40000",Kickstarter!$D:$D,"&lt;=44999",Kickstarter!$P:$P,"plays")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">
      <c r="A12" t="s">
        <v>8416</v>
      </c>
      <c r="B12">
        <f>COUNTIFS(Kickstarter!$F:$F,"successful",Kickstarter!$D:$D,"&gt;=45000",Kickstarter!$D:$D,"&lt;=49999",Kickstarter!$P:$P,"plays")</f>
        <v>0</v>
      </c>
      <c r="C12">
        <f>COUNTIFS(Kickstarter!$F:$F,"failed",Kickstarter!$D:$D,"&gt;=45000",Kickstarter!$D:$D,"&lt;=49999",Kickstarter!$P:$P,"plays")</f>
        <v>1</v>
      </c>
      <c r="D12">
        <f>COUNTIFS(Kickstarter!$F:$F,"canceled",Kickstarter!$D:$D,"&gt;=45000",Kickstarter!$D:$D,"&lt;=49999",Kickstarter!$P:$P,"plays")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">
      <c r="A13" t="s">
        <v>8417</v>
      </c>
      <c r="B13">
        <f>COUNTIFS(Kickstarter!$F:$F,"successful",Kickstarter!$D:$D,"&gt;=50000",Kickstarter!$P:$P,"plays")</f>
        <v>2</v>
      </c>
      <c r="C13">
        <f>COUNTIFS(Kickstarter!$F:$F,"failed",Kickstarter!$D:$D,"&gt;=50000",Kickstarter!$P:$P,"plays")</f>
        <v>14</v>
      </c>
      <c r="D13">
        <f>COUNTIFS(Kickstarter!$F:$F,"canceled",Kickstarter!$D:$D,"&gt;=50000",Kickstarter!$P:$P,"plays")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E9903-B968-BD4B-8F6D-87AE43F80191}">
  <dimension ref="A1:F14"/>
  <sheetViews>
    <sheetView workbookViewId="0">
      <selection activeCell="N23" sqref="N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8359</v>
      </c>
      <c r="B3" s="15" t="s">
        <v>8360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8320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">
      <c r="A6" s="16" t="s">
        <v>8318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">
      <c r="A7" s="16" t="s">
        <v>8315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">
      <c r="A8" s="16" t="s">
        <v>8345</v>
      </c>
      <c r="B8" s="11">
        <v>23</v>
      </c>
      <c r="C8" s="11"/>
      <c r="D8" s="11"/>
      <c r="E8" s="11"/>
      <c r="F8" s="11">
        <v>23</v>
      </c>
    </row>
    <row r="9" spans="1:6" x14ac:dyDescent="0.2">
      <c r="A9" s="16" t="s">
        <v>8326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">
      <c r="A10" s="16" t="s">
        <v>8312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">
      <c r="A11" s="16" t="s">
        <v>8310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">
      <c r="A12" s="16" t="s">
        <v>8307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">
      <c r="A13" s="16" t="s">
        <v>8322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">
      <c r="A14" s="16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CA9B9-D0A9-F945-9896-1A3828673FEB}">
  <dimension ref="A1:E7"/>
  <sheetViews>
    <sheetView workbookViewId="0">
      <selection activeCell="P34" sqref="P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8222</v>
      </c>
      <c r="B1" t="s">
        <v>8223</v>
      </c>
    </row>
    <row r="2" spans="1:5" x14ac:dyDescent="0.2">
      <c r="A2" s="15" t="s">
        <v>8357</v>
      </c>
      <c r="B2" t="s">
        <v>8362</v>
      </c>
    </row>
    <row r="4" spans="1:5" x14ac:dyDescent="0.2">
      <c r="A4" s="15" t="s">
        <v>8359</v>
      </c>
      <c r="B4" s="15" t="s">
        <v>8360</v>
      </c>
    </row>
    <row r="5" spans="1:5" x14ac:dyDescent="0.2">
      <c r="A5" s="15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6" t="s">
        <v>8325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">
      <c r="A7" s="16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5FF7F-0A7B-2F49-8B7D-60CD7A9CC252}">
  <dimension ref="A1:F18"/>
  <sheetViews>
    <sheetView workbookViewId="0">
      <selection activeCell="H20" sqref="H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5" t="s">
        <v>8357</v>
      </c>
      <c r="B1" t="s">
        <v>8322</v>
      </c>
    </row>
    <row r="2" spans="1:6" x14ac:dyDescent="0.2">
      <c r="A2" s="15" t="s">
        <v>8378</v>
      </c>
      <c r="B2" t="s">
        <v>8362</v>
      </c>
    </row>
    <row r="4" spans="1:6" x14ac:dyDescent="0.2">
      <c r="A4" s="15" t="s">
        <v>8359</v>
      </c>
      <c r="B4" s="15" t="s">
        <v>8360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8372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6" t="s">
        <v>8373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6" t="s">
        <v>8374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6" t="s">
        <v>8375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6" t="s">
        <v>8366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6" t="s">
        <v>8376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6" t="s">
        <v>8367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6" t="s">
        <v>8368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6" t="s">
        <v>8369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6" t="s">
        <v>8370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6" t="s">
        <v>8371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6" t="s">
        <v>8377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6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A4D78-74B1-A745-AAD2-968459C2B008}">
  <dimension ref="A1:F6"/>
  <sheetViews>
    <sheetView workbookViewId="0">
      <selection activeCell="H10" sqref="H10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  <col min="6" max="6" width="15.5" bestFit="1" customWidth="1"/>
  </cols>
  <sheetData>
    <row r="1" spans="1:6" x14ac:dyDescent="0.2">
      <c r="A1" s="20" t="s">
        <v>8382</v>
      </c>
      <c r="B1" s="20" t="s">
        <v>8381</v>
      </c>
      <c r="C1" s="20" t="s">
        <v>8379</v>
      </c>
      <c r="D1" s="20" t="s">
        <v>8380</v>
      </c>
      <c r="E1" s="20" t="s">
        <v>8306</v>
      </c>
      <c r="F1" s="20" t="s">
        <v>8383</v>
      </c>
    </row>
    <row r="2" spans="1:6" x14ac:dyDescent="0.2">
      <c r="A2" t="s">
        <v>3473</v>
      </c>
      <c r="B2" t="str">
        <f>VLOOKUP(A2, Kickstarter!B:C,2, FALSE)</f>
        <v>Help us get actor-writer Ian Bonar's debut play - a hilarious, heartbreaking story of grief and loss - to the 2016 Edinburgh Fringe.</v>
      </c>
      <c r="C2">
        <f>VLOOKUP(A2, Kickstarter!B:E,3, FALSE)</f>
        <v>2000</v>
      </c>
      <c r="D2">
        <f>VLOOKUP(A2, Kickstarter!B:E,4, FALSE)</f>
        <v>2020</v>
      </c>
      <c r="E2">
        <f>VLOOKUP(A2, Kickstarter!B:S, 16, FALSE)</f>
        <v>51.79</v>
      </c>
      <c r="F2">
        <f>VLOOKUP(A2, Kickstarter!B:S, 11, FALSE)</f>
        <v>39</v>
      </c>
    </row>
    <row r="3" spans="1:6" x14ac:dyDescent="0.2">
      <c r="A3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>
        <f>VLOOKUP(A3, Kickstarter!B:E,3, FALSE)</f>
        <v>2000</v>
      </c>
      <c r="D3">
        <f>VLOOKUP(A3, Kickstarter!B:E,4, FALSE)</f>
        <v>2020</v>
      </c>
      <c r="E3">
        <f>VLOOKUP(A3, Kickstarter!B:S, 16, FALSE)</f>
        <v>36.07</v>
      </c>
      <c r="F3">
        <f>VLOOKUP(A3, Kickstarter!B:S, 11, FALSE)</f>
        <v>56</v>
      </c>
    </row>
    <row r="4" spans="1:6" x14ac:dyDescent="0.2">
      <c r="A4" t="s">
        <v>3178</v>
      </c>
      <c r="B4" t="str">
        <f>VLOOKUP(A4, Kickstarter!B:C,2, FALSE)</f>
        <v>Cutting Off Kate Bush is a one-woman show written &amp; performed by Lucy Benson-Brown, premiering at the Edinburgh Fringe Festival 2014</v>
      </c>
      <c r="C4">
        <f>VLOOKUP(A4, Kickstarter!B:E,3, FALSE)</f>
        <v>1500</v>
      </c>
      <c r="D4">
        <f>VLOOKUP(A4, Kickstarter!B:E,4, FALSE)</f>
        <v>2576</v>
      </c>
      <c r="E4">
        <f>VLOOKUP(A4, Kickstarter!B:S, 16, FALSE)</f>
        <v>33.03</v>
      </c>
      <c r="F4">
        <f>VLOOKUP(A4, Kickstarter!B:S, 11, FALSE)</f>
        <v>78</v>
      </c>
    </row>
    <row r="5" spans="1:6" x14ac:dyDescent="0.2">
      <c r="A5" t="s">
        <v>3329</v>
      </c>
      <c r="B5" t="str">
        <f>VLOOKUP(A5, Kickstarter!B:C,2, FALSE)</f>
        <v>Jestia and Raedon is a brand new romantic comedy play going to the Edinburgh Fringe Festival this summer.</v>
      </c>
      <c r="C5">
        <f>VLOOKUP(A5, Kickstarter!B:E,3, FALSE)</f>
        <v>1000</v>
      </c>
      <c r="D5">
        <f>VLOOKUP(A5, Kickstarter!B:E,4, FALSE)</f>
        <v>1168</v>
      </c>
      <c r="E5">
        <f>VLOOKUP(A5, Kickstarter!B:S, 16, FALSE)</f>
        <v>44.92</v>
      </c>
      <c r="F5">
        <f>VLOOKUP(A5, Kickstarter!B:S, 11, FALSE)</f>
        <v>26</v>
      </c>
    </row>
    <row r="6" spans="1:6" x14ac:dyDescent="0.2">
      <c r="A6" t="s">
        <v>3221</v>
      </c>
      <c r="B6" t="str">
        <f>VLOOKUP(A6, Kickstarter!B:C,2, FALSE)</f>
        <v>A one-man show about love, loss, and motorways, written &amp; performed by Ben Norris. Help us get to the 2015 Edinburgh Fringe and beyond!</v>
      </c>
      <c r="C6">
        <f>VLOOKUP(A6, Kickstarter!B:E,3, FALSE)</f>
        <v>4000</v>
      </c>
      <c r="D6">
        <f>VLOOKUP(A6, Kickstarter!B:E,4, FALSE)</f>
        <v>4137</v>
      </c>
      <c r="E6">
        <f>VLOOKUP(A6, Kickstarter!B:S, 16, FALSE)</f>
        <v>36.61</v>
      </c>
      <c r="F6">
        <f>VLOOKUP(A6, Kickstarter!B:S,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FFC69-EAEC-7D40-886D-8038A36F049C}">
  <dimension ref="A1:C14"/>
  <sheetViews>
    <sheetView zoomScale="198" zoomScaleNormal="198" workbookViewId="0">
      <selection activeCell="F12" sqref="F12"/>
    </sheetView>
  </sheetViews>
  <sheetFormatPr baseColWidth="10" defaultRowHeight="15" x14ac:dyDescent="0.2"/>
  <cols>
    <col min="1" max="1" width="24.1640625" bestFit="1" customWidth="1"/>
    <col min="2" max="2" width="19.6640625" style="21" bestFit="1" customWidth="1"/>
    <col min="3" max="3" width="18" style="21" bestFit="1" customWidth="1"/>
  </cols>
  <sheetData>
    <row r="1" spans="1:3" x14ac:dyDescent="0.2">
      <c r="A1" t="s">
        <v>8398</v>
      </c>
      <c r="B1" s="21" t="s">
        <v>8384</v>
      </c>
      <c r="C1" s="21" t="s">
        <v>8385</v>
      </c>
    </row>
    <row r="2" spans="1:3" x14ac:dyDescent="0.2">
      <c r="A2" t="s">
        <v>8386</v>
      </c>
      <c r="B2" s="21" t="e">
        <f>AVERAGE(#REF!)</f>
        <v>#REF!</v>
      </c>
      <c r="C2" s="21" t="e">
        <f>AVERAGE(#REF!)</f>
        <v>#REF!</v>
      </c>
    </row>
    <row r="3" spans="1:3" x14ac:dyDescent="0.2">
      <c r="A3" t="s">
        <v>8389</v>
      </c>
      <c r="B3" s="21" t="e">
        <f>MEDIAN(#REF!)</f>
        <v>#REF!</v>
      </c>
      <c r="C3" s="21" t="e">
        <f>MEDIAN(#REF!)</f>
        <v>#REF!</v>
      </c>
    </row>
    <row r="4" spans="1:3" x14ac:dyDescent="0.2">
      <c r="A4" t="s">
        <v>8390</v>
      </c>
      <c r="B4" s="21" t="e">
        <f>_xlfn.STDEV.P(#REF!)</f>
        <v>#REF!</v>
      </c>
      <c r="C4" s="21" t="e">
        <f>_xlfn.STDEV.P(#REF!)</f>
        <v>#REF!</v>
      </c>
    </row>
    <row r="5" spans="1:3" x14ac:dyDescent="0.2">
      <c r="A5" t="s">
        <v>8391</v>
      </c>
      <c r="B5" s="21" t="e">
        <f>_xlfn.QUARTILE.EXC(#REF!, 3)</f>
        <v>#REF!</v>
      </c>
      <c r="C5" s="21" t="e">
        <f>_xlfn.QUARTILE.EXC(#REF!, 3)</f>
        <v>#REF!</v>
      </c>
    </row>
    <row r="6" spans="1:3" x14ac:dyDescent="0.2">
      <c r="A6" t="s">
        <v>8392</v>
      </c>
      <c r="B6" s="21" t="e">
        <f>_xlfn.QUARTILE.EXC(#REF!, 1)</f>
        <v>#REF!</v>
      </c>
      <c r="C6" s="21" t="e">
        <f>_xlfn.QUARTILE.EXC(#REF!, 1)</f>
        <v>#REF!</v>
      </c>
    </row>
    <row r="7" spans="1:3" x14ac:dyDescent="0.2">
      <c r="A7" t="s">
        <v>8393</v>
      </c>
      <c r="B7" s="21" t="e">
        <f>B5-B6</f>
        <v>#REF!</v>
      </c>
      <c r="C7" s="21" t="e">
        <f>C5-C6</f>
        <v>#REF!</v>
      </c>
    </row>
    <row r="9" spans="1:3" x14ac:dyDescent="0.2">
      <c r="A9" t="s">
        <v>8387</v>
      </c>
      <c r="B9" s="21" t="e">
        <f>AVERAGE(#REF!)</f>
        <v>#REF!</v>
      </c>
      <c r="C9" s="21" t="e">
        <f>AVERAGE(#REF!)</f>
        <v>#REF!</v>
      </c>
    </row>
    <row r="10" spans="1:3" x14ac:dyDescent="0.2">
      <c r="A10" t="s">
        <v>8388</v>
      </c>
      <c r="B10" s="21" t="e">
        <f>MEDIAN(#REF!)</f>
        <v>#REF!</v>
      </c>
      <c r="C10" s="21" t="e">
        <f>MEDIAN(#REF!)</f>
        <v>#REF!</v>
      </c>
    </row>
    <row r="11" spans="1:3" x14ac:dyDescent="0.2">
      <c r="A11" t="s">
        <v>8394</v>
      </c>
      <c r="B11" s="21" t="e">
        <f>_xlfn.STDEV.P(#REF!)</f>
        <v>#REF!</v>
      </c>
      <c r="C11" s="21" t="e">
        <f>_xlfn.STDEV.P(#REF!)</f>
        <v>#REF!</v>
      </c>
    </row>
    <row r="12" spans="1:3" x14ac:dyDescent="0.2">
      <c r="A12" t="s">
        <v>8395</v>
      </c>
      <c r="B12" s="21" t="e">
        <f>_xlfn.QUARTILE.EXC(#REF!, 3)</f>
        <v>#REF!</v>
      </c>
      <c r="C12" s="21" t="e">
        <f>_xlfn.QUARTILE.EXC(#REF!, 3)</f>
        <v>#REF!</v>
      </c>
    </row>
    <row r="13" spans="1:3" x14ac:dyDescent="0.2">
      <c r="A13" t="s">
        <v>8396</v>
      </c>
      <c r="B13" s="21" t="e">
        <f>_xlfn.QUARTILE.EXC(#REF!, 1)</f>
        <v>#REF!</v>
      </c>
      <c r="C13" s="21" t="e">
        <f>_xlfn.QUARTILE.EXC(#REF!, 1)</f>
        <v>#REF!</v>
      </c>
    </row>
    <row r="14" spans="1:3" x14ac:dyDescent="0.2">
      <c r="A14" t="s">
        <v>8397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2A5A8-BEBF-4441-BFE8-1890ABC46014}">
  <dimension ref="A1:C9"/>
  <sheetViews>
    <sheetView workbookViewId="0">
      <selection activeCell="K30" sqref="K30"/>
    </sheetView>
  </sheetViews>
  <sheetFormatPr baseColWidth="10" defaultRowHeight="15" x14ac:dyDescent="0.2"/>
  <cols>
    <col min="1" max="1" width="13.1640625" bestFit="1" customWidth="1"/>
    <col min="2" max="2" width="13.83203125" bestFit="1" customWidth="1"/>
    <col min="3" max="3" width="17.1640625" bestFit="1" customWidth="1"/>
    <col min="4" max="4" width="23.83203125" bestFit="1" customWidth="1"/>
    <col min="5" max="5" width="8.83203125" bestFit="1" customWidth="1"/>
    <col min="6" max="6" width="13" bestFit="1" customWidth="1"/>
    <col min="7" max="7" width="10.1640625" bestFit="1" customWidth="1"/>
    <col min="8" max="8" width="6.1640625" bestFit="1" customWidth="1"/>
    <col min="9" max="9" width="11.1640625" bestFit="1" customWidth="1"/>
    <col min="10" max="10" width="14" bestFit="1" customWidth="1"/>
    <col min="11" max="11" width="17.33203125" bestFit="1" customWidth="1"/>
    <col min="12" max="12" width="3.1640625" bestFit="1" customWidth="1"/>
    <col min="13" max="13" width="5.1640625" bestFit="1" customWidth="1"/>
    <col min="14" max="14" width="6.1640625" bestFit="1" customWidth="1"/>
    <col min="15" max="15" width="4.1640625" bestFit="1" customWidth="1"/>
    <col min="16" max="16" width="7.1640625" bestFit="1" customWidth="1"/>
    <col min="17" max="18" width="6.1640625" bestFit="1" customWidth="1"/>
    <col min="19" max="19" width="5.1640625" bestFit="1" customWidth="1"/>
    <col min="20" max="22" width="7.1640625" bestFit="1" customWidth="1"/>
    <col min="23" max="23" width="5.1640625" bestFit="1" customWidth="1"/>
    <col min="24" max="24" width="6.1640625" bestFit="1" customWidth="1"/>
    <col min="25" max="26" width="5.1640625" bestFit="1" customWidth="1"/>
    <col min="27" max="28" width="6.1640625" bestFit="1" customWidth="1"/>
    <col min="29" max="31" width="5.1640625" bestFit="1" customWidth="1"/>
    <col min="32" max="32" width="6.1640625" bestFit="1" customWidth="1"/>
    <col min="33" max="33" width="5.1640625" bestFit="1" customWidth="1"/>
    <col min="34" max="34" width="6.1640625" bestFit="1" customWidth="1"/>
    <col min="35" max="35" width="5.1640625" bestFit="1" customWidth="1"/>
    <col min="36" max="36" width="6.1640625" bestFit="1" customWidth="1"/>
    <col min="37" max="37" width="4.1640625" bestFit="1" customWidth="1"/>
    <col min="38" max="39" width="6.1640625" bestFit="1" customWidth="1"/>
    <col min="40" max="41" width="5.1640625" bestFit="1" customWidth="1"/>
    <col min="42" max="42" width="4.1640625" bestFit="1" customWidth="1"/>
    <col min="43" max="43" width="5.1640625" bestFit="1" customWidth="1"/>
    <col min="44" max="44" width="4.1640625" bestFit="1" customWidth="1"/>
    <col min="45" max="45" width="5.1640625" bestFit="1" customWidth="1"/>
    <col min="46" max="48" width="6.1640625" bestFit="1" customWidth="1"/>
    <col min="49" max="50" width="4.1640625" bestFit="1" customWidth="1"/>
    <col min="51" max="52" width="5.1640625" bestFit="1" customWidth="1"/>
    <col min="53" max="55" width="6.1640625" bestFit="1" customWidth="1"/>
    <col min="56" max="56" width="5.1640625" bestFit="1" customWidth="1"/>
    <col min="57" max="59" width="6.1640625" bestFit="1" customWidth="1"/>
    <col min="60" max="61" width="5.1640625" bestFit="1" customWidth="1"/>
    <col min="62" max="62" width="6.1640625" bestFit="1" customWidth="1"/>
    <col min="63" max="63" width="4.1640625" bestFit="1" customWidth="1"/>
    <col min="64" max="65" width="6.1640625" bestFit="1" customWidth="1"/>
    <col min="66" max="66" width="8.1640625" bestFit="1" customWidth="1"/>
    <col min="67" max="67" width="4.1640625" bestFit="1" customWidth="1"/>
    <col min="68" max="68" width="5.1640625" bestFit="1" customWidth="1"/>
    <col min="69" max="69" width="4.1640625" bestFit="1" customWidth="1"/>
    <col min="70" max="71" width="6.1640625" bestFit="1" customWidth="1"/>
    <col min="72" max="72" width="4.1640625" bestFit="1" customWidth="1"/>
    <col min="73" max="75" width="5.1640625" bestFit="1" customWidth="1"/>
    <col min="76" max="76" width="4.1640625" bestFit="1" customWidth="1"/>
    <col min="77" max="78" width="5.1640625" bestFit="1" customWidth="1"/>
    <col min="79" max="79" width="4.1640625" bestFit="1" customWidth="1"/>
    <col min="80" max="82" width="5.1640625" bestFit="1" customWidth="1"/>
    <col min="83" max="83" width="7.1640625" bestFit="1" customWidth="1"/>
    <col min="84" max="84" width="6.1640625" bestFit="1" customWidth="1"/>
    <col min="85" max="85" width="4.1640625" bestFit="1" customWidth="1"/>
    <col min="86" max="86" width="6.1640625" bestFit="1" customWidth="1"/>
    <col min="87" max="88" width="5.1640625" bestFit="1" customWidth="1"/>
    <col min="89" max="89" width="6.1640625" bestFit="1" customWidth="1"/>
    <col min="90" max="97" width="5.1640625" bestFit="1" customWidth="1"/>
    <col min="98" max="99" width="4.1640625" bestFit="1" customWidth="1"/>
    <col min="100" max="100" width="5.1640625" bestFit="1" customWidth="1"/>
    <col min="101" max="101" width="4.1640625" bestFit="1" customWidth="1"/>
    <col min="102" max="102" width="6.1640625" bestFit="1" customWidth="1"/>
    <col min="103" max="103" width="5.1640625" bestFit="1" customWidth="1"/>
    <col min="104" max="105" width="4.1640625" bestFit="1" customWidth="1"/>
    <col min="106" max="110" width="5.1640625" bestFit="1" customWidth="1"/>
    <col min="111" max="111" width="4.1640625" bestFit="1" customWidth="1"/>
    <col min="112" max="112" width="6.1640625" bestFit="1" customWidth="1"/>
    <col min="113" max="113" width="4.1640625" bestFit="1" customWidth="1"/>
    <col min="114" max="114" width="5.1640625" bestFit="1" customWidth="1"/>
    <col min="115" max="116" width="6.1640625" bestFit="1" customWidth="1"/>
    <col min="117" max="117" width="4.1640625" bestFit="1" customWidth="1"/>
    <col min="118" max="118" width="5.1640625" bestFit="1" customWidth="1"/>
    <col min="119" max="119" width="6.1640625" bestFit="1" customWidth="1"/>
    <col min="120" max="121" width="5.1640625" bestFit="1" customWidth="1"/>
    <col min="122" max="122" width="4.1640625" bestFit="1" customWidth="1"/>
    <col min="123" max="124" width="5.1640625" bestFit="1" customWidth="1"/>
    <col min="125" max="125" width="6.1640625" bestFit="1" customWidth="1"/>
    <col min="126" max="126" width="7.1640625" bestFit="1" customWidth="1"/>
    <col min="127" max="127" width="4.1640625" bestFit="1" customWidth="1"/>
    <col min="128" max="128" width="5.1640625" bestFit="1" customWidth="1"/>
    <col min="129" max="130" width="4.1640625" bestFit="1" customWidth="1"/>
    <col min="131" max="132" width="5.1640625" bestFit="1" customWidth="1"/>
    <col min="133" max="134" width="4.1640625" bestFit="1" customWidth="1"/>
    <col min="135" max="135" width="6.1640625" bestFit="1" customWidth="1"/>
    <col min="136" max="136" width="8.1640625" bestFit="1" customWidth="1"/>
    <col min="137" max="137" width="4.1640625" bestFit="1" customWidth="1"/>
    <col min="138" max="140" width="5.1640625" bestFit="1" customWidth="1"/>
    <col min="141" max="141" width="6.1640625" bestFit="1" customWidth="1"/>
    <col min="142" max="142" width="7.1640625" bestFit="1" customWidth="1"/>
    <col min="143" max="145" width="5.1640625" bestFit="1" customWidth="1"/>
    <col min="146" max="146" width="4.1640625" bestFit="1" customWidth="1"/>
    <col min="147" max="153" width="5.1640625" bestFit="1" customWidth="1"/>
    <col min="154" max="156" width="6.1640625" bestFit="1" customWidth="1"/>
    <col min="157" max="158" width="5.1640625" bestFit="1" customWidth="1"/>
    <col min="159" max="159" width="6.1640625" bestFit="1" customWidth="1"/>
    <col min="160" max="160" width="4.1640625" bestFit="1" customWidth="1"/>
    <col min="161" max="161" width="5.1640625" bestFit="1" customWidth="1"/>
    <col min="162" max="163" width="6.1640625" bestFit="1" customWidth="1"/>
    <col min="164" max="164" width="4.1640625" bestFit="1" customWidth="1"/>
    <col min="165" max="165" width="5.1640625" bestFit="1" customWidth="1"/>
    <col min="166" max="166" width="6.1640625" bestFit="1" customWidth="1"/>
    <col min="167" max="167" width="5.1640625" bestFit="1" customWidth="1"/>
    <col min="168" max="168" width="6.1640625" bestFit="1" customWidth="1"/>
    <col min="169" max="169" width="4.1640625" bestFit="1" customWidth="1"/>
    <col min="170" max="170" width="7.1640625" bestFit="1" customWidth="1"/>
    <col min="171" max="171" width="5.1640625" bestFit="1" customWidth="1"/>
    <col min="172" max="172" width="4.1640625" bestFit="1" customWidth="1"/>
    <col min="173" max="174" width="6.1640625" bestFit="1" customWidth="1"/>
    <col min="175" max="175" width="4.1640625" bestFit="1" customWidth="1"/>
    <col min="176" max="176" width="5.1640625" bestFit="1" customWidth="1"/>
    <col min="177" max="177" width="7.1640625" bestFit="1" customWidth="1"/>
    <col min="178" max="178" width="4.1640625" bestFit="1" customWidth="1"/>
    <col min="179" max="179" width="7.1640625" bestFit="1" customWidth="1"/>
    <col min="180" max="180" width="4.1640625" bestFit="1" customWidth="1"/>
    <col min="181" max="181" width="5.1640625" bestFit="1" customWidth="1"/>
    <col min="182" max="182" width="6.1640625" bestFit="1" customWidth="1"/>
    <col min="183" max="183" width="5.1640625" bestFit="1" customWidth="1"/>
    <col min="184" max="184" width="4.1640625" bestFit="1" customWidth="1"/>
    <col min="185" max="185" width="6.1640625" bestFit="1" customWidth="1"/>
    <col min="186" max="186" width="4.1640625" bestFit="1" customWidth="1"/>
    <col min="187" max="190" width="5.1640625" bestFit="1" customWidth="1"/>
    <col min="191" max="191" width="4.1640625" bestFit="1" customWidth="1"/>
    <col min="192" max="192" width="5.1640625" bestFit="1" customWidth="1"/>
    <col min="193" max="194" width="4.1640625" bestFit="1" customWidth="1"/>
    <col min="195" max="195" width="7.1640625" bestFit="1" customWidth="1"/>
    <col min="196" max="196" width="4.1640625" bestFit="1" customWidth="1"/>
    <col min="197" max="197" width="6.1640625" bestFit="1" customWidth="1"/>
    <col min="198" max="198" width="5.1640625" bestFit="1" customWidth="1"/>
    <col min="199" max="199" width="4.1640625" bestFit="1" customWidth="1"/>
    <col min="200" max="203" width="5.1640625" bestFit="1" customWidth="1"/>
    <col min="204" max="206" width="4.1640625" bestFit="1" customWidth="1"/>
    <col min="207" max="207" width="5.1640625" bestFit="1" customWidth="1"/>
    <col min="208" max="208" width="8.1640625" bestFit="1" customWidth="1"/>
    <col min="209" max="211" width="5.1640625" bestFit="1" customWidth="1"/>
    <col min="212" max="213" width="4.1640625" bestFit="1" customWidth="1"/>
    <col min="214" max="214" width="7.1640625" bestFit="1" customWidth="1"/>
    <col min="215" max="215" width="4.1640625" bestFit="1" customWidth="1"/>
    <col min="216" max="216" width="5.1640625" bestFit="1" customWidth="1"/>
    <col min="217" max="221" width="4.1640625" bestFit="1" customWidth="1"/>
    <col min="222" max="222" width="5.1640625" bestFit="1" customWidth="1"/>
    <col min="223" max="223" width="4.1640625" bestFit="1" customWidth="1"/>
    <col min="224" max="224" width="7.1640625" bestFit="1" customWidth="1"/>
    <col min="225" max="225" width="4.1640625" bestFit="1" customWidth="1"/>
    <col min="226" max="227" width="5.1640625" bestFit="1" customWidth="1"/>
    <col min="228" max="228" width="4.1640625" bestFit="1" customWidth="1"/>
    <col min="229" max="229" width="5.1640625" bestFit="1" customWidth="1"/>
    <col min="230" max="230" width="4.1640625" bestFit="1" customWidth="1"/>
    <col min="231" max="232" width="5.1640625" bestFit="1" customWidth="1"/>
    <col min="233" max="233" width="4.1640625" bestFit="1" customWidth="1"/>
    <col min="234" max="235" width="5.1640625" bestFit="1" customWidth="1"/>
    <col min="236" max="237" width="4.1640625" bestFit="1" customWidth="1"/>
    <col min="238" max="238" width="6.1640625" bestFit="1" customWidth="1"/>
    <col min="239" max="239" width="5.1640625" bestFit="1" customWidth="1"/>
    <col min="240" max="240" width="6.1640625" bestFit="1" customWidth="1"/>
    <col min="241" max="241" width="5.1640625" bestFit="1" customWidth="1"/>
    <col min="242" max="242" width="4.1640625" bestFit="1" customWidth="1"/>
    <col min="243" max="244" width="5.1640625" bestFit="1" customWidth="1"/>
    <col min="245" max="245" width="4.1640625" bestFit="1" customWidth="1"/>
    <col min="246" max="246" width="5.1640625" bestFit="1" customWidth="1"/>
    <col min="247" max="247" width="4.1640625" bestFit="1" customWidth="1"/>
    <col min="248" max="248" width="6.1640625" bestFit="1" customWidth="1"/>
    <col min="249" max="249" width="4.1640625" bestFit="1" customWidth="1"/>
    <col min="250" max="250" width="5.1640625" bestFit="1" customWidth="1"/>
    <col min="251" max="251" width="4.1640625" bestFit="1" customWidth="1"/>
    <col min="252" max="252" width="6.1640625" bestFit="1" customWidth="1"/>
    <col min="253" max="254" width="4.1640625" bestFit="1" customWidth="1"/>
    <col min="255" max="255" width="6.1640625" bestFit="1" customWidth="1"/>
    <col min="256" max="258" width="4.1640625" bestFit="1" customWidth="1"/>
    <col min="259" max="260" width="5.1640625" bestFit="1" customWidth="1"/>
    <col min="261" max="262" width="4.1640625" bestFit="1" customWidth="1"/>
    <col min="263" max="263" width="5.1640625" bestFit="1" customWidth="1"/>
    <col min="264" max="264" width="4.1640625" bestFit="1" customWidth="1"/>
    <col min="265" max="265" width="5.1640625" bestFit="1" customWidth="1"/>
    <col min="266" max="267" width="4.1640625" bestFit="1" customWidth="1"/>
    <col min="268" max="268" width="5.1640625" bestFit="1" customWidth="1"/>
    <col min="269" max="269" width="6.1640625" bestFit="1" customWidth="1"/>
    <col min="270" max="271" width="8.1640625" bestFit="1" customWidth="1"/>
    <col min="272" max="275" width="5.1640625" bestFit="1" customWidth="1"/>
    <col min="276" max="276" width="6.1640625" bestFit="1" customWidth="1"/>
    <col min="277" max="278" width="5.1640625" bestFit="1" customWidth="1"/>
    <col min="279" max="279" width="6.1640625" bestFit="1" customWidth="1"/>
    <col min="280" max="287" width="5.1640625" bestFit="1" customWidth="1"/>
    <col min="288" max="288" width="7.1640625" bestFit="1" customWidth="1"/>
    <col min="289" max="289" width="6.1640625" bestFit="1" customWidth="1"/>
    <col min="290" max="293" width="5.1640625" bestFit="1" customWidth="1"/>
    <col min="294" max="294" width="7.1640625" bestFit="1" customWidth="1"/>
    <col min="295" max="296" width="5.1640625" bestFit="1" customWidth="1"/>
    <col min="297" max="297" width="6.1640625" bestFit="1" customWidth="1"/>
    <col min="298" max="310" width="5.1640625" bestFit="1" customWidth="1"/>
    <col min="311" max="311" width="6.1640625" bestFit="1" customWidth="1"/>
    <col min="312" max="315" width="5.1640625" bestFit="1" customWidth="1"/>
    <col min="316" max="316" width="8.1640625" bestFit="1" customWidth="1"/>
    <col min="317" max="322" width="5.1640625" bestFit="1" customWidth="1"/>
    <col min="323" max="324" width="6.1640625" bestFit="1" customWidth="1"/>
    <col min="325" max="335" width="5.1640625" bestFit="1" customWidth="1"/>
    <col min="336" max="336" width="6.1640625" bestFit="1" customWidth="1"/>
    <col min="337" max="337" width="5.1640625" bestFit="1" customWidth="1"/>
    <col min="338" max="338" width="6.1640625" bestFit="1" customWidth="1"/>
    <col min="339" max="345" width="5.1640625" bestFit="1" customWidth="1"/>
    <col min="346" max="346" width="6.1640625" bestFit="1" customWidth="1"/>
    <col min="347" max="349" width="5.1640625" bestFit="1" customWidth="1"/>
    <col min="350" max="350" width="8.1640625" bestFit="1" customWidth="1"/>
    <col min="351" max="351" width="5.1640625" bestFit="1" customWidth="1"/>
    <col min="352" max="352" width="6.1640625" bestFit="1" customWidth="1"/>
    <col min="353" max="357" width="5.1640625" bestFit="1" customWidth="1"/>
    <col min="358" max="358" width="6.1640625" bestFit="1" customWidth="1"/>
    <col min="359" max="359" width="7.1640625" bestFit="1" customWidth="1"/>
    <col min="360" max="360" width="5.1640625" bestFit="1" customWidth="1"/>
    <col min="361" max="361" width="6.1640625" bestFit="1" customWidth="1"/>
    <col min="362" max="365" width="5.1640625" bestFit="1" customWidth="1"/>
    <col min="366" max="366" width="7.1640625" bestFit="1" customWidth="1"/>
    <col min="367" max="371" width="5.1640625" bestFit="1" customWidth="1"/>
    <col min="372" max="372" width="7.1640625" bestFit="1" customWidth="1"/>
    <col min="373" max="376" width="5.1640625" bestFit="1" customWidth="1"/>
    <col min="377" max="377" width="6.1640625" bestFit="1" customWidth="1"/>
    <col min="378" max="379" width="5.1640625" bestFit="1" customWidth="1"/>
    <col min="380" max="380" width="6.1640625" bestFit="1" customWidth="1"/>
    <col min="381" max="382" width="5.1640625" bestFit="1" customWidth="1"/>
    <col min="383" max="383" width="8.1640625" bestFit="1" customWidth="1"/>
    <col min="384" max="388" width="5.1640625" bestFit="1" customWidth="1"/>
    <col min="389" max="389" width="8.1640625" bestFit="1" customWidth="1"/>
    <col min="390" max="395" width="5.1640625" bestFit="1" customWidth="1"/>
    <col min="396" max="396" width="6.1640625" bestFit="1" customWidth="1"/>
    <col min="397" max="397" width="8.1640625" bestFit="1" customWidth="1"/>
    <col min="398" max="398" width="5.1640625" bestFit="1" customWidth="1"/>
    <col min="399" max="400" width="6.1640625" bestFit="1" customWidth="1"/>
    <col min="401" max="401" width="5.1640625" bestFit="1" customWidth="1"/>
    <col min="402" max="402" width="6.1640625" bestFit="1" customWidth="1"/>
    <col min="403" max="405" width="5.1640625" bestFit="1" customWidth="1"/>
    <col min="406" max="406" width="6.1640625" bestFit="1" customWidth="1"/>
    <col min="407" max="408" width="8.1640625" bestFit="1" customWidth="1"/>
    <col min="409" max="411" width="5.1640625" bestFit="1" customWidth="1"/>
    <col min="412" max="412" width="6.1640625" bestFit="1" customWidth="1"/>
    <col min="413" max="417" width="5.1640625" bestFit="1" customWidth="1"/>
    <col min="418" max="418" width="6.1640625" bestFit="1" customWidth="1"/>
    <col min="419" max="420" width="5.1640625" bestFit="1" customWidth="1"/>
    <col min="421" max="421" width="8.1640625" bestFit="1" customWidth="1"/>
    <col min="422" max="422" width="5.1640625" bestFit="1" customWidth="1"/>
    <col min="423" max="423" width="6.1640625" bestFit="1" customWidth="1"/>
    <col min="424" max="427" width="5.1640625" bestFit="1" customWidth="1"/>
    <col min="428" max="428" width="6.1640625" bestFit="1" customWidth="1"/>
    <col min="429" max="429" width="5.1640625" bestFit="1" customWidth="1"/>
    <col min="430" max="430" width="8.1640625" bestFit="1" customWidth="1"/>
    <col min="431" max="437" width="5.1640625" bestFit="1" customWidth="1"/>
    <col min="438" max="438" width="6.1640625" bestFit="1" customWidth="1"/>
    <col min="439" max="457" width="5.1640625" bestFit="1" customWidth="1"/>
    <col min="458" max="458" width="8.1640625" bestFit="1" customWidth="1"/>
    <col min="459" max="460" width="5.1640625" bestFit="1" customWidth="1"/>
    <col min="461" max="461" width="6.1640625" bestFit="1" customWidth="1"/>
    <col min="462" max="463" width="8.1640625" bestFit="1" customWidth="1"/>
    <col min="464" max="464" width="6.1640625" bestFit="1" customWidth="1"/>
    <col min="465" max="471" width="5.1640625" bestFit="1" customWidth="1"/>
    <col min="472" max="472" width="8.1640625" bestFit="1" customWidth="1"/>
    <col min="473" max="481" width="5.1640625" bestFit="1" customWidth="1"/>
    <col min="482" max="483" width="6.1640625" bestFit="1" customWidth="1"/>
    <col min="484" max="488" width="5.1640625" bestFit="1" customWidth="1"/>
    <col min="489" max="489" width="6.1640625" bestFit="1" customWidth="1"/>
    <col min="490" max="499" width="5.1640625" bestFit="1" customWidth="1"/>
    <col min="500" max="500" width="6.1640625" bestFit="1" customWidth="1"/>
    <col min="501" max="504" width="5.1640625" bestFit="1" customWidth="1"/>
    <col min="505" max="505" width="6.1640625" bestFit="1" customWidth="1"/>
    <col min="506" max="525" width="5.1640625" bestFit="1" customWidth="1"/>
    <col min="526" max="526" width="7.1640625" bestFit="1" customWidth="1"/>
    <col min="527" max="532" width="5.1640625" bestFit="1" customWidth="1"/>
    <col min="533" max="533" width="6.1640625" bestFit="1" customWidth="1"/>
    <col min="534" max="539" width="5.1640625" bestFit="1" customWidth="1"/>
    <col min="540" max="540" width="6.1640625" bestFit="1" customWidth="1"/>
    <col min="541" max="541" width="5.1640625" bestFit="1" customWidth="1"/>
    <col min="542" max="542" width="8.1640625" bestFit="1" customWidth="1"/>
    <col min="543" max="546" width="5.1640625" bestFit="1" customWidth="1"/>
    <col min="547" max="547" width="8.1640625" bestFit="1" customWidth="1"/>
    <col min="548" max="557" width="5.1640625" bestFit="1" customWidth="1"/>
    <col min="558" max="559" width="6.1640625" bestFit="1" customWidth="1"/>
    <col min="560" max="574" width="5.1640625" bestFit="1" customWidth="1"/>
    <col min="575" max="575" width="8.1640625" bestFit="1" customWidth="1"/>
    <col min="576" max="585" width="5.1640625" bestFit="1" customWidth="1"/>
    <col min="586" max="586" width="6.1640625" bestFit="1" customWidth="1"/>
    <col min="587" max="610" width="5.1640625" bestFit="1" customWidth="1"/>
    <col min="611" max="611" width="6.1640625" bestFit="1" customWidth="1"/>
    <col min="612" max="624" width="5.1640625" bestFit="1" customWidth="1"/>
    <col min="625" max="625" width="8.1640625" bestFit="1" customWidth="1"/>
    <col min="626" max="631" width="5.1640625" bestFit="1" customWidth="1"/>
    <col min="632" max="632" width="6.1640625" bestFit="1" customWidth="1"/>
    <col min="633" max="640" width="5.1640625" bestFit="1" customWidth="1"/>
    <col min="641" max="641" width="8.1640625" bestFit="1" customWidth="1"/>
    <col min="642" max="642" width="6.1640625" bestFit="1" customWidth="1"/>
    <col min="643" max="644" width="5.1640625" bestFit="1" customWidth="1"/>
    <col min="645" max="645" width="7.1640625" bestFit="1" customWidth="1"/>
    <col min="646" max="648" width="5.1640625" bestFit="1" customWidth="1"/>
    <col min="649" max="649" width="6.1640625" bestFit="1" customWidth="1"/>
    <col min="650" max="650" width="8.1640625" bestFit="1" customWidth="1"/>
    <col min="651" max="653" width="5.1640625" bestFit="1" customWidth="1"/>
    <col min="654" max="654" width="8.1640625" bestFit="1" customWidth="1"/>
    <col min="655" max="668" width="5.1640625" bestFit="1" customWidth="1"/>
    <col min="669" max="669" width="6.1640625" bestFit="1" customWidth="1"/>
    <col min="670" max="675" width="5.1640625" bestFit="1" customWidth="1"/>
    <col min="676" max="676" width="8.1640625" bestFit="1" customWidth="1"/>
    <col min="677" max="680" width="5.1640625" bestFit="1" customWidth="1"/>
    <col min="681" max="682" width="8.1640625" bestFit="1" customWidth="1"/>
    <col min="683" max="690" width="5.1640625" bestFit="1" customWidth="1"/>
    <col min="691" max="691" width="8.1640625" bestFit="1" customWidth="1"/>
    <col min="692" max="696" width="5.1640625" bestFit="1" customWidth="1"/>
    <col min="697" max="697" width="7.1640625" bestFit="1" customWidth="1"/>
    <col min="698" max="700" width="5.1640625" bestFit="1" customWidth="1"/>
    <col min="701" max="701" width="8.1640625" bestFit="1" customWidth="1"/>
    <col min="702" max="703" width="5.1640625" bestFit="1" customWidth="1"/>
    <col min="704" max="704" width="6.1640625" bestFit="1" customWidth="1"/>
    <col min="705" max="705" width="5.1640625" bestFit="1" customWidth="1"/>
    <col min="706" max="706" width="8.1640625" bestFit="1" customWidth="1"/>
    <col min="707" max="708" width="5.1640625" bestFit="1" customWidth="1"/>
    <col min="709" max="709" width="8.1640625" bestFit="1" customWidth="1"/>
    <col min="710" max="711" width="5.1640625" bestFit="1" customWidth="1"/>
    <col min="712" max="712" width="8.1640625" bestFit="1" customWidth="1"/>
    <col min="713" max="713" width="5.1640625" bestFit="1" customWidth="1"/>
    <col min="714" max="714" width="6.1640625" bestFit="1" customWidth="1"/>
    <col min="715" max="718" width="5.1640625" bestFit="1" customWidth="1"/>
    <col min="719" max="719" width="8.1640625" bestFit="1" customWidth="1"/>
    <col min="720" max="729" width="5.1640625" bestFit="1" customWidth="1"/>
    <col min="730" max="730" width="6.1640625" bestFit="1" customWidth="1"/>
    <col min="731" max="731" width="5.1640625" bestFit="1" customWidth="1"/>
    <col min="732" max="732" width="8.1640625" bestFit="1" customWidth="1"/>
    <col min="733" max="736" width="5.1640625" bestFit="1" customWidth="1"/>
    <col min="737" max="737" width="8.1640625" bestFit="1" customWidth="1"/>
    <col min="738" max="738" width="6.1640625" bestFit="1" customWidth="1"/>
    <col min="739" max="758" width="5.1640625" bestFit="1" customWidth="1"/>
    <col min="759" max="759" width="8.1640625" bestFit="1" customWidth="1"/>
    <col min="760" max="765" width="5.1640625" bestFit="1" customWidth="1"/>
    <col min="766" max="766" width="8.1640625" bestFit="1" customWidth="1"/>
    <col min="767" max="767" width="5.1640625" bestFit="1" customWidth="1"/>
    <col min="768" max="768" width="6.1640625" bestFit="1" customWidth="1"/>
    <col min="769" max="769" width="5.1640625" bestFit="1" customWidth="1"/>
    <col min="770" max="770" width="6.1640625" bestFit="1" customWidth="1"/>
    <col min="771" max="771" width="8.1640625" bestFit="1" customWidth="1"/>
    <col min="772" max="776" width="5.1640625" bestFit="1" customWidth="1"/>
    <col min="777" max="777" width="8.1640625" bestFit="1" customWidth="1"/>
    <col min="778" max="778" width="5.1640625" bestFit="1" customWidth="1"/>
    <col min="779" max="779" width="8.1640625" bestFit="1" customWidth="1"/>
    <col min="780" max="780" width="5.1640625" bestFit="1" customWidth="1"/>
    <col min="781" max="781" width="6.1640625" bestFit="1" customWidth="1"/>
    <col min="782" max="782" width="5.1640625" bestFit="1" customWidth="1"/>
    <col min="783" max="783" width="8.1640625" bestFit="1" customWidth="1"/>
    <col min="784" max="787" width="5.1640625" bestFit="1" customWidth="1"/>
    <col min="788" max="788" width="6.1640625" bestFit="1" customWidth="1"/>
    <col min="789" max="789" width="5.1640625" bestFit="1" customWidth="1"/>
    <col min="790" max="791" width="6.1640625" bestFit="1" customWidth="1"/>
    <col min="792" max="796" width="5.1640625" bestFit="1" customWidth="1"/>
    <col min="797" max="797" width="6.1640625" bestFit="1" customWidth="1"/>
    <col min="798" max="800" width="5.1640625" bestFit="1" customWidth="1"/>
    <col min="801" max="802" width="6.1640625" bestFit="1" customWidth="1"/>
    <col min="803" max="803" width="5.1640625" bestFit="1" customWidth="1"/>
    <col min="804" max="804" width="8.1640625" bestFit="1" customWidth="1"/>
    <col min="805" max="809" width="5.1640625" bestFit="1" customWidth="1"/>
    <col min="810" max="810" width="6.1640625" bestFit="1" customWidth="1"/>
    <col min="811" max="817" width="5.1640625" bestFit="1" customWidth="1"/>
    <col min="818" max="818" width="8.1640625" bestFit="1" customWidth="1"/>
    <col min="819" max="819" width="5.1640625" bestFit="1" customWidth="1"/>
    <col min="820" max="820" width="8.1640625" bestFit="1" customWidth="1"/>
    <col min="821" max="826" width="5.1640625" bestFit="1" customWidth="1"/>
    <col min="827" max="827" width="6.1640625" bestFit="1" customWidth="1"/>
    <col min="828" max="831" width="5.1640625" bestFit="1" customWidth="1"/>
    <col min="832" max="832" width="6.1640625" bestFit="1" customWidth="1"/>
    <col min="833" max="836" width="5.1640625" bestFit="1" customWidth="1"/>
    <col min="837" max="837" width="8.1640625" bestFit="1" customWidth="1"/>
    <col min="838" max="840" width="5.1640625" bestFit="1" customWidth="1"/>
    <col min="841" max="841" width="6.1640625" bestFit="1" customWidth="1"/>
    <col min="842" max="842" width="9.1640625" bestFit="1" customWidth="1"/>
    <col min="843" max="846" width="6.1640625" bestFit="1" customWidth="1"/>
    <col min="847" max="847" width="8.1640625" bestFit="1" customWidth="1"/>
    <col min="848" max="855" width="6.1640625" bestFit="1" customWidth="1"/>
    <col min="856" max="856" width="9.1640625" bestFit="1" customWidth="1"/>
    <col min="857" max="866" width="6.1640625" bestFit="1" customWidth="1"/>
    <col min="867" max="867" width="9.1640625" bestFit="1" customWidth="1"/>
    <col min="868" max="868" width="6.1640625" bestFit="1" customWidth="1"/>
    <col min="869" max="870" width="8.1640625" bestFit="1" customWidth="1"/>
    <col min="871" max="871" width="6.1640625" bestFit="1" customWidth="1"/>
    <col min="872" max="872" width="7.1640625" bestFit="1" customWidth="1"/>
    <col min="873" max="874" width="6.1640625" bestFit="1" customWidth="1"/>
    <col min="875" max="875" width="9.1640625" bestFit="1" customWidth="1"/>
    <col min="876" max="876" width="6.1640625" bestFit="1" customWidth="1"/>
    <col min="877" max="877" width="9.1640625" bestFit="1" customWidth="1"/>
    <col min="878" max="885" width="6.1640625" bestFit="1" customWidth="1"/>
    <col min="886" max="886" width="8.1640625" bestFit="1" customWidth="1"/>
    <col min="887" max="888" width="6.1640625" bestFit="1" customWidth="1"/>
    <col min="889" max="889" width="9.1640625" bestFit="1" customWidth="1"/>
    <col min="890" max="890" width="8.1640625" bestFit="1" customWidth="1"/>
    <col min="891" max="893" width="6.1640625" bestFit="1" customWidth="1"/>
    <col min="894" max="894" width="8.1640625" bestFit="1" customWidth="1"/>
    <col min="895" max="906" width="6.1640625" bestFit="1" customWidth="1"/>
    <col min="907" max="907" width="8.1640625" bestFit="1" customWidth="1"/>
    <col min="908" max="921" width="6.1640625" bestFit="1" customWidth="1"/>
    <col min="922" max="922" width="9.1640625" bestFit="1" customWidth="1"/>
    <col min="923" max="924" width="6.1640625" bestFit="1" customWidth="1"/>
    <col min="925" max="925" width="9.1640625" bestFit="1" customWidth="1"/>
    <col min="926" max="927" width="6.1640625" bestFit="1" customWidth="1"/>
    <col min="928" max="928" width="8.1640625" bestFit="1" customWidth="1"/>
    <col min="929" max="931" width="6.1640625" bestFit="1" customWidth="1"/>
    <col min="932" max="932" width="9.1640625" bestFit="1" customWidth="1"/>
    <col min="933" max="933" width="6.1640625" bestFit="1" customWidth="1"/>
    <col min="934" max="934" width="8.1640625" bestFit="1" customWidth="1"/>
    <col min="935" max="935" width="9.1640625" bestFit="1" customWidth="1"/>
    <col min="936" max="941" width="6.1640625" bestFit="1" customWidth="1"/>
    <col min="942" max="942" width="8.1640625" bestFit="1" customWidth="1"/>
    <col min="943" max="943" width="6.1640625" bestFit="1" customWidth="1"/>
    <col min="944" max="944" width="9.1640625" bestFit="1" customWidth="1"/>
    <col min="945" max="945" width="8.1640625" bestFit="1" customWidth="1"/>
    <col min="946" max="947" width="6.1640625" bestFit="1" customWidth="1"/>
    <col min="948" max="948" width="9.1640625" bestFit="1" customWidth="1"/>
    <col min="949" max="950" width="6.1640625" bestFit="1" customWidth="1"/>
    <col min="951" max="951" width="9.1640625" bestFit="1" customWidth="1"/>
    <col min="952" max="952" width="6.1640625" bestFit="1" customWidth="1"/>
    <col min="953" max="953" width="7.1640625" bestFit="1" customWidth="1"/>
    <col min="954" max="954" width="6.1640625" bestFit="1" customWidth="1"/>
    <col min="955" max="955" width="7.1640625" bestFit="1" customWidth="1"/>
    <col min="956" max="956" width="6.1640625" bestFit="1" customWidth="1"/>
    <col min="957" max="958" width="9.1640625" bestFit="1" customWidth="1"/>
    <col min="959" max="960" width="6.1640625" bestFit="1" customWidth="1"/>
    <col min="961" max="961" width="8.1640625" bestFit="1" customWidth="1"/>
    <col min="962" max="962" width="6.1640625" bestFit="1" customWidth="1"/>
    <col min="963" max="963" width="9.1640625" bestFit="1" customWidth="1"/>
    <col min="964" max="964" width="6.1640625" bestFit="1" customWidth="1"/>
    <col min="965" max="965" width="7.1640625" bestFit="1" customWidth="1"/>
    <col min="966" max="966" width="9.1640625" bestFit="1" customWidth="1"/>
    <col min="967" max="970" width="7.1640625" bestFit="1" customWidth="1"/>
    <col min="971" max="971" width="10.1640625" bestFit="1" customWidth="1"/>
    <col min="972" max="972" width="10" bestFit="1" customWidth="1"/>
    <col min="973" max="973" width="8.1640625" bestFit="1" customWidth="1"/>
    <col min="974" max="974" width="9.33203125" bestFit="1" customWidth="1"/>
    <col min="975" max="975" width="6.83203125" bestFit="1" customWidth="1"/>
    <col min="976" max="980" width="4.1640625" bestFit="1" customWidth="1"/>
    <col min="981" max="984" width="5.1640625" bestFit="1" customWidth="1"/>
    <col min="985" max="985" width="8.1640625" bestFit="1" customWidth="1"/>
    <col min="986" max="995" width="5.1640625" bestFit="1" customWidth="1"/>
    <col min="996" max="996" width="9.33203125" bestFit="1" customWidth="1"/>
    <col min="997" max="997" width="6.83203125" bestFit="1" customWidth="1"/>
    <col min="998" max="998" width="9.33203125" bestFit="1" customWidth="1"/>
    <col min="999" max="999" width="6.83203125" bestFit="1" customWidth="1"/>
    <col min="1000" max="1000" width="9.33203125" bestFit="1" customWidth="1"/>
    <col min="1001" max="1001" width="6.83203125" bestFit="1" customWidth="1"/>
    <col min="1002" max="1002" width="2.1640625" bestFit="1" customWidth="1"/>
    <col min="1003" max="1003" width="4.1640625" bestFit="1" customWidth="1"/>
    <col min="1004" max="1010" width="5.1640625" bestFit="1" customWidth="1"/>
    <col min="1011" max="1011" width="8.1640625" bestFit="1" customWidth="1"/>
    <col min="1012" max="1014" width="5.1640625" bestFit="1" customWidth="1"/>
    <col min="1015" max="1015" width="9.33203125" bestFit="1" customWidth="1"/>
    <col min="1016" max="1016" width="6.83203125" bestFit="1" customWidth="1"/>
    <col min="1017" max="1017" width="9.33203125" bestFit="1" customWidth="1"/>
    <col min="1018" max="1018" width="9.1640625" bestFit="1" customWidth="1"/>
    <col min="1019" max="1019" width="9.33203125" bestFit="1" customWidth="1"/>
    <col min="1020" max="1020" width="6.83203125" bestFit="1" customWidth="1"/>
    <col min="1021" max="1021" width="2.1640625" bestFit="1" customWidth="1"/>
    <col min="1022" max="1022" width="3.1640625" bestFit="1" customWidth="1"/>
    <col min="1023" max="1024" width="4.1640625" bestFit="1" customWidth="1"/>
    <col min="1025" max="1026" width="5.1640625" bestFit="1" customWidth="1"/>
    <col min="1027" max="1027" width="6.1640625" bestFit="1" customWidth="1"/>
    <col min="1028" max="1028" width="9.33203125" bestFit="1" customWidth="1"/>
    <col min="1029" max="1029" width="6.83203125" bestFit="1" customWidth="1"/>
    <col min="1030" max="1030" width="9.33203125" bestFit="1" customWidth="1"/>
    <col min="1031" max="1031" width="6.83203125" bestFit="1" customWidth="1"/>
    <col min="1032" max="1032" width="6.1640625" bestFit="1" customWidth="1"/>
    <col min="1033" max="1033" width="9.33203125" bestFit="1" customWidth="1"/>
    <col min="1034" max="1034" width="6.83203125" bestFit="1" customWidth="1"/>
    <col min="1035" max="1035" width="3.1640625" bestFit="1" customWidth="1"/>
    <col min="1036" max="1039" width="4.1640625" bestFit="1" customWidth="1"/>
    <col min="1040" max="1047" width="5.1640625" bestFit="1" customWidth="1"/>
    <col min="1048" max="1049" width="8.1640625" bestFit="1" customWidth="1"/>
    <col min="1050" max="1055" width="5.1640625" bestFit="1" customWidth="1"/>
    <col min="1056" max="1056" width="9.1640625" bestFit="1" customWidth="1"/>
    <col min="1057" max="1057" width="9.33203125" bestFit="1" customWidth="1"/>
    <col min="1058" max="1058" width="6.83203125" bestFit="1" customWidth="1"/>
    <col min="1059" max="1059" width="9.33203125" bestFit="1" customWidth="1"/>
    <col min="1060" max="1060" width="6.83203125" bestFit="1" customWidth="1"/>
    <col min="1061" max="1061" width="9.33203125" bestFit="1" customWidth="1"/>
    <col min="1062" max="1062" width="6.83203125" bestFit="1" customWidth="1"/>
    <col min="1063" max="1065" width="5.1640625" bestFit="1" customWidth="1"/>
    <col min="1066" max="1066" width="9.33203125" bestFit="1" customWidth="1"/>
    <col min="1067" max="1067" width="6.83203125" bestFit="1" customWidth="1"/>
    <col min="1068" max="1068" width="9.33203125" bestFit="1" customWidth="1"/>
    <col min="1069" max="1069" width="6.83203125" bestFit="1" customWidth="1"/>
    <col min="1070" max="1070" width="5.1640625" bestFit="1" customWidth="1"/>
    <col min="1071" max="1071" width="9.33203125" bestFit="1" customWidth="1"/>
    <col min="1072" max="1072" width="6.83203125" bestFit="1" customWidth="1"/>
    <col min="1073" max="1073" width="4.1640625" bestFit="1" customWidth="1"/>
    <col min="1074" max="1075" width="5.1640625" bestFit="1" customWidth="1"/>
    <col min="1076" max="1076" width="8.1640625" bestFit="1" customWidth="1"/>
    <col min="1077" max="1077" width="9.33203125" bestFit="1" customWidth="1"/>
    <col min="1078" max="1078" width="6.83203125" bestFit="1" customWidth="1"/>
    <col min="1079" max="1079" width="4.1640625" bestFit="1" customWidth="1"/>
    <col min="1080" max="1080" width="9.33203125" bestFit="1" customWidth="1"/>
    <col min="1081" max="1081" width="6.83203125" bestFit="1" customWidth="1"/>
    <col min="1082" max="1082" width="9.33203125" bestFit="1" customWidth="1"/>
    <col min="1083" max="1083" width="7.83203125" bestFit="1" customWidth="1"/>
    <col min="1084" max="1086" width="2.1640625" bestFit="1" customWidth="1"/>
    <col min="1087" max="1090" width="3.1640625" bestFit="1" customWidth="1"/>
    <col min="1091" max="1105" width="4.1640625" bestFit="1" customWidth="1"/>
    <col min="1106" max="1116" width="5.1640625" bestFit="1" customWidth="1"/>
    <col min="1117" max="1117" width="6.1640625" bestFit="1" customWidth="1"/>
    <col min="1118" max="1118" width="9.1640625" bestFit="1" customWidth="1"/>
    <col min="1119" max="1130" width="6.1640625" bestFit="1" customWidth="1"/>
    <col min="1131" max="1131" width="9.1640625" bestFit="1" customWidth="1"/>
    <col min="1132" max="1139" width="6.1640625" bestFit="1" customWidth="1"/>
    <col min="1140" max="1140" width="9.1640625" bestFit="1" customWidth="1"/>
    <col min="1141" max="1144" width="6.1640625" bestFit="1" customWidth="1"/>
    <col min="1145" max="1145" width="9.1640625" bestFit="1" customWidth="1"/>
    <col min="1146" max="1148" width="6.1640625" bestFit="1" customWidth="1"/>
    <col min="1149" max="1149" width="9.1640625" bestFit="1" customWidth="1"/>
    <col min="1150" max="1153" width="6.1640625" bestFit="1" customWidth="1"/>
    <col min="1154" max="1154" width="10.33203125" bestFit="1" customWidth="1"/>
    <col min="1155" max="1155" width="7.83203125" bestFit="1" customWidth="1"/>
    <col min="1156" max="1156" width="6.1640625" bestFit="1" customWidth="1"/>
    <col min="1157" max="1157" width="10.33203125" bestFit="1" customWidth="1"/>
    <col min="1158" max="1158" width="8.1640625" bestFit="1" customWidth="1"/>
    <col min="1159" max="1159" width="10.33203125" bestFit="1" customWidth="1"/>
    <col min="1160" max="1160" width="7.83203125" bestFit="1" customWidth="1"/>
    <col min="1161" max="1161" width="4.1640625" bestFit="1" customWidth="1"/>
    <col min="1162" max="1162" width="5.1640625" bestFit="1" customWidth="1"/>
    <col min="1163" max="1163" width="10.33203125" bestFit="1" customWidth="1"/>
    <col min="1164" max="1164" width="7.83203125" bestFit="1" customWidth="1"/>
    <col min="1165" max="1165" width="10.33203125" bestFit="1" customWidth="1"/>
    <col min="1166" max="1166" width="7.83203125" bestFit="1" customWidth="1"/>
    <col min="1167" max="1167" width="10.33203125" bestFit="1" customWidth="1"/>
    <col min="1168" max="1168" width="7.83203125" bestFit="1" customWidth="1"/>
    <col min="1169" max="1169" width="10.33203125" bestFit="1" customWidth="1"/>
    <col min="1170" max="1170" width="9.1640625" bestFit="1" customWidth="1"/>
    <col min="1171" max="1171" width="10.33203125" bestFit="1" customWidth="1"/>
    <col min="1172" max="1172" width="7.83203125" bestFit="1" customWidth="1"/>
    <col min="1173" max="1173" width="2.1640625" bestFit="1" customWidth="1"/>
    <col min="1174" max="1174" width="4.1640625" bestFit="1" customWidth="1"/>
    <col min="1175" max="1178" width="5.1640625" bestFit="1" customWidth="1"/>
    <col min="1179" max="1182" width="6.1640625" bestFit="1" customWidth="1"/>
    <col min="1183" max="1183" width="8.1640625" bestFit="1" customWidth="1"/>
    <col min="1184" max="1184" width="6.1640625" bestFit="1" customWidth="1"/>
    <col min="1185" max="1185" width="9.1640625" bestFit="1" customWidth="1"/>
    <col min="1186" max="1186" width="10.33203125" bestFit="1" customWidth="1"/>
    <col min="1187" max="1187" width="7.83203125" bestFit="1" customWidth="1"/>
    <col min="1188" max="1188" width="10.33203125" bestFit="1" customWidth="1"/>
    <col min="1189" max="1189" width="7.83203125" bestFit="1" customWidth="1"/>
    <col min="1190" max="1190" width="10.33203125" bestFit="1" customWidth="1"/>
    <col min="1191" max="1191" width="7.83203125" bestFit="1" customWidth="1"/>
    <col min="1192" max="1192" width="10.33203125" bestFit="1" customWidth="1"/>
    <col min="1193" max="1193" width="7.83203125" bestFit="1" customWidth="1"/>
    <col min="1194" max="1194" width="8.1640625" bestFit="1" customWidth="1"/>
    <col min="1195" max="1195" width="6.1640625" bestFit="1" customWidth="1"/>
    <col min="1196" max="1196" width="10.33203125" bestFit="1" customWidth="1"/>
    <col min="1197" max="1197" width="7.83203125" bestFit="1" customWidth="1"/>
    <col min="1198" max="1198" width="10.33203125" bestFit="1" customWidth="1"/>
    <col min="1199" max="1199" width="7.83203125" bestFit="1" customWidth="1"/>
    <col min="1200" max="1200" width="10.33203125" bestFit="1" customWidth="1"/>
    <col min="1201" max="1201" width="7.83203125" bestFit="1" customWidth="1"/>
    <col min="1202" max="1202" width="10.33203125" bestFit="1" customWidth="1"/>
    <col min="1203" max="1203" width="7.83203125" bestFit="1" customWidth="1"/>
    <col min="1204" max="1204" width="10.33203125" bestFit="1" customWidth="1"/>
    <col min="1205" max="1205" width="7.83203125" bestFit="1" customWidth="1"/>
    <col min="1206" max="1206" width="10.33203125" bestFit="1" customWidth="1"/>
    <col min="1207" max="1207" width="7.83203125" bestFit="1" customWidth="1"/>
    <col min="1208" max="1208" width="2.1640625" bestFit="1" customWidth="1"/>
    <col min="1209" max="1210" width="3.1640625" bestFit="1" customWidth="1"/>
    <col min="1211" max="1214" width="4.1640625" bestFit="1" customWidth="1"/>
    <col min="1215" max="1218" width="5.1640625" bestFit="1" customWidth="1"/>
    <col min="1219" max="1219" width="8.1640625" bestFit="1" customWidth="1"/>
    <col min="1220" max="1227" width="6.1640625" bestFit="1" customWidth="1"/>
    <col min="1228" max="1228" width="8.1640625" bestFit="1" customWidth="1"/>
    <col min="1229" max="1235" width="6.1640625" bestFit="1" customWidth="1"/>
    <col min="1236" max="1236" width="10.33203125" bestFit="1" customWidth="1"/>
    <col min="1237" max="1237" width="7.83203125" bestFit="1" customWidth="1"/>
    <col min="1238" max="1238" width="10.33203125" bestFit="1" customWidth="1"/>
    <col min="1239" max="1239" width="7.83203125" bestFit="1" customWidth="1"/>
    <col min="1240" max="1240" width="10.33203125" bestFit="1" customWidth="1"/>
    <col min="1241" max="1241" width="7.83203125" bestFit="1" customWidth="1"/>
    <col min="1242" max="1242" width="10.33203125" bestFit="1" customWidth="1"/>
    <col min="1243" max="1243" width="7.83203125" bestFit="1" customWidth="1"/>
    <col min="1244" max="1244" width="10.33203125" bestFit="1" customWidth="1"/>
    <col min="1245" max="1245" width="7.83203125" bestFit="1" customWidth="1"/>
    <col min="1246" max="1246" width="10.33203125" bestFit="1" customWidth="1"/>
    <col min="1247" max="1247" width="7.83203125" bestFit="1" customWidth="1"/>
    <col min="1248" max="1248" width="10.33203125" bestFit="1" customWidth="1"/>
    <col min="1249" max="1249" width="7.83203125" bestFit="1" customWidth="1"/>
    <col min="1250" max="1250" width="3.1640625" bestFit="1" customWidth="1"/>
    <col min="1251" max="1252" width="6.1640625" bestFit="1" customWidth="1"/>
    <col min="1253" max="1253" width="10.33203125" bestFit="1" customWidth="1"/>
    <col min="1254" max="1254" width="7.83203125" bestFit="1" customWidth="1"/>
    <col min="1255" max="1255" width="10.33203125" bestFit="1" customWidth="1"/>
    <col min="1256" max="1256" width="7.83203125" bestFit="1" customWidth="1"/>
    <col min="1257" max="1258" width="2.1640625" bestFit="1" customWidth="1"/>
    <col min="1259" max="1261" width="3.1640625" bestFit="1" customWidth="1"/>
    <col min="1262" max="1266" width="4.1640625" bestFit="1" customWidth="1"/>
    <col min="1267" max="1269" width="5.1640625" bestFit="1" customWidth="1"/>
    <col min="1270" max="1273" width="6.1640625" bestFit="1" customWidth="1"/>
    <col min="1274" max="1274" width="9.1640625" bestFit="1" customWidth="1"/>
    <col min="1275" max="1277" width="6.1640625" bestFit="1" customWidth="1"/>
    <col min="1278" max="1278" width="9.1640625" bestFit="1" customWidth="1"/>
    <col min="1279" max="1279" width="10.33203125" bestFit="1" customWidth="1"/>
    <col min="1280" max="1280" width="7.83203125" bestFit="1" customWidth="1"/>
    <col min="1281" max="1281" width="10.33203125" bestFit="1" customWidth="1"/>
    <col min="1282" max="1282" width="7.83203125" bestFit="1" customWidth="1"/>
    <col min="1283" max="1283" width="4.1640625" bestFit="1" customWidth="1"/>
    <col min="1284" max="1284" width="6.1640625" bestFit="1" customWidth="1"/>
    <col min="1285" max="1285" width="10.33203125" bestFit="1" customWidth="1"/>
    <col min="1286" max="1286" width="7.83203125" bestFit="1" customWidth="1"/>
    <col min="1287" max="1287" width="10.33203125" bestFit="1" customWidth="1"/>
    <col min="1288" max="1288" width="8.1640625" bestFit="1" customWidth="1"/>
    <col min="1289" max="1289" width="6.1640625" bestFit="1" customWidth="1"/>
    <col min="1290" max="1290" width="10.33203125" bestFit="1" customWidth="1"/>
    <col min="1291" max="1291" width="8.1640625" bestFit="1" customWidth="1"/>
    <col min="1292" max="1292" width="10.33203125" bestFit="1" customWidth="1"/>
    <col min="1293" max="1293" width="7.83203125" bestFit="1" customWidth="1"/>
    <col min="1294" max="1294" width="2.1640625" bestFit="1" customWidth="1"/>
    <col min="1295" max="1296" width="3.1640625" bestFit="1" customWidth="1"/>
    <col min="1297" max="1297" width="4.1640625" bestFit="1" customWidth="1"/>
    <col min="1298" max="1301" width="5.1640625" bestFit="1" customWidth="1"/>
    <col min="1302" max="1304" width="6.1640625" bestFit="1" customWidth="1"/>
    <col min="1305" max="1305" width="9.1640625" bestFit="1" customWidth="1"/>
    <col min="1306" max="1306" width="8.1640625" bestFit="1" customWidth="1"/>
    <col min="1307" max="1312" width="6.1640625" bestFit="1" customWidth="1"/>
    <col min="1313" max="1313" width="10.33203125" bestFit="1" customWidth="1"/>
    <col min="1314" max="1314" width="7.83203125" bestFit="1" customWidth="1"/>
    <col min="1315" max="1315" width="10.33203125" bestFit="1" customWidth="1"/>
    <col min="1316" max="1316" width="7.83203125" bestFit="1" customWidth="1"/>
    <col min="1317" max="1317" width="10.33203125" bestFit="1" customWidth="1"/>
    <col min="1318" max="1318" width="7.83203125" bestFit="1" customWidth="1"/>
    <col min="1319" max="1319" width="10.33203125" bestFit="1" customWidth="1"/>
    <col min="1320" max="1320" width="7.83203125" bestFit="1" customWidth="1"/>
    <col min="1321" max="1322" width="2.1640625" bestFit="1" customWidth="1"/>
    <col min="1323" max="1323" width="3.1640625" bestFit="1" customWidth="1"/>
    <col min="1324" max="1325" width="4.1640625" bestFit="1" customWidth="1"/>
    <col min="1326" max="1327" width="5.1640625" bestFit="1" customWidth="1"/>
    <col min="1328" max="1328" width="6.1640625" bestFit="1" customWidth="1"/>
    <col min="1329" max="1329" width="8.1640625" bestFit="1" customWidth="1"/>
    <col min="1330" max="1330" width="6.1640625" bestFit="1" customWidth="1"/>
    <col min="1331" max="1331" width="10.33203125" bestFit="1" customWidth="1"/>
    <col min="1332" max="1332" width="8.1640625" bestFit="1" customWidth="1"/>
    <col min="1333" max="1333" width="10.33203125" bestFit="1" customWidth="1"/>
    <col min="1334" max="1334" width="7.83203125" bestFit="1" customWidth="1"/>
    <col min="1335" max="1335" width="10.33203125" bestFit="1" customWidth="1"/>
    <col min="1336" max="1336" width="7.83203125" bestFit="1" customWidth="1"/>
    <col min="1337" max="1337" width="6.1640625" bestFit="1" customWidth="1"/>
    <col min="1338" max="1338" width="9.1640625" bestFit="1" customWidth="1"/>
    <col min="1339" max="1339" width="6.1640625" bestFit="1" customWidth="1"/>
    <col min="1340" max="1341" width="9.1640625" bestFit="1" customWidth="1"/>
    <col min="1342" max="1342" width="6.1640625" bestFit="1" customWidth="1"/>
    <col min="1343" max="1343" width="10.33203125" bestFit="1" customWidth="1"/>
    <col min="1344" max="1344" width="7.83203125" bestFit="1" customWidth="1"/>
    <col min="1345" max="1345" width="10.33203125" bestFit="1" customWidth="1"/>
    <col min="1346" max="1346" width="7.83203125" bestFit="1" customWidth="1"/>
    <col min="1347" max="1347" width="5.1640625" bestFit="1" customWidth="1"/>
    <col min="1348" max="1352" width="6.1640625" bestFit="1" customWidth="1"/>
    <col min="1353" max="1353" width="10.33203125" bestFit="1" customWidth="1"/>
    <col min="1354" max="1354" width="7.83203125" bestFit="1" customWidth="1"/>
    <col min="1355" max="1355" width="9.1640625" bestFit="1" customWidth="1"/>
    <col min="1356" max="1356" width="10.33203125" bestFit="1" customWidth="1"/>
    <col min="1357" max="1357" width="7.83203125" bestFit="1" customWidth="1"/>
    <col min="1358" max="1358" width="10.33203125" bestFit="1" customWidth="1"/>
    <col min="1359" max="1359" width="7.83203125" bestFit="1" customWidth="1"/>
    <col min="1360" max="1361" width="2.1640625" bestFit="1" customWidth="1"/>
    <col min="1362" max="1364" width="3.1640625" bestFit="1" customWidth="1"/>
    <col min="1365" max="1367" width="5.1640625" bestFit="1" customWidth="1"/>
    <col min="1368" max="1369" width="6.1640625" bestFit="1" customWidth="1"/>
    <col min="1370" max="1370" width="8.1640625" bestFit="1" customWidth="1"/>
    <col min="1371" max="1371" width="10.33203125" bestFit="1" customWidth="1"/>
    <col min="1372" max="1372" width="7.83203125" bestFit="1" customWidth="1"/>
    <col min="1373" max="1373" width="10.33203125" bestFit="1" customWidth="1"/>
    <col min="1374" max="1374" width="7.83203125" bestFit="1" customWidth="1"/>
    <col min="1375" max="1376" width="4.1640625" bestFit="1" customWidth="1"/>
    <col min="1377" max="1377" width="9.1640625" bestFit="1" customWidth="1"/>
    <col min="1378" max="1378" width="10.33203125" bestFit="1" customWidth="1"/>
    <col min="1379" max="1379" width="7.83203125" bestFit="1" customWidth="1"/>
    <col min="1380" max="1380" width="10.33203125" bestFit="1" customWidth="1"/>
    <col min="1381" max="1381" width="7.83203125" bestFit="1" customWidth="1"/>
    <col min="1382" max="1382" width="10.33203125" bestFit="1" customWidth="1"/>
    <col min="1383" max="1383" width="7.83203125" bestFit="1" customWidth="1"/>
    <col min="1384" max="1384" width="4.1640625" bestFit="1" customWidth="1"/>
    <col min="1385" max="1386" width="5.1640625" bestFit="1" customWidth="1"/>
    <col min="1387" max="1387" width="10.33203125" bestFit="1" customWidth="1"/>
    <col min="1388" max="1388" width="7.83203125" bestFit="1" customWidth="1"/>
    <col min="1389" max="1389" width="10.33203125" bestFit="1" customWidth="1"/>
    <col min="1390" max="1390" width="7.83203125" bestFit="1" customWidth="1"/>
    <col min="1391" max="1391" width="10.33203125" bestFit="1" customWidth="1"/>
    <col min="1392" max="1392" width="8.83203125" bestFit="1" customWidth="1"/>
    <col min="1393" max="1394" width="3.1640625" bestFit="1" customWidth="1"/>
    <col min="1395" max="1395" width="8.1640625" bestFit="1" customWidth="1"/>
    <col min="1396" max="1398" width="7.1640625" bestFit="1" customWidth="1"/>
    <col min="1399" max="1399" width="11.33203125" bestFit="1" customWidth="1"/>
    <col min="1400" max="1400" width="8.83203125" bestFit="1" customWidth="1"/>
    <col min="1401" max="1401" width="11.33203125" bestFit="1" customWidth="1"/>
    <col min="1402" max="1402" width="8.83203125" bestFit="1" customWidth="1"/>
    <col min="1403" max="1403" width="11.33203125" bestFit="1" customWidth="1"/>
    <col min="1404" max="1404" width="10.1640625" bestFit="1" customWidth="1"/>
    <col min="1405" max="1405" width="11.33203125" bestFit="1" customWidth="1"/>
    <col min="1406" max="1406" width="8.83203125" bestFit="1" customWidth="1"/>
    <col min="1407" max="1407" width="11.33203125" bestFit="1" customWidth="1"/>
    <col min="1408" max="1408" width="8.83203125" bestFit="1" customWidth="1"/>
    <col min="1409" max="1409" width="2.1640625" bestFit="1" customWidth="1"/>
    <col min="1410" max="1410" width="3.1640625" bestFit="1" customWidth="1"/>
    <col min="1411" max="1411" width="7.1640625" bestFit="1" customWidth="1"/>
    <col min="1412" max="1412" width="11.33203125" bestFit="1" customWidth="1"/>
    <col min="1413" max="1413" width="8.83203125" bestFit="1" customWidth="1"/>
    <col min="1414" max="1414" width="11.33203125" bestFit="1" customWidth="1"/>
    <col min="1415" max="1415" width="8.83203125" bestFit="1" customWidth="1"/>
    <col min="1416" max="1416" width="6.1640625" bestFit="1" customWidth="1"/>
    <col min="1417" max="1417" width="11.33203125" bestFit="1" customWidth="1"/>
    <col min="1418" max="1418" width="8.83203125" bestFit="1" customWidth="1"/>
    <col min="1419" max="1419" width="11.33203125" bestFit="1" customWidth="1"/>
    <col min="1420" max="1420" width="8.83203125" bestFit="1" customWidth="1"/>
    <col min="1421" max="1421" width="11.33203125" bestFit="1" customWidth="1"/>
    <col min="1422" max="1422" width="8.83203125" bestFit="1" customWidth="1"/>
    <col min="1423" max="1423" width="11.33203125" bestFit="1" customWidth="1"/>
    <col min="1424" max="1424" width="8.83203125" bestFit="1" customWidth="1"/>
    <col min="1425" max="1425" width="11.33203125" bestFit="1" customWidth="1"/>
    <col min="1426" max="1426" width="8.83203125" bestFit="1" customWidth="1"/>
    <col min="1427" max="1427" width="11.33203125" bestFit="1" customWidth="1"/>
    <col min="1428" max="1428" width="8.83203125" bestFit="1" customWidth="1"/>
    <col min="1429" max="1429" width="11.33203125" bestFit="1" customWidth="1"/>
    <col min="1430" max="1430" width="8.83203125" bestFit="1" customWidth="1"/>
    <col min="1431" max="1431" width="5.1640625" bestFit="1" customWidth="1"/>
    <col min="1432" max="1432" width="11.33203125" bestFit="1" customWidth="1"/>
    <col min="1433" max="1433" width="8.83203125" bestFit="1" customWidth="1"/>
    <col min="1434" max="1434" width="11.33203125" bestFit="1" customWidth="1"/>
    <col min="1435" max="1435" width="9.83203125" bestFit="1" customWidth="1"/>
    <col min="1436" max="1436" width="2.1640625" bestFit="1" customWidth="1"/>
    <col min="1437" max="1437" width="5.1640625" bestFit="1" customWidth="1"/>
    <col min="1438" max="1438" width="12.33203125" bestFit="1" customWidth="1"/>
    <col min="1439" max="1439" width="9.83203125" bestFit="1" customWidth="1"/>
    <col min="1440" max="1440" width="12.33203125" bestFit="1" customWidth="1"/>
    <col min="1441" max="1441" width="9.83203125" bestFit="1" customWidth="1"/>
    <col min="1442" max="1442" width="12.33203125" bestFit="1" customWidth="1"/>
    <col min="1443" max="1443" width="9.83203125" bestFit="1" customWidth="1"/>
    <col min="1444" max="1444" width="12.33203125" bestFit="1" customWidth="1"/>
    <col min="1445" max="1445" width="9.83203125" bestFit="1" customWidth="1"/>
    <col min="1446" max="1446" width="12.33203125" bestFit="1" customWidth="1"/>
    <col min="1447" max="1447" width="9.83203125" bestFit="1" customWidth="1"/>
    <col min="1448" max="1448" width="12.33203125" bestFit="1" customWidth="1"/>
    <col min="1449" max="1449" width="9.83203125" bestFit="1" customWidth="1"/>
    <col min="1450" max="1450" width="12.33203125" bestFit="1" customWidth="1"/>
    <col min="1451" max="1451" width="9.83203125" bestFit="1" customWidth="1"/>
    <col min="1452" max="1452" width="12.33203125" bestFit="1" customWidth="1"/>
    <col min="1453" max="1453" width="10.83203125" bestFit="1" customWidth="1"/>
    <col min="1454" max="1454" width="13.33203125" bestFit="1" customWidth="1"/>
    <col min="1455" max="1455" width="10" bestFit="1" customWidth="1"/>
    <col min="1456" max="1456" width="3.1640625" bestFit="1" customWidth="1"/>
    <col min="1457" max="1457" width="5.1640625" bestFit="1" customWidth="1"/>
    <col min="1458" max="1458" width="7.1640625" bestFit="1" customWidth="1"/>
    <col min="1459" max="1459" width="9.33203125" bestFit="1" customWidth="1"/>
    <col min="1460" max="1460" width="6.83203125" bestFit="1" customWidth="1"/>
    <col min="1461" max="1461" width="9.33203125" bestFit="1" customWidth="1"/>
    <col min="1462" max="1462" width="6.83203125" bestFit="1" customWidth="1"/>
    <col min="1463" max="1463" width="9.33203125" bestFit="1" customWidth="1"/>
    <col min="1464" max="1464" width="6.83203125" bestFit="1" customWidth="1"/>
    <col min="1465" max="1465" width="9.33203125" bestFit="1" customWidth="1"/>
    <col min="1466" max="1466" width="6.83203125" bestFit="1" customWidth="1"/>
    <col min="1467" max="1467" width="2.1640625" bestFit="1" customWidth="1"/>
    <col min="1468" max="1468" width="5.1640625" bestFit="1" customWidth="1"/>
    <col min="1469" max="1469" width="4.1640625" bestFit="1" customWidth="1"/>
    <col min="1470" max="1474" width="5.1640625" bestFit="1" customWidth="1"/>
    <col min="1475" max="1475" width="7.1640625" bestFit="1" customWidth="1"/>
    <col min="1476" max="1476" width="5.1640625" bestFit="1" customWidth="1"/>
    <col min="1477" max="1477" width="9.33203125" bestFit="1" customWidth="1"/>
    <col min="1478" max="1478" width="6.83203125" bestFit="1" customWidth="1"/>
    <col min="1479" max="1479" width="9.33203125" bestFit="1" customWidth="1"/>
    <col min="1480" max="1480" width="6.83203125" bestFit="1" customWidth="1"/>
    <col min="1481" max="1482" width="5.1640625" bestFit="1" customWidth="1"/>
    <col min="1483" max="1483" width="9.33203125" bestFit="1" customWidth="1"/>
    <col min="1484" max="1484" width="6.83203125" bestFit="1" customWidth="1"/>
    <col min="1485" max="1487" width="5.1640625" bestFit="1" customWidth="1"/>
    <col min="1488" max="1488" width="8.1640625" bestFit="1" customWidth="1"/>
    <col min="1489" max="1489" width="5.1640625" bestFit="1" customWidth="1"/>
    <col min="1490" max="1490" width="9.33203125" bestFit="1" customWidth="1"/>
    <col min="1491" max="1491" width="6.83203125" bestFit="1" customWidth="1"/>
    <col min="1492" max="1492" width="9.33203125" bestFit="1" customWidth="1"/>
    <col min="1493" max="1493" width="6.83203125" bestFit="1" customWidth="1"/>
    <col min="1494" max="1494" width="9.33203125" bestFit="1" customWidth="1"/>
    <col min="1495" max="1495" width="6.83203125" bestFit="1" customWidth="1"/>
    <col min="1496" max="1496" width="9.33203125" bestFit="1" customWidth="1"/>
    <col min="1497" max="1497" width="6.83203125" bestFit="1" customWidth="1"/>
    <col min="1498" max="1498" width="2.1640625" bestFit="1" customWidth="1"/>
    <col min="1499" max="1506" width="3.1640625" bestFit="1" customWidth="1"/>
    <col min="1507" max="1515" width="4.1640625" bestFit="1" customWidth="1"/>
    <col min="1516" max="1520" width="5.1640625" bestFit="1" customWidth="1"/>
    <col min="1521" max="1521" width="8.1640625" bestFit="1" customWidth="1"/>
    <col min="1522" max="1537" width="5.1640625" bestFit="1" customWidth="1"/>
    <col min="1538" max="1538" width="8.1640625" bestFit="1" customWidth="1"/>
    <col min="1539" max="1542" width="5.1640625" bestFit="1" customWidth="1"/>
    <col min="1543" max="1544" width="8.1640625" bestFit="1" customWidth="1"/>
    <col min="1545" max="1549" width="5.1640625" bestFit="1" customWidth="1"/>
    <col min="1550" max="1550" width="7.1640625" bestFit="1" customWidth="1"/>
    <col min="1551" max="1553" width="5.1640625" bestFit="1" customWidth="1"/>
    <col min="1554" max="1555" width="8.1640625" bestFit="1" customWidth="1"/>
    <col min="1556" max="1564" width="5.1640625" bestFit="1" customWidth="1"/>
    <col min="1565" max="1565" width="8.1640625" bestFit="1" customWidth="1"/>
    <col min="1566" max="1566" width="7.1640625" bestFit="1" customWidth="1"/>
    <col min="1567" max="1572" width="5.1640625" bestFit="1" customWidth="1"/>
    <col min="1573" max="1573" width="6.1640625" bestFit="1" customWidth="1"/>
    <col min="1574" max="1574" width="9.33203125" bestFit="1" customWidth="1"/>
    <col min="1575" max="1575" width="6.83203125" bestFit="1" customWidth="1"/>
    <col min="1576" max="1576" width="9.33203125" bestFit="1" customWidth="1"/>
    <col min="1577" max="1577" width="6.83203125" bestFit="1" customWidth="1"/>
    <col min="1578" max="1578" width="6.1640625" bestFit="1" customWidth="1"/>
    <col min="1579" max="1579" width="9.33203125" bestFit="1" customWidth="1"/>
    <col min="1580" max="1580" width="7.1640625" bestFit="1" customWidth="1"/>
    <col min="1581" max="1581" width="9.33203125" bestFit="1" customWidth="1"/>
    <col min="1582" max="1582" width="6.83203125" bestFit="1" customWidth="1"/>
    <col min="1583" max="1583" width="9.33203125" bestFit="1" customWidth="1"/>
    <col min="1584" max="1584" width="6.83203125" bestFit="1" customWidth="1"/>
    <col min="1585" max="1585" width="3.1640625" bestFit="1" customWidth="1"/>
    <col min="1586" max="1586" width="4.1640625" bestFit="1" customWidth="1"/>
    <col min="1587" max="1587" width="5.1640625" bestFit="1" customWidth="1"/>
    <col min="1588" max="1588" width="8.1640625" bestFit="1" customWidth="1"/>
    <col min="1589" max="1589" width="5.1640625" bestFit="1" customWidth="1"/>
    <col min="1590" max="1590" width="9.33203125" bestFit="1" customWidth="1"/>
    <col min="1591" max="1591" width="6.83203125" bestFit="1" customWidth="1"/>
    <col min="1592" max="1592" width="9.33203125" bestFit="1" customWidth="1"/>
    <col min="1593" max="1593" width="6.83203125" bestFit="1" customWidth="1"/>
    <col min="1594" max="1594" width="9.33203125" bestFit="1" customWidth="1"/>
    <col min="1595" max="1596" width="8.1640625" bestFit="1" customWidth="1"/>
    <col min="1597" max="1597" width="9.33203125" bestFit="1" customWidth="1"/>
    <col min="1598" max="1598" width="6.83203125" bestFit="1" customWidth="1"/>
    <col min="1599" max="1599" width="9.33203125" bestFit="1" customWidth="1"/>
    <col min="1600" max="1600" width="6.83203125" bestFit="1" customWidth="1"/>
    <col min="1601" max="1601" width="9.33203125" bestFit="1" customWidth="1"/>
    <col min="1602" max="1602" width="6.83203125" bestFit="1" customWidth="1"/>
    <col min="1603" max="1603" width="5.1640625" bestFit="1" customWidth="1"/>
    <col min="1604" max="1604" width="9.33203125" bestFit="1" customWidth="1"/>
    <col min="1605" max="1605" width="6.83203125" bestFit="1" customWidth="1"/>
    <col min="1606" max="1606" width="9.33203125" bestFit="1" customWidth="1"/>
    <col min="1607" max="1607" width="6.83203125" bestFit="1" customWidth="1"/>
    <col min="1608" max="1608" width="9.33203125" bestFit="1" customWidth="1"/>
    <col min="1609" max="1609" width="6.83203125" bestFit="1" customWidth="1"/>
    <col min="1610" max="1610" width="9.33203125" bestFit="1" customWidth="1"/>
    <col min="1611" max="1611" width="6.83203125" bestFit="1" customWidth="1"/>
    <col min="1612" max="1618" width="3.1640625" bestFit="1" customWidth="1"/>
    <col min="1619" max="1619" width="6.1640625" bestFit="1" customWidth="1"/>
    <col min="1620" max="1629" width="4.1640625" bestFit="1" customWidth="1"/>
    <col min="1630" max="1633" width="5.1640625" bestFit="1" customWidth="1"/>
    <col min="1634" max="1634" width="7.1640625" bestFit="1" customWidth="1"/>
    <col min="1635" max="1636" width="5.1640625" bestFit="1" customWidth="1"/>
    <col min="1637" max="1637" width="8.1640625" bestFit="1" customWidth="1"/>
    <col min="1638" max="1643" width="5.1640625" bestFit="1" customWidth="1"/>
    <col min="1644" max="1644" width="8.1640625" bestFit="1" customWidth="1"/>
    <col min="1645" max="1663" width="5.1640625" bestFit="1" customWidth="1"/>
    <col min="1664" max="1664" width="8.1640625" bestFit="1" customWidth="1"/>
    <col min="1665" max="1665" width="5.1640625" bestFit="1" customWidth="1"/>
    <col min="1666" max="1666" width="8.1640625" bestFit="1" customWidth="1"/>
    <col min="1667" max="1667" width="7.1640625" bestFit="1" customWidth="1"/>
    <col min="1668" max="1668" width="5.1640625" bestFit="1" customWidth="1"/>
    <col min="1669" max="1669" width="8.1640625" bestFit="1" customWidth="1"/>
    <col min="1670" max="1671" width="5.1640625" bestFit="1" customWidth="1"/>
    <col min="1672" max="1673" width="8.1640625" bestFit="1" customWidth="1"/>
    <col min="1674" max="1686" width="5.1640625" bestFit="1" customWidth="1"/>
    <col min="1687" max="1687" width="8.1640625" bestFit="1" customWidth="1"/>
    <col min="1688" max="1697" width="5.1640625" bestFit="1" customWidth="1"/>
    <col min="1698" max="1701" width="6.1640625" bestFit="1" customWidth="1"/>
    <col min="1702" max="1702" width="9.1640625" bestFit="1" customWidth="1"/>
    <col min="1703" max="1703" width="7.1640625" bestFit="1" customWidth="1"/>
    <col min="1704" max="1704" width="9.33203125" bestFit="1" customWidth="1"/>
    <col min="1705" max="1705" width="6.83203125" bestFit="1" customWidth="1"/>
    <col min="1706" max="1706" width="9.33203125" bestFit="1" customWidth="1"/>
    <col min="1707" max="1707" width="6.83203125" bestFit="1" customWidth="1"/>
    <col min="1708" max="1708" width="4.1640625" bestFit="1" customWidth="1"/>
    <col min="1709" max="1709" width="9.33203125" bestFit="1" customWidth="1"/>
    <col min="1710" max="1710" width="6.83203125" bestFit="1" customWidth="1"/>
    <col min="1711" max="1711" width="9.33203125" bestFit="1" customWidth="1"/>
    <col min="1712" max="1712" width="6.83203125" bestFit="1" customWidth="1"/>
    <col min="1713" max="1713" width="4.1640625" bestFit="1" customWidth="1"/>
    <col min="1714" max="1714" width="5.1640625" bestFit="1" customWidth="1"/>
    <col min="1715" max="1715" width="8.1640625" bestFit="1" customWidth="1"/>
    <col min="1716" max="1716" width="5.1640625" bestFit="1" customWidth="1"/>
    <col min="1717" max="1717" width="9.33203125" bestFit="1" customWidth="1"/>
    <col min="1718" max="1718" width="6.83203125" bestFit="1" customWidth="1"/>
    <col min="1719" max="1719" width="9.33203125" bestFit="1" customWidth="1"/>
    <col min="1720" max="1720" width="6.83203125" bestFit="1" customWidth="1"/>
    <col min="1721" max="1721" width="8.1640625" bestFit="1" customWidth="1"/>
    <col min="1722" max="1722" width="5.1640625" bestFit="1" customWidth="1"/>
    <col min="1723" max="1723" width="9.33203125" bestFit="1" customWidth="1"/>
    <col min="1724" max="1724" width="6.83203125" bestFit="1" customWidth="1"/>
    <col min="1725" max="1725" width="9.33203125" bestFit="1" customWidth="1"/>
    <col min="1726" max="1726" width="6.83203125" bestFit="1" customWidth="1"/>
    <col min="1727" max="1727" width="4.1640625" bestFit="1" customWidth="1"/>
    <col min="1728" max="1728" width="5.1640625" bestFit="1" customWidth="1"/>
    <col min="1729" max="1729" width="9.33203125" bestFit="1" customWidth="1"/>
    <col min="1730" max="1730" width="6.83203125" bestFit="1" customWidth="1"/>
    <col min="1731" max="1731" width="9.33203125" bestFit="1" customWidth="1"/>
    <col min="1732" max="1732" width="6.83203125" bestFit="1" customWidth="1"/>
    <col min="1733" max="1733" width="9.33203125" bestFit="1" customWidth="1"/>
    <col min="1734" max="1734" width="6.83203125" bestFit="1" customWidth="1"/>
    <col min="1735" max="1735" width="2.1640625" bestFit="1" customWidth="1"/>
    <col min="1736" max="1738" width="3.1640625" bestFit="1" customWidth="1"/>
    <col min="1739" max="1741" width="4.1640625" bestFit="1" customWidth="1"/>
    <col min="1742" max="1744" width="5.1640625" bestFit="1" customWidth="1"/>
    <col min="1745" max="1745" width="8.1640625" bestFit="1" customWidth="1"/>
    <col min="1746" max="1750" width="5.1640625" bestFit="1" customWidth="1"/>
    <col min="1751" max="1751" width="8.1640625" bestFit="1" customWidth="1"/>
    <col min="1752" max="1752" width="5.1640625" bestFit="1" customWidth="1"/>
    <col min="1753" max="1753" width="7.1640625" bestFit="1" customWidth="1"/>
    <col min="1754" max="1755" width="5.1640625" bestFit="1" customWidth="1"/>
    <col min="1756" max="1756" width="8.1640625" bestFit="1" customWidth="1"/>
    <col min="1757" max="1758" width="5.1640625" bestFit="1" customWidth="1"/>
    <col min="1759" max="1759" width="8.1640625" bestFit="1" customWidth="1"/>
    <col min="1760" max="1760" width="5.1640625" bestFit="1" customWidth="1"/>
    <col min="1761" max="1761" width="9.33203125" bestFit="1" customWidth="1"/>
    <col min="1762" max="1762" width="6.83203125" bestFit="1" customWidth="1"/>
    <col min="1763" max="1763" width="9.33203125" bestFit="1" customWidth="1"/>
    <col min="1764" max="1764" width="6.83203125" bestFit="1" customWidth="1"/>
    <col min="1765" max="1765" width="9.33203125" bestFit="1" customWidth="1"/>
    <col min="1766" max="1766" width="6.83203125" bestFit="1" customWidth="1"/>
    <col min="1767" max="1768" width="5.1640625" bestFit="1" customWidth="1"/>
    <col min="1769" max="1769" width="9.33203125" bestFit="1" customWidth="1"/>
    <col min="1770" max="1770" width="6.83203125" bestFit="1" customWidth="1"/>
    <col min="1771" max="1771" width="9.33203125" bestFit="1" customWidth="1"/>
    <col min="1772" max="1772" width="6.83203125" bestFit="1" customWidth="1"/>
    <col min="1773" max="1773" width="4.1640625" bestFit="1" customWidth="1"/>
    <col min="1774" max="1774" width="5.1640625" bestFit="1" customWidth="1"/>
    <col min="1775" max="1775" width="9.33203125" bestFit="1" customWidth="1"/>
    <col min="1776" max="1776" width="6.83203125" bestFit="1" customWidth="1"/>
    <col min="1777" max="1777" width="5.1640625" bestFit="1" customWidth="1"/>
    <col min="1778" max="1778" width="9.1640625" bestFit="1" customWidth="1"/>
    <col min="1779" max="1779" width="9.33203125" bestFit="1" customWidth="1"/>
    <col min="1780" max="1780" width="6.83203125" bestFit="1" customWidth="1"/>
    <col min="1781" max="1781" width="9.33203125" bestFit="1" customWidth="1"/>
    <col min="1782" max="1782" width="6.83203125" bestFit="1" customWidth="1"/>
    <col min="1783" max="1783" width="9.33203125" bestFit="1" customWidth="1"/>
    <col min="1784" max="1784" width="6.83203125" bestFit="1" customWidth="1"/>
    <col min="1785" max="1789" width="2.1640625" bestFit="1" customWidth="1"/>
    <col min="1790" max="1810" width="3.1640625" bestFit="1" customWidth="1"/>
    <col min="1811" max="1852" width="4.1640625" bestFit="1" customWidth="1"/>
    <col min="1853" max="1879" width="5.1640625" bestFit="1" customWidth="1"/>
    <col min="1880" max="1880" width="8.1640625" bestFit="1" customWidth="1"/>
    <col min="1881" max="1882" width="5.1640625" bestFit="1" customWidth="1"/>
    <col min="1883" max="1883" width="8.1640625" bestFit="1" customWidth="1"/>
    <col min="1884" max="1886" width="5.1640625" bestFit="1" customWidth="1"/>
    <col min="1887" max="1887" width="8.1640625" bestFit="1" customWidth="1"/>
    <col min="1888" max="1889" width="5.1640625" bestFit="1" customWidth="1"/>
    <col min="1890" max="1891" width="8.1640625" bestFit="1" customWidth="1"/>
    <col min="1892" max="1900" width="5.1640625" bestFit="1" customWidth="1"/>
    <col min="1901" max="1901" width="8.1640625" bestFit="1" customWidth="1"/>
    <col min="1902" max="1909" width="5.1640625" bestFit="1" customWidth="1"/>
    <col min="1910" max="1910" width="7.1640625" bestFit="1" customWidth="1"/>
    <col min="1911" max="1918" width="5.1640625" bestFit="1" customWidth="1"/>
    <col min="1919" max="1919" width="8.1640625" bestFit="1" customWidth="1"/>
    <col min="1920" max="1928" width="5.1640625" bestFit="1" customWidth="1"/>
    <col min="1929" max="1929" width="8.1640625" bestFit="1" customWidth="1"/>
    <col min="1930" max="1930" width="5.1640625" bestFit="1" customWidth="1"/>
    <col min="1931" max="1932" width="8.1640625" bestFit="1" customWidth="1"/>
    <col min="1933" max="1951" width="5.1640625" bestFit="1" customWidth="1"/>
    <col min="1952" max="1952" width="8.1640625" bestFit="1" customWidth="1"/>
    <col min="1953" max="1953" width="5.1640625" bestFit="1" customWidth="1"/>
    <col min="1954" max="1954" width="8.1640625" bestFit="1" customWidth="1"/>
    <col min="1955" max="1960" width="5.1640625" bestFit="1" customWidth="1"/>
    <col min="1961" max="1962" width="8.1640625" bestFit="1" customWidth="1"/>
    <col min="1963" max="1966" width="5.1640625" bestFit="1" customWidth="1"/>
    <col min="1967" max="1967" width="8.1640625" bestFit="1" customWidth="1"/>
    <col min="1968" max="1979" width="5.1640625" bestFit="1" customWidth="1"/>
    <col min="1980" max="1981" width="8.1640625" bestFit="1" customWidth="1"/>
    <col min="1982" max="1982" width="5.1640625" bestFit="1" customWidth="1"/>
    <col min="1983" max="1983" width="8.1640625" bestFit="1" customWidth="1"/>
    <col min="1984" max="1986" width="5.1640625" bestFit="1" customWidth="1"/>
    <col min="1987" max="1987" width="8.1640625" bestFit="1" customWidth="1"/>
    <col min="1988" max="1996" width="5.1640625" bestFit="1" customWidth="1"/>
    <col min="1997" max="1997" width="8.1640625" bestFit="1" customWidth="1"/>
    <col min="1998" max="1998" width="5.1640625" bestFit="1" customWidth="1"/>
    <col min="1999" max="1999" width="8.1640625" bestFit="1" customWidth="1"/>
    <col min="2000" max="2000" width="5.1640625" bestFit="1" customWidth="1"/>
    <col min="2001" max="2001" width="8.1640625" bestFit="1" customWidth="1"/>
    <col min="2002" max="2019" width="6.1640625" bestFit="1" customWidth="1"/>
    <col min="2020" max="2020" width="9.1640625" bestFit="1" customWidth="1"/>
    <col min="2021" max="2021" width="6.1640625" bestFit="1" customWidth="1"/>
    <col min="2022" max="2022" width="8.1640625" bestFit="1" customWidth="1"/>
    <col min="2023" max="2023" width="11.1640625" bestFit="1" customWidth="1"/>
    <col min="2024" max="2024" width="9.33203125" bestFit="1" customWidth="1"/>
    <col min="2025" max="2025" width="6.83203125" bestFit="1" customWidth="1"/>
    <col min="2026" max="2026" width="9.33203125" bestFit="1" customWidth="1"/>
    <col min="2027" max="2027" width="6.83203125" bestFit="1" customWidth="1"/>
    <col min="2028" max="2028" width="9.33203125" bestFit="1" customWidth="1"/>
    <col min="2029" max="2029" width="6.83203125" bestFit="1" customWidth="1"/>
    <col min="2030" max="2030" width="9.33203125" bestFit="1" customWidth="1"/>
    <col min="2031" max="2031" width="6.83203125" bestFit="1" customWidth="1"/>
    <col min="2032" max="2032" width="5.1640625" bestFit="1" customWidth="1"/>
    <col min="2033" max="2033" width="9.33203125" bestFit="1" customWidth="1"/>
    <col min="2034" max="2034" width="8.1640625" bestFit="1" customWidth="1"/>
    <col min="2035" max="2035" width="5.1640625" bestFit="1" customWidth="1"/>
    <col min="2036" max="2036" width="9.33203125" bestFit="1" customWidth="1"/>
    <col min="2037" max="2037" width="6.83203125" bestFit="1" customWidth="1"/>
    <col min="2038" max="2038" width="9.33203125" bestFit="1" customWidth="1"/>
    <col min="2039" max="2039" width="6.83203125" bestFit="1" customWidth="1"/>
    <col min="2040" max="2041" width="3.1640625" bestFit="1" customWidth="1"/>
    <col min="2042" max="2046" width="4.1640625" bestFit="1" customWidth="1"/>
    <col min="2047" max="2058" width="5.1640625" bestFit="1" customWidth="1"/>
    <col min="2059" max="2059" width="7.1640625" bestFit="1" customWidth="1"/>
    <col min="2060" max="2063" width="5.1640625" bestFit="1" customWidth="1"/>
    <col min="2064" max="2064" width="8.1640625" bestFit="1" customWidth="1"/>
    <col min="2065" max="2066" width="5.1640625" bestFit="1" customWidth="1"/>
    <col min="2067" max="2067" width="6.1640625" bestFit="1" customWidth="1"/>
    <col min="2068" max="2068" width="9.33203125" bestFit="1" customWidth="1"/>
    <col min="2069" max="2069" width="9.83203125" bestFit="1" customWidth="1"/>
    <col min="2070" max="2070" width="11.83203125" bestFit="1" customWidth="1"/>
    <col min="2071" max="2071" width="6.83203125" bestFit="1" customWidth="1"/>
    <col min="2072" max="2072" width="9.33203125" bestFit="1" customWidth="1"/>
    <col min="2073" max="2073" width="6.83203125" bestFit="1" customWidth="1"/>
    <col min="2074" max="2075" width="5.1640625" bestFit="1" customWidth="1"/>
    <col min="2076" max="2076" width="9.33203125" bestFit="1" customWidth="1"/>
    <col min="2077" max="2077" width="6.83203125" bestFit="1" customWidth="1"/>
    <col min="2078" max="2078" width="9.33203125" bestFit="1" customWidth="1"/>
    <col min="2079" max="2079" width="8.1640625" bestFit="1" customWidth="1"/>
    <col min="2080" max="2080" width="9.33203125" bestFit="1" customWidth="1"/>
    <col min="2081" max="2081" width="6.83203125" bestFit="1" customWidth="1"/>
    <col min="2082" max="2082" width="9.33203125" bestFit="1" customWidth="1"/>
    <col min="2083" max="2083" width="6.83203125" bestFit="1" customWidth="1"/>
    <col min="2084" max="2084" width="9.33203125" bestFit="1" customWidth="1"/>
    <col min="2085" max="2085" width="6.83203125" bestFit="1" customWidth="1"/>
    <col min="2086" max="2086" width="2.1640625" bestFit="1" customWidth="1"/>
    <col min="2087" max="2090" width="3.1640625" bestFit="1" customWidth="1"/>
    <col min="2091" max="2103" width="4.1640625" bestFit="1" customWidth="1"/>
    <col min="2104" max="2104" width="5.1640625" bestFit="1" customWidth="1"/>
    <col min="2105" max="2105" width="8.1640625" bestFit="1" customWidth="1"/>
    <col min="2106" max="2111" width="5.1640625" bestFit="1" customWidth="1"/>
    <col min="2112" max="2112" width="8.1640625" bestFit="1" customWidth="1"/>
    <col min="2113" max="2116" width="5.1640625" bestFit="1" customWidth="1"/>
    <col min="2117" max="2117" width="7.1640625" bestFit="1" customWidth="1"/>
    <col min="2118" max="2118" width="8.1640625" bestFit="1" customWidth="1"/>
    <col min="2119" max="2121" width="5.1640625" bestFit="1" customWidth="1"/>
    <col min="2122" max="2122" width="8.1640625" bestFit="1" customWidth="1"/>
    <col min="2123" max="2125" width="5.1640625" bestFit="1" customWidth="1"/>
    <col min="2126" max="2126" width="8.1640625" bestFit="1" customWidth="1"/>
    <col min="2127" max="2130" width="5.1640625" bestFit="1" customWidth="1"/>
    <col min="2131" max="2131" width="8.1640625" bestFit="1" customWidth="1"/>
    <col min="2132" max="2132" width="5.1640625" bestFit="1" customWidth="1"/>
    <col min="2133" max="2133" width="8.1640625" bestFit="1" customWidth="1"/>
    <col min="2134" max="2148" width="5.1640625" bestFit="1" customWidth="1"/>
    <col min="2149" max="2149" width="8.1640625" bestFit="1" customWidth="1"/>
    <col min="2150" max="2151" width="5.1640625" bestFit="1" customWidth="1"/>
    <col min="2152" max="2154" width="6.1640625" bestFit="1" customWidth="1"/>
    <col min="2155" max="2155" width="9.1640625" bestFit="1" customWidth="1"/>
    <col min="2156" max="2156" width="9.33203125" bestFit="1" customWidth="1"/>
    <col min="2157" max="2157" width="6.83203125" bestFit="1" customWidth="1"/>
    <col min="2158" max="2158" width="9.33203125" bestFit="1" customWidth="1"/>
    <col min="2159" max="2159" width="6.83203125" bestFit="1" customWidth="1"/>
    <col min="2160" max="2160" width="4.1640625" bestFit="1" customWidth="1"/>
    <col min="2161" max="2161" width="9.33203125" bestFit="1" customWidth="1"/>
    <col min="2162" max="2162" width="6.83203125" bestFit="1" customWidth="1"/>
    <col min="2163" max="2163" width="9.33203125" bestFit="1" customWidth="1"/>
    <col min="2164" max="2164" width="8.1640625" bestFit="1" customWidth="1"/>
    <col min="2165" max="2165" width="9.33203125" bestFit="1" customWidth="1"/>
    <col min="2166" max="2166" width="6.83203125" bestFit="1" customWidth="1"/>
    <col min="2167" max="2172" width="4.1640625" bestFit="1" customWidth="1"/>
    <col min="2173" max="2180" width="5.1640625" bestFit="1" customWidth="1"/>
    <col min="2181" max="2181" width="8.1640625" bestFit="1" customWidth="1"/>
    <col min="2182" max="2182" width="5.1640625" bestFit="1" customWidth="1"/>
    <col min="2183" max="2184" width="6.1640625" bestFit="1" customWidth="1"/>
    <col min="2185" max="2185" width="9.33203125" bestFit="1" customWidth="1"/>
    <col min="2186" max="2186" width="6.83203125" bestFit="1" customWidth="1"/>
    <col min="2187" max="2187" width="6.1640625" bestFit="1" customWidth="1"/>
    <col min="2188" max="2188" width="9.33203125" bestFit="1" customWidth="1"/>
    <col min="2189" max="2189" width="6.83203125" bestFit="1" customWidth="1"/>
    <col min="2190" max="2190" width="9.33203125" bestFit="1" customWidth="1"/>
    <col min="2191" max="2191" width="6.83203125" bestFit="1" customWidth="1"/>
    <col min="2192" max="2192" width="9.33203125" bestFit="1" customWidth="1"/>
    <col min="2193" max="2193" width="6.83203125" bestFit="1" customWidth="1"/>
    <col min="2194" max="2194" width="9.33203125" bestFit="1" customWidth="1"/>
    <col min="2195" max="2195" width="6.83203125" bestFit="1" customWidth="1"/>
    <col min="2196" max="2197" width="2.1640625" bestFit="1" customWidth="1"/>
    <col min="2198" max="2200" width="3.1640625" bestFit="1" customWidth="1"/>
    <col min="2201" max="2203" width="4.1640625" bestFit="1" customWidth="1"/>
    <col min="2204" max="2209" width="5.1640625" bestFit="1" customWidth="1"/>
    <col min="2210" max="2210" width="8.1640625" bestFit="1" customWidth="1"/>
    <col min="2211" max="2217" width="5.1640625" bestFit="1" customWidth="1"/>
    <col min="2218" max="2218" width="8.1640625" bestFit="1" customWidth="1"/>
    <col min="2219" max="2220" width="5.1640625" bestFit="1" customWidth="1"/>
    <col min="2221" max="2221" width="8.1640625" bestFit="1" customWidth="1"/>
    <col min="2222" max="2222" width="5.1640625" bestFit="1" customWidth="1"/>
    <col min="2223" max="2223" width="7.1640625" bestFit="1" customWidth="1"/>
    <col min="2224" max="2227" width="5.1640625" bestFit="1" customWidth="1"/>
    <col min="2228" max="2228" width="8.1640625" bestFit="1" customWidth="1"/>
    <col min="2229" max="2230" width="6.1640625" bestFit="1" customWidth="1"/>
    <col min="2231" max="2231" width="10.1640625" bestFit="1" customWidth="1"/>
    <col min="2232" max="2232" width="9.33203125" bestFit="1" customWidth="1"/>
    <col min="2233" max="2233" width="6.83203125" bestFit="1" customWidth="1"/>
    <col min="2234" max="2234" width="9.33203125" bestFit="1" customWidth="1"/>
    <col min="2235" max="2235" width="6.83203125" bestFit="1" customWidth="1"/>
    <col min="2236" max="2236" width="8.1640625" bestFit="1" customWidth="1"/>
    <col min="2237" max="2237" width="9.33203125" bestFit="1" customWidth="1"/>
    <col min="2238" max="2238" width="9.1640625" bestFit="1" customWidth="1"/>
    <col min="2239" max="2239" width="9.33203125" bestFit="1" customWidth="1"/>
    <col min="2240" max="2240" width="6.83203125" bestFit="1" customWidth="1"/>
    <col min="2241" max="2242" width="2.1640625" bestFit="1" customWidth="1"/>
    <col min="2243" max="2245" width="3.1640625" bestFit="1" customWidth="1"/>
    <col min="2246" max="2250" width="4.1640625" bestFit="1" customWidth="1"/>
    <col min="2251" max="2256" width="5.1640625" bestFit="1" customWidth="1"/>
    <col min="2257" max="2257" width="8.1640625" bestFit="1" customWidth="1"/>
    <col min="2258" max="2261" width="5.1640625" bestFit="1" customWidth="1"/>
    <col min="2262" max="2262" width="8.1640625" bestFit="1" customWidth="1"/>
    <col min="2263" max="2265" width="5.1640625" bestFit="1" customWidth="1"/>
    <col min="2266" max="2266" width="8.1640625" bestFit="1" customWidth="1"/>
    <col min="2267" max="2273" width="5.1640625" bestFit="1" customWidth="1"/>
    <col min="2274" max="2274" width="8.1640625" bestFit="1" customWidth="1"/>
    <col min="2275" max="2275" width="5.1640625" bestFit="1" customWidth="1"/>
    <col min="2276" max="2276" width="8.1640625" bestFit="1" customWidth="1"/>
    <col min="2277" max="2277" width="5.1640625" bestFit="1" customWidth="1"/>
    <col min="2278" max="2278" width="9.1640625" bestFit="1" customWidth="1"/>
    <col min="2279" max="2282" width="6.1640625" bestFit="1" customWidth="1"/>
    <col min="2283" max="2283" width="9.33203125" bestFit="1" customWidth="1"/>
    <col min="2284" max="2284" width="6.83203125" bestFit="1" customWidth="1"/>
    <col min="2285" max="2285" width="9.33203125" bestFit="1" customWidth="1"/>
    <col min="2286" max="2286" width="6.83203125" bestFit="1" customWidth="1"/>
    <col min="2287" max="2287" width="9.33203125" bestFit="1" customWidth="1"/>
    <col min="2288" max="2288" width="6.83203125" bestFit="1" customWidth="1"/>
    <col min="2289" max="2289" width="9.33203125" bestFit="1" customWidth="1"/>
    <col min="2290" max="2290" width="6.83203125" bestFit="1" customWidth="1"/>
    <col min="2291" max="2291" width="6.1640625" bestFit="1" customWidth="1"/>
    <col min="2292" max="2292" width="9.33203125" bestFit="1" customWidth="1"/>
    <col min="2293" max="2293" width="6.83203125" bestFit="1" customWidth="1"/>
    <col min="2294" max="2294" width="5.1640625" bestFit="1" customWidth="1"/>
    <col min="2295" max="2295" width="6.1640625" bestFit="1" customWidth="1"/>
    <col min="2296" max="2296" width="9.33203125" bestFit="1" customWidth="1"/>
    <col min="2297" max="2297" width="6.83203125" bestFit="1" customWidth="1"/>
    <col min="2298" max="2298" width="2.1640625" bestFit="1" customWidth="1"/>
    <col min="2299" max="2300" width="3.1640625" bestFit="1" customWidth="1"/>
    <col min="2301" max="2301" width="6.1640625" bestFit="1" customWidth="1"/>
    <col min="2302" max="2307" width="3.1640625" bestFit="1" customWidth="1"/>
    <col min="2308" max="2318" width="4.1640625" bestFit="1" customWidth="1"/>
    <col min="2319" max="2328" width="5.1640625" bestFit="1" customWidth="1"/>
    <col min="2329" max="2330" width="8.1640625" bestFit="1" customWidth="1"/>
    <col min="2331" max="2335" width="5.1640625" bestFit="1" customWidth="1"/>
    <col min="2336" max="2336" width="8.1640625" bestFit="1" customWidth="1"/>
    <col min="2337" max="2337" width="5.1640625" bestFit="1" customWidth="1"/>
    <col min="2338" max="2338" width="8.1640625" bestFit="1" customWidth="1"/>
    <col min="2339" max="2347" width="5.1640625" bestFit="1" customWidth="1"/>
    <col min="2348" max="2348" width="8.1640625" bestFit="1" customWidth="1"/>
    <col min="2349" max="2351" width="5.1640625" bestFit="1" customWidth="1"/>
    <col min="2352" max="2352" width="8.1640625" bestFit="1" customWidth="1"/>
    <col min="2353" max="2355" width="5.1640625" bestFit="1" customWidth="1"/>
    <col min="2356" max="2356" width="8.1640625" bestFit="1" customWidth="1"/>
    <col min="2357" max="2357" width="5.1640625" bestFit="1" customWidth="1"/>
    <col min="2358" max="2359" width="6.1640625" bestFit="1" customWidth="1"/>
    <col min="2360" max="2360" width="8.1640625" bestFit="1" customWidth="1"/>
    <col min="2361" max="2361" width="6.1640625" bestFit="1" customWidth="1"/>
    <col min="2362" max="2362" width="8.1640625" bestFit="1" customWidth="1"/>
    <col min="2363" max="2363" width="6.1640625" bestFit="1" customWidth="1"/>
    <col min="2364" max="2364" width="9.1640625" bestFit="1" customWidth="1"/>
    <col min="2365" max="2366" width="6.1640625" bestFit="1" customWidth="1"/>
    <col min="2367" max="2367" width="10.1640625" bestFit="1" customWidth="1"/>
    <col min="2368" max="2368" width="9.33203125" bestFit="1" customWidth="1"/>
    <col min="2369" max="2369" width="9.1640625" bestFit="1" customWidth="1"/>
    <col min="2370" max="2370" width="9.33203125" bestFit="1" customWidth="1"/>
    <col min="2371" max="2371" width="6.83203125" bestFit="1" customWidth="1"/>
    <col min="2372" max="2372" width="9.33203125" bestFit="1" customWidth="1"/>
    <col min="2373" max="2373" width="6.83203125" bestFit="1" customWidth="1"/>
    <col min="2374" max="2374" width="9.33203125" bestFit="1" customWidth="1"/>
    <col min="2375" max="2375" width="6.83203125" bestFit="1" customWidth="1"/>
    <col min="2376" max="2376" width="5.1640625" bestFit="1" customWidth="1"/>
    <col min="2377" max="2377" width="9.33203125" bestFit="1" customWidth="1"/>
    <col min="2378" max="2378" width="6.83203125" bestFit="1" customWidth="1"/>
    <col min="2379" max="2379" width="3.1640625" bestFit="1" customWidth="1"/>
    <col min="2380" max="2381" width="4.1640625" bestFit="1" customWidth="1"/>
    <col min="2382" max="2388" width="5.1640625" bestFit="1" customWidth="1"/>
    <col min="2389" max="2390" width="6.1640625" bestFit="1" customWidth="1"/>
    <col min="2391" max="2391" width="9.1640625" bestFit="1" customWidth="1"/>
    <col min="2392" max="2393" width="6.1640625" bestFit="1" customWidth="1"/>
    <col min="2394" max="2394" width="9.33203125" bestFit="1" customWidth="1"/>
    <col min="2395" max="2395" width="6.83203125" bestFit="1" customWidth="1"/>
    <col min="2396" max="2396" width="9.33203125" bestFit="1" customWidth="1"/>
    <col min="2397" max="2397" width="6.83203125" bestFit="1" customWidth="1"/>
    <col min="2398" max="2398" width="5.1640625" bestFit="1" customWidth="1"/>
    <col min="2399" max="2399" width="9.1640625" bestFit="1" customWidth="1"/>
    <col min="2400" max="2400" width="9.33203125" bestFit="1" customWidth="1"/>
    <col min="2401" max="2401" width="6.83203125" bestFit="1" customWidth="1"/>
    <col min="2402" max="2402" width="9.33203125" bestFit="1" customWidth="1"/>
    <col min="2403" max="2403" width="6.83203125" bestFit="1" customWidth="1"/>
    <col min="2404" max="2404" width="9.33203125" bestFit="1" customWidth="1"/>
    <col min="2405" max="2405" width="6.83203125" bestFit="1" customWidth="1"/>
    <col min="2406" max="2406" width="3.1640625" bestFit="1" customWidth="1"/>
    <col min="2407" max="2407" width="9.33203125" bestFit="1" customWidth="1"/>
    <col min="2408" max="2408" width="6.83203125" bestFit="1" customWidth="1"/>
    <col min="2409" max="2409" width="9.33203125" bestFit="1" customWidth="1"/>
    <col min="2410" max="2410" width="6.83203125" bestFit="1" customWidth="1"/>
    <col min="2411" max="2411" width="2.1640625" bestFit="1" customWidth="1"/>
    <col min="2412" max="2415" width="4.1640625" bestFit="1" customWidth="1"/>
    <col min="2416" max="2419" width="5.1640625" bestFit="1" customWidth="1"/>
    <col min="2420" max="2420" width="8.1640625" bestFit="1" customWidth="1"/>
    <col min="2421" max="2423" width="5.1640625" bestFit="1" customWidth="1"/>
    <col min="2424" max="2427" width="6.1640625" bestFit="1" customWidth="1"/>
    <col min="2428" max="2428" width="9.33203125" bestFit="1" customWidth="1"/>
    <col min="2429" max="2429" width="6.83203125" bestFit="1" customWidth="1"/>
    <col min="2430" max="2430" width="9.33203125" bestFit="1" customWidth="1"/>
    <col min="2431" max="2431" width="6.83203125" bestFit="1" customWidth="1"/>
    <col min="2432" max="2432" width="9.33203125" bestFit="1" customWidth="1"/>
    <col min="2433" max="2433" width="6.83203125" bestFit="1" customWidth="1"/>
    <col min="2434" max="2434" width="9.33203125" bestFit="1" customWidth="1"/>
    <col min="2435" max="2435" width="6.83203125" bestFit="1" customWidth="1"/>
    <col min="2436" max="2436" width="4.1640625" bestFit="1" customWidth="1"/>
    <col min="2437" max="2441" width="5.1640625" bestFit="1" customWidth="1"/>
    <col min="2442" max="2442" width="8.1640625" bestFit="1" customWidth="1"/>
    <col min="2443" max="2443" width="6.1640625" bestFit="1" customWidth="1"/>
    <col min="2444" max="2444" width="9.33203125" bestFit="1" customWidth="1"/>
    <col min="2445" max="2445" width="6.83203125" bestFit="1" customWidth="1"/>
    <col min="2446" max="2446" width="4.1640625" bestFit="1" customWidth="1"/>
    <col min="2447" max="2447" width="9.33203125" bestFit="1" customWidth="1"/>
    <col min="2448" max="2448" width="6.83203125" bestFit="1" customWidth="1"/>
    <col min="2449" max="2449" width="9.33203125" bestFit="1" customWidth="1"/>
    <col min="2450" max="2450" width="6.83203125" bestFit="1" customWidth="1"/>
    <col min="2451" max="2451" width="8.1640625" bestFit="1" customWidth="1"/>
    <col min="2452" max="2452" width="9.33203125" bestFit="1" customWidth="1"/>
    <col min="2453" max="2453" width="9.1640625" bestFit="1" customWidth="1"/>
    <col min="2454" max="2454" width="9.33203125" bestFit="1" customWidth="1"/>
    <col min="2455" max="2455" width="6.83203125" bestFit="1" customWidth="1"/>
    <col min="2456" max="2456" width="5.1640625" bestFit="1" customWidth="1"/>
    <col min="2457" max="2457" width="9.1640625" bestFit="1" customWidth="1"/>
    <col min="2458" max="2458" width="9.33203125" bestFit="1" customWidth="1"/>
    <col min="2459" max="2459" width="7.83203125" bestFit="1" customWidth="1"/>
    <col min="2460" max="2463" width="2.1640625" bestFit="1" customWidth="1"/>
    <col min="2464" max="2483" width="3.1640625" bestFit="1" customWidth="1"/>
    <col min="2484" max="2511" width="4.1640625" bestFit="1" customWidth="1"/>
    <col min="2512" max="2527" width="5.1640625" bestFit="1" customWidth="1"/>
    <col min="2528" max="2528" width="7.1640625" bestFit="1" customWidth="1"/>
    <col min="2529" max="2538" width="5.1640625" bestFit="1" customWidth="1"/>
    <col min="2539" max="2540" width="6.1640625" bestFit="1" customWidth="1"/>
    <col min="2541" max="2541" width="9.1640625" bestFit="1" customWidth="1"/>
    <col min="2542" max="2557" width="6.1640625" bestFit="1" customWidth="1"/>
    <col min="2558" max="2558" width="9.1640625" bestFit="1" customWidth="1"/>
    <col min="2559" max="2562" width="6.1640625" bestFit="1" customWidth="1"/>
    <col min="2563" max="2563" width="9.1640625" bestFit="1" customWidth="1"/>
    <col min="2564" max="2577" width="6.1640625" bestFit="1" customWidth="1"/>
    <col min="2578" max="2578" width="9.1640625" bestFit="1" customWidth="1"/>
    <col min="2579" max="2579" width="6.1640625" bestFit="1" customWidth="1"/>
    <col min="2580" max="2580" width="9.1640625" bestFit="1" customWidth="1"/>
    <col min="2581" max="2581" width="6.1640625" bestFit="1" customWidth="1"/>
    <col min="2582" max="2582" width="9.1640625" bestFit="1" customWidth="1"/>
    <col min="2583" max="2585" width="6.1640625" bestFit="1" customWidth="1"/>
    <col min="2586" max="2586" width="9.1640625" bestFit="1" customWidth="1"/>
    <col min="2587" max="2592" width="6.1640625" bestFit="1" customWidth="1"/>
    <col min="2593" max="2593" width="9.1640625" bestFit="1" customWidth="1"/>
    <col min="2594" max="2598" width="6.1640625" bestFit="1" customWidth="1"/>
    <col min="2599" max="2600" width="9.1640625" bestFit="1" customWidth="1"/>
    <col min="2601" max="2605" width="6.1640625" bestFit="1" customWidth="1"/>
    <col min="2606" max="2607" width="9.1640625" bestFit="1" customWidth="1"/>
    <col min="2608" max="2612" width="6.1640625" bestFit="1" customWidth="1"/>
    <col min="2613" max="2613" width="9.1640625" bestFit="1" customWidth="1"/>
    <col min="2614" max="2617" width="6.1640625" bestFit="1" customWidth="1"/>
    <col min="2618" max="2618" width="9.1640625" bestFit="1" customWidth="1"/>
    <col min="2619" max="2619" width="6.1640625" bestFit="1" customWidth="1"/>
    <col min="2620" max="2623" width="9.1640625" bestFit="1" customWidth="1"/>
    <col min="2624" max="2624" width="8.1640625" bestFit="1" customWidth="1"/>
    <col min="2625" max="2628" width="6.1640625" bestFit="1" customWidth="1"/>
    <col min="2629" max="2629" width="9.1640625" bestFit="1" customWidth="1"/>
    <col min="2630" max="2633" width="6.1640625" bestFit="1" customWidth="1"/>
    <col min="2634" max="2634" width="9.1640625" bestFit="1" customWidth="1"/>
    <col min="2635" max="2636" width="10.1640625" bestFit="1" customWidth="1"/>
    <col min="2637" max="2637" width="7.1640625" bestFit="1" customWidth="1"/>
    <col min="2638" max="2638" width="10.33203125" bestFit="1" customWidth="1"/>
    <col min="2639" max="2639" width="8.1640625" bestFit="1" customWidth="1"/>
    <col min="2640" max="2640" width="10.33203125" bestFit="1" customWidth="1"/>
    <col min="2641" max="2641" width="7.83203125" bestFit="1" customWidth="1"/>
    <col min="2642" max="2642" width="10.33203125" bestFit="1" customWidth="1"/>
    <col min="2643" max="2643" width="7.83203125" bestFit="1" customWidth="1"/>
    <col min="2644" max="2644" width="10.33203125" bestFit="1" customWidth="1"/>
    <col min="2645" max="2645" width="7.83203125" bestFit="1" customWidth="1"/>
    <col min="2646" max="2646" width="4.1640625" bestFit="1" customWidth="1"/>
    <col min="2647" max="2647" width="5.1640625" bestFit="1" customWidth="1"/>
    <col min="2648" max="2650" width="6.1640625" bestFit="1" customWidth="1"/>
    <col min="2651" max="2651" width="10.33203125" bestFit="1" customWidth="1"/>
    <col min="2652" max="2652" width="7.83203125" bestFit="1" customWidth="1"/>
    <col min="2653" max="2653" width="10.33203125" bestFit="1" customWidth="1"/>
    <col min="2654" max="2654" width="8.1640625" bestFit="1" customWidth="1"/>
    <col min="2655" max="2655" width="10.33203125" bestFit="1" customWidth="1"/>
    <col min="2656" max="2656" width="7.83203125" bestFit="1" customWidth="1"/>
    <col min="2657" max="2658" width="4.1640625" bestFit="1" customWidth="1"/>
    <col min="2659" max="2661" width="5.1640625" bestFit="1" customWidth="1"/>
    <col min="2662" max="2663" width="6.1640625" bestFit="1" customWidth="1"/>
    <col min="2664" max="2664" width="7.1640625" bestFit="1" customWidth="1"/>
    <col min="2665" max="2665" width="10.33203125" bestFit="1" customWidth="1"/>
    <col min="2666" max="2666" width="7.83203125" bestFit="1" customWidth="1"/>
    <col min="2667" max="2667" width="10.33203125" bestFit="1" customWidth="1"/>
    <col min="2668" max="2668" width="7.83203125" bestFit="1" customWidth="1"/>
    <col min="2669" max="2669" width="10.33203125" bestFit="1" customWidth="1"/>
    <col min="2670" max="2670" width="7.83203125" bestFit="1" customWidth="1"/>
    <col min="2671" max="2671" width="10.33203125" bestFit="1" customWidth="1"/>
    <col min="2672" max="2672" width="9.1640625" bestFit="1" customWidth="1"/>
    <col min="2673" max="2673" width="10.33203125" bestFit="1" customWidth="1"/>
    <col min="2674" max="2674" width="7.83203125" bestFit="1" customWidth="1"/>
    <col min="2675" max="2676" width="6.1640625" bestFit="1" customWidth="1"/>
    <col min="2677" max="2677" width="10.33203125" bestFit="1" customWidth="1"/>
    <col min="2678" max="2678" width="9.1640625" bestFit="1" customWidth="1"/>
    <col min="2679" max="2679" width="10.33203125" bestFit="1" customWidth="1"/>
    <col min="2680" max="2680" width="7.83203125" bestFit="1" customWidth="1"/>
    <col min="2681" max="2681" width="10.33203125" bestFit="1" customWidth="1"/>
    <col min="2682" max="2682" width="7.83203125" bestFit="1" customWidth="1"/>
    <col min="2683" max="2684" width="2.1640625" bestFit="1" customWidth="1"/>
    <col min="2685" max="2688" width="3.1640625" bestFit="1" customWidth="1"/>
    <col min="2689" max="2696" width="4.1640625" bestFit="1" customWidth="1"/>
    <col min="2697" max="2707" width="5.1640625" bestFit="1" customWidth="1"/>
    <col min="2708" max="2715" width="6.1640625" bestFit="1" customWidth="1"/>
    <col min="2716" max="2716" width="8.1640625" bestFit="1" customWidth="1"/>
    <col min="2717" max="2724" width="6.1640625" bestFit="1" customWidth="1"/>
    <col min="2725" max="2725" width="9.1640625" bestFit="1" customWidth="1"/>
    <col min="2726" max="2726" width="6.1640625" bestFit="1" customWidth="1"/>
    <col min="2727" max="2729" width="9.1640625" bestFit="1" customWidth="1"/>
    <col min="2730" max="2731" width="6.1640625" bestFit="1" customWidth="1"/>
    <col min="2732" max="2732" width="10.1640625" bestFit="1" customWidth="1"/>
    <col min="2733" max="2733" width="10.33203125" bestFit="1" customWidth="1"/>
    <col min="2734" max="2734" width="7.83203125" bestFit="1" customWidth="1"/>
    <col min="2735" max="2735" width="10.33203125" bestFit="1" customWidth="1"/>
    <col min="2736" max="2736" width="7.83203125" bestFit="1" customWidth="1"/>
    <col min="2737" max="2737" width="10.33203125" bestFit="1" customWidth="1"/>
    <col min="2738" max="2738" width="7.83203125" bestFit="1" customWidth="1"/>
    <col min="2739" max="2739" width="10.33203125" bestFit="1" customWidth="1"/>
    <col min="2740" max="2740" width="9.1640625" bestFit="1" customWidth="1"/>
    <col min="2741" max="2741" width="10.33203125" bestFit="1" customWidth="1"/>
    <col min="2742" max="2742" width="7.83203125" bestFit="1" customWidth="1"/>
    <col min="2743" max="2743" width="3.1640625" bestFit="1" customWidth="1"/>
    <col min="2744" max="2745" width="5.1640625" bestFit="1" customWidth="1"/>
    <col min="2746" max="2746" width="8.1640625" bestFit="1" customWidth="1"/>
    <col min="2747" max="2749" width="6.1640625" bestFit="1" customWidth="1"/>
    <col min="2750" max="2750" width="9.1640625" bestFit="1" customWidth="1"/>
    <col min="2751" max="2751" width="6.1640625" bestFit="1" customWidth="1"/>
    <col min="2752" max="2752" width="10.33203125" bestFit="1" customWidth="1"/>
    <col min="2753" max="2753" width="9.1640625" bestFit="1" customWidth="1"/>
    <col min="2754" max="2754" width="10.33203125" bestFit="1" customWidth="1"/>
    <col min="2755" max="2755" width="7.83203125" bestFit="1" customWidth="1"/>
    <col min="2756" max="2756" width="3.1640625" bestFit="1" customWidth="1"/>
    <col min="2757" max="2757" width="10.33203125" bestFit="1" customWidth="1"/>
    <col min="2758" max="2758" width="7.83203125" bestFit="1" customWidth="1"/>
    <col min="2759" max="2759" width="10.33203125" bestFit="1" customWidth="1"/>
    <col min="2760" max="2760" width="7.83203125" bestFit="1" customWidth="1"/>
    <col min="2761" max="2761" width="10.33203125" bestFit="1" customWidth="1"/>
    <col min="2762" max="2762" width="7.83203125" bestFit="1" customWidth="1"/>
    <col min="2763" max="2763" width="2.1640625" bestFit="1" customWidth="1"/>
    <col min="2764" max="2764" width="5.1640625" bestFit="1" customWidth="1"/>
    <col min="2765" max="2765" width="6.1640625" bestFit="1" customWidth="1"/>
    <col min="2766" max="2767" width="8.1640625" bestFit="1" customWidth="1"/>
    <col min="2768" max="2770" width="6.1640625" bestFit="1" customWidth="1"/>
    <col min="2771" max="2771" width="9.1640625" bestFit="1" customWidth="1"/>
    <col min="2772" max="2774" width="6.1640625" bestFit="1" customWidth="1"/>
    <col min="2775" max="2775" width="10.33203125" bestFit="1" customWidth="1"/>
    <col min="2776" max="2776" width="7.83203125" bestFit="1" customWidth="1"/>
    <col min="2777" max="2777" width="10.33203125" bestFit="1" customWidth="1"/>
    <col min="2778" max="2778" width="7.83203125" bestFit="1" customWidth="1"/>
    <col min="2779" max="2779" width="10.33203125" bestFit="1" customWidth="1"/>
    <col min="2780" max="2780" width="7.83203125" bestFit="1" customWidth="1"/>
    <col min="2781" max="2781" width="10.33203125" bestFit="1" customWidth="1"/>
    <col min="2782" max="2782" width="7.83203125" bestFit="1" customWidth="1"/>
    <col min="2783" max="2783" width="2.1640625" bestFit="1" customWidth="1"/>
    <col min="2784" max="2784" width="4.1640625" bestFit="1" customWidth="1"/>
    <col min="2785" max="2787" width="5.1640625" bestFit="1" customWidth="1"/>
    <col min="2788" max="2792" width="6.1640625" bestFit="1" customWidth="1"/>
    <col min="2793" max="2793" width="9.1640625" bestFit="1" customWidth="1"/>
    <col min="2794" max="2794" width="10.33203125" bestFit="1" customWidth="1"/>
    <col min="2795" max="2795" width="7.83203125" bestFit="1" customWidth="1"/>
    <col min="2796" max="2796" width="10.33203125" bestFit="1" customWidth="1"/>
    <col min="2797" max="2797" width="7.83203125" bestFit="1" customWidth="1"/>
    <col min="2798" max="2798" width="5.1640625" bestFit="1" customWidth="1"/>
    <col min="2799" max="2800" width="6.1640625" bestFit="1" customWidth="1"/>
    <col min="2801" max="2801" width="10.33203125" bestFit="1" customWidth="1"/>
    <col min="2802" max="2802" width="7.83203125" bestFit="1" customWidth="1"/>
    <col min="2803" max="2803" width="10.33203125" bestFit="1" customWidth="1"/>
    <col min="2804" max="2804" width="7.83203125" bestFit="1" customWidth="1"/>
    <col min="2805" max="2805" width="2.1640625" bestFit="1" customWidth="1"/>
    <col min="2806" max="2816" width="3.1640625" bestFit="1" customWidth="1"/>
    <col min="2817" max="2833" width="4.1640625" bestFit="1" customWidth="1"/>
    <col min="2834" max="2834" width="7.1640625" bestFit="1" customWidth="1"/>
    <col min="2835" max="2837" width="4.1640625" bestFit="1" customWidth="1"/>
    <col min="2838" max="2851" width="5.1640625" bestFit="1" customWidth="1"/>
    <col min="2852" max="2852" width="8.1640625" bestFit="1" customWidth="1"/>
    <col min="2853" max="2854" width="5.1640625" bestFit="1" customWidth="1"/>
    <col min="2855" max="2855" width="8.1640625" bestFit="1" customWidth="1"/>
    <col min="2856" max="2857" width="5.1640625" bestFit="1" customWidth="1"/>
    <col min="2858" max="2858" width="9.1640625" bestFit="1" customWidth="1"/>
    <col min="2859" max="2859" width="6.1640625" bestFit="1" customWidth="1"/>
    <col min="2860" max="2860" width="8.1640625" bestFit="1" customWidth="1"/>
    <col min="2861" max="2861" width="9.1640625" bestFit="1" customWidth="1"/>
    <col min="2862" max="2862" width="6.1640625" bestFit="1" customWidth="1"/>
    <col min="2863" max="2863" width="9.1640625" bestFit="1" customWidth="1"/>
    <col min="2864" max="2866" width="6.1640625" bestFit="1" customWidth="1"/>
    <col min="2867" max="2867" width="9.1640625" bestFit="1" customWidth="1"/>
    <col min="2868" max="2874" width="6.1640625" bestFit="1" customWidth="1"/>
    <col min="2875" max="2876" width="8.1640625" bestFit="1" customWidth="1"/>
    <col min="2877" max="2880" width="6.1640625" bestFit="1" customWidth="1"/>
    <col min="2881" max="2881" width="9.1640625" bestFit="1" customWidth="1"/>
    <col min="2882" max="2882" width="6.1640625" bestFit="1" customWidth="1"/>
    <col min="2883" max="2883" width="9.1640625" bestFit="1" customWidth="1"/>
    <col min="2884" max="2889" width="6.1640625" bestFit="1" customWidth="1"/>
    <col min="2890" max="2891" width="9.1640625" bestFit="1" customWidth="1"/>
    <col min="2892" max="2904" width="6.1640625" bestFit="1" customWidth="1"/>
    <col min="2905" max="2905" width="8.1640625" bestFit="1" customWidth="1"/>
    <col min="2906" max="2907" width="6.1640625" bestFit="1" customWidth="1"/>
    <col min="2908" max="2908" width="9.1640625" bestFit="1" customWidth="1"/>
    <col min="2909" max="2909" width="6.1640625" bestFit="1" customWidth="1"/>
    <col min="2910" max="2910" width="9.1640625" bestFit="1" customWidth="1"/>
    <col min="2911" max="2914" width="6.1640625" bestFit="1" customWidth="1"/>
    <col min="2915" max="2915" width="10.33203125" bestFit="1" customWidth="1"/>
    <col min="2916" max="2916" width="7.83203125" bestFit="1" customWidth="1"/>
    <col min="2917" max="2917" width="6.1640625" bestFit="1" customWidth="1"/>
    <col min="2918" max="2918" width="10.33203125" bestFit="1" customWidth="1"/>
    <col min="2919" max="2919" width="7.83203125" bestFit="1" customWidth="1"/>
    <col min="2920" max="2922" width="4.1640625" bestFit="1" customWidth="1"/>
    <col min="2923" max="2924" width="5.1640625" bestFit="1" customWidth="1"/>
    <col min="2925" max="2925" width="8.1640625" bestFit="1" customWidth="1"/>
    <col min="2926" max="2927" width="6.1640625" bestFit="1" customWidth="1"/>
    <col min="2928" max="2929" width="9.1640625" bestFit="1" customWidth="1"/>
    <col min="2930" max="2930" width="10.33203125" bestFit="1" customWidth="1"/>
    <col min="2931" max="2931" width="7.83203125" bestFit="1" customWidth="1"/>
    <col min="2932" max="2932" width="10.33203125" bestFit="1" customWidth="1"/>
    <col min="2933" max="2933" width="7.83203125" bestFit="1" customWidth="1"/>
    <col min="2934" max="2934" width="10.33203125" bestFit="1" customWidth="1"/>
    <col min="2935" max="2935" width="7.83203125" bestFit="1" customWidth="1"/>
    <col min="2936" max="2936" width="5.1640625" bestFit="1" customWidth="1"/>
    <col min="2937" max="2937" width="10.33203125" bestFit="1" customWidth="1"/>
    <col min="2938" max="2938" width="7.83203125" bestFit="1" customWidth="1"/>
    <col min="2939" max="2939" width="10.33203125" bestFit="1" customWidth="1"/>
    <col min="2940" max="2940" width="7.83203125" bestFit="1" customWidth="1"/>
    <col min="2941" max="2941" width="10.33203125" bestFit="1" customWidth="1"/>
    <col min="2942" max="2942" width="7.83203125" bestFit="1" customWidth="1"/>
    <col min="2943" max="2946" width="5.1640625" bestFit="1" customWidth="1"/>
    <col min="2947" max="2948" width="6.1640625" bestFit="1" customWidth="1"/>
    <col min="2949" max="2949" width="9.1640625" bestFit="1" customWidth="1"/>
    <col min="2950" max="2950" width="10.33203125" bestFit="1" customWidth="1"/>
    <col min="2951" max="2951" width="7.83203125" bestFit="1" customWidth="1"/>
    <col min="2952" max="2952" width="10.33203125" bestFit="1" customWidth="1"/>
    <col min="2953" max="2953" width="7.83203125" bestFit="1" customWidth="1"/>
    <col min="2954" max="2954" width="10.33203125" bestFit="1" customWidth="1"/>
    <col min="2955" max="2955" width="7.83203125" bestFit="1" customWidth="1"/>
    <col min="2956" max="2956" width="2.1640625" bestFit="1" customWidth="1"/>
    <col min="2957" max="2957" width="5.1640625" bestFit="1" customWidth="1"/>
    <col min="2958" max="2958" width="6.1640625" bestFit="1" customWidth="1"/>
    <col min="2959" max="2959" width="9.1640625" bestFit="1" customWidth="1"/>
    <col min="2960" max="2960" width="10.33203125" bestFit="1" customWidth="1"/>
    <col min="2961" max="2961" width="7.83203125" bestFit="1" customWidth="1"/>
    <col min="2962" max="2962" width="10.33203125" bestFit="1" customWidth="1"/>
    <col min="2963" max="2963" width="7.83203125" bestFit="1" customWidth="1"/>
    <col min="2964" max="2966" width="2.1640625" bestFit="1" customWidth="1"/>
    <col min="2967" max="2968" width="3.1640625" bestFit="1" customWidth="1"/>
    <col min="2969" max="2971" width="5.1640625" bestFit="1" customWidth="1"/>
    <col min="2972" max="2972" width="8.1640625" bestFit="1" customWidth="1"/>
    <col min="2973" max="2973" width="5.1640625" bestFit="1" customWidth="1"/>
    <col min="2974" max="2977" width="6.1640625" bestFit="1" customWidth="1"/>
    <col min="2978" max="2980" width="9.1640625" bestFit="1" customWidth="1"/>
    <col min="2981" max="2981" width="6.1640625" bestFit="1" customWidth="1"/>
    <col min="2982" max="2982" width="8.1640625" bestFit="1" customWidth="1"/>
    <col min="2983" max="2983" width="9.1640625" bestFit="1" customWidth="1"/>
    <col min="2984" max="2984" width="6.1640625" bestFit="1" customWidth="1"/>
    <col min="2985" max="2985" width="10.33203125" bestFit="1" customWidth="1"/>
    <col min="2986" max="2986" width="7.83203125" bestFit="1" customWidth="1"/>
    <col min="2987" max="2991" width="6.1640625" bestFit="1" customWidth="1"/>
    <col min="2992" max="2992" width="9.1640625" bestFit="1" customWidth="1"/>
    <col min="2993" max="2993" width="10.33203125" bestFit="1" customWidth="1"/>
    <col min="2994" max="2994" width="7.83203125" bestFit="1" customWidth="1"/>
    <col min="2995" max="2995" width="10.33203125" bestFit="1" customWidth="1"/>
    <col min="2996" max="2996" width="7.83203125" bestFit="1" customWidth="1"/>
    <col min="2997" max="2997" width="10.33203125" bestFit="1" customWidth="1"/>
    <col min="2998" max="2998" width="7.83203125" bestFit="1" customWidth="1"/>
    <col min="2999" max="2999" width="10.33203125" bestFit="1" customWidth="1"/>
    <col min="3000" max="3000" width="7.83203125" bestFit="1" customWidth="1"/>
    <col min="3001" max="3001" width="5.1640625" bestFit="1" customWidth="1"/>
    <col min="3002" max="3004" width="6.1640625" bestFit="1" customWidth="1"/>
    <col min="3005" max="3005" width="10.33203125" bestFit="1" customWidth="1"/>
    <col min="3006" max="3006" width="7.83203125" bestFit="1" customWidth="1"/>
    <col min="3007" max="3007" width="6.1640625" bestFit="1" customWidth="1"/>
    <col min="3008" max="3008" width="10.33203125" bestFit="1" customWidth="1"/>
    <col min="3009" max="3009" width="7.83203125" bestFit="1" customWidth="1"/>
    <col min="3010" max="3010" width="10.33203125" bestFit="1" customWidth="1"/>
    <col min="3011" max="3011" width="7.83203125" bestFit="1" customWidth="1"/>
    <col min="3012" max="3012" width="10.33203125" bestFit="1" customWidth="1"/>
    <col min="3013" max="3013" width="7.83203125" bestFit="1" customWidth="1"/>
    <col min="3014" max="3017" width="2.1640625" bestFit="1" customWidth="1"/>
    <col min="3018" max="3030" width="3.1640625" bestFit="1" customWidth="1"/>
    <col min="3031" max="3049" width="4.1640625" bestFit="1" customWidth="1"/>
    <col min="3050" max="3056" width="5.1640625" bestFit="1" customWidth="1"/>
    <col min="3057" max="3057" width="8.1640625" bestFit="1" customWidth="1"/>
    <col min="3058" max="3068" width="5.1640625" bestFit="1" customWidth="1"/>
    <col min="3069" max="3070" width="6.1640625" bestFit="1" customWidth="1"/>
    <col min="3071" max="3071" width="9.1640625" bestFit="1" customWidth="1"/>
    <col min="3072" max="3079" width="6.1640625" bestFit="1" customWidth="1"/>
    <col min="3080" max="3080" width="9.1640625" bestFit="1" customWidth="1"/>
    <col min="3081" max="3081" width="8.1640625" bestFit="1" customWidth="1"/>
    <col min="3082" max="3082" width="9.1640625" bestFit="1" customWidth="1"/>
    <col min="3083" max="3088" width="6.1640625" bestFit="1" customWidth="1"/>
    <col min="3089" max="3089" width="9.1640625" bestFit="1" customWidth="1"/>
    <col min="3090" max="3093" width="6.1640625" bestFit="1" customWidth="1"/>
    <col min="3094" max="3094" width="9.1640625" bestFit="1" customWidth="1"/>
    <col min="3095" max="3095" width="6.1640625" bestFit="1" customWidth="1"/>
    <col min="3096" max="3096" width="9.1640625" bestFit="1" customWidth="1"/>
    <col min="3097" max="3099" width="6.1640625" bestFit="1" customWidth="1"/>
    <col min="3100" max="3100" width="9.1640625" bestFit="1" customWidth="1"/>
    <col min="3101" max="3101" width="6.1640625" bestFit="1" customWidth="1"/>
    <col min="3102" max="3103" width="9.1640625" bestFit="1" customWidth="1"/>
    <col min="3104" max="3107" width="6.1640625" bestFit="1" customWidth="1"/>
    <col min="3108" max="3108" width="8.1640625" bestFit="1" customWidth="1"/>
    <col min="3109" max="3109" width="6.1640625" bestFit="1" customWidth="1"/>
    <col min="3110" max="3110" width="10.1640625" bestFit="1" customWidth="1"/>
    <col min="3111" max="3111" width="7.1640625" bestFit="1" customWidth="1"/>
    <col min="3112" max="3112" width="9.1640625" bestFit="1" customWidth="1"/>
    <col min="3113" max="3113" width="7.1640625" bestFit="1" customWidth="1"/>
    <col min="3114" max="3114" width="10.33203125" bestFit="1" customWidth="1"/>
    <col min="3115" max="3115" width="7.83203125" bestFit="1" customWidth="1"/>
    <col min="3116" max="3117" width="6.1640625" bestFit="1" customWidth="1"/>
    <col min="3118" max="3118" width="10.1640625" bestFit="1" customWidth="1"/>
    <col min="3119" max="3119" width="10.33203125" bestFit="1" customWidth="1"/>
    <col min="3120" max="3120" width="7.83203125" bestFit="1" customWidth="1"/>
    <col min="3121" max="3121" width="2.1640625" bestFit="1" customWidth="1"/>
    <col min="3122" max="3123" width="3.1640625" bestFit="1" customWidth="1"/>
    <col min="3124" max="3125" width="4.1640625" bestFit="1" customWidth="1"/>
    <col min="3126" max="3126" width="5.1640625" bestFit="1" customWidth="1"/>
    <col min="3127" max="3132" width="6.1640625" bestFit="1" customWidth="1"/>
    <col min="3133" max="3133" width="10.33203125" bestFit="1" customWidth="1"/>
    <col min="3134" max="3134" width="7.83203125" bestFit="1" customWidth="1"/>
    <col min="3135" max="3135" width="10.33203125" bestFit="1" customWidth="1"/>
    <col min="3136" max="3136" width="7.83203125" bestFit="1" customWidth="1"/>
    <col min="3137" max="3137" width="5.1640625" bestFit="1" customWidth="1"/>
    <col min="3138" max="3138" width="10.33203125" bestFit="1" customWidth="1"/>
    <col min="3139" max="3139" width="9.1640625" bestFit="1" customWidth="1"/>
    <col min="3140" max="3140" width="10.33203125" bestFit="1" customWidth="1"/>
    <col min="3141" max="3141" width="7.83203125" bestFit="1" customWidth="1"/>
    <col min="3142" max="3142" width="5.1640625" bestFit="1" customWidth="1"/>
    <col min="3143" max="3143" width="6.1640625" bestFit="1" customWidth="1"/>
    <col min="3144" max="3144" width="8.1640625" bestFit="1" customWidth="1"/>
    <col min="3145" max="3146" width="6.1640625" bestFit="1" customWidth="1"/>
    <col min="3147" max="3147" width="10.33203125" bestFit="1" customWidth="1"/>
    <col min="3148" max="3148" width="8.1640625" bestFit="1" customWidth="1"/>
    <col min="3149" max="3149" width="10.33203125" bestFit="1" customWidth="1"/>
    <col min="3150" max="3150" width="7.83203125" bestFit="1" customWidth="1"/>
    <col min="3151" max="3151" width="9.1640625" bestFit="1" customWidth="1"/>
    <col min="3152" max="3152" width="6.1640625" bestFit="1" customWidth="1"/>
    <col min="3153" max="3153" width="10.33203125" bestFit="1" customWidth="1"/>
    <col min="3154" max="3154" width="7.83203125" bestFit="1" customWidth="1"/>
    <col min="3155" max="3155" width="10.33203125" bestFit="1" customWidth="1"/>
    <col min="3156" max="3156" width="7.83203125" bestFit="1" customWidth="1"/>
    <col min="3157" max="3157" width="4.1640625" bestFit="1" customWidth="1"/>
    <col min="3158" max="3158" width="6.1640625" bestFit="1" customWidth="1"/>
    <col min="3159" max="3159" width="10.33203125" bestFit="1" customWidth="1"/>
    <col min="3160" max="3160" width="7.83203125" bestFit="1" customWidth="1"/>
    <col min="3161" max="3163" width="2.1640625" bestFit="1" customWidth="1"/>
    <col min="3164" max="3169" width="3.1640625" bestFit="1" customWidth="1"/>
    <col min="3170" max="3186" width="4.1640625" bestFit="1" customWidth="1"/>
    <col min="3187" max="3187" width="6.1640625" bestFit="1" customWidth="1"/>
    <col min="3188" max="3195" width="5.1640625" bestFit="1" customWidth="1"/>
    <col min="3196" max="3196" width="8.1640625" bestFit="1" customWidth="1"/>
    <col min="3197" max="3205" width="5.1640625" bestFit="1" customWidth="1"/>
    <col min="3206" max="3212" width="6.1640625" bestFit="1" customWidth="1"/>
    <col min="3213" max="3213" width="9.1640625" bestFit="1" customWidth="1"/>
    <col min="3214" max="3216" width="6.1640625" bestFit="1" customWidth="1"/>
    <col min="3217" max="3217" width="8.1640625" bestFit="1" customWidth="1"/>
    <col min="3218" max="3219" width="9.1640625" bestFit="1" customWidth="1"/>
    <col min="3220" max="3221" width="6.1640625" bestFit="1" customWidth="1"/>
    <col min="3222" max="3222" width="8.1640625" bestFit="1" customWidth="1"/>
    <col min="3223" max="3225" width="6.1640625" bestFit="1" customWidth="1"/>
    <col min="3226" max="3226" width="9.1640625" bestFit="1" customWidth="1"/>
    <col min="3227" max="3227" width="8.1640625" bestFit="1" customWidth="1"/>
    <col min="3228" max="3228" width="6.1640625" bestFit="1" customWidth="1"/>
    <col min="3229" max="3229" width="8.1640625" bestFit="1" customWidth="1"/>
    <col min="3230" max="3231" width="6.1640625" bestFit="1" customWidth="1"/>
    <col min="3232" max="3233" width="9.1640625" bestFit="1" customWidth="1"/>
    <col min="3234" max="3234" width="6.1640625" bestFit="1" customWidth="1"/>
    <col min="3235" max="3235" width="9.1640625" bestFit="1" customWidth="1"/>
    <col min="3236" max="3238" width="6.1640625" bestFit="1" customWidth="1"/>
    <col min="3239" max="3239" width="8.1640625" bestFit="1" customWidth="1"/>
    <col min="3240" max="3240" width="6.1640625" bestFit="1" customWidth="1"/>
    <col min="3241" max="3241" width="9.1640625" bestFit="1" customWidth="1"/>
    <col min="3242" max="3243" width="6.1640625" bestFit="1" customWidth="1"/>
    <col min="3244" max="3244" width="9.1640625" bestFit="1" customWidth="1"/>
    <col min="3245" max="3246" width="6.1640625" bestFit="1" customWidth="1"/>
    <col min="3247" max="3247" width="9.1640625" bestFit="1" customWidth="1"/>
    <col min="3248" max="3251" width="6.1640625" bestFit="1" customWidth="1"/>
    <col min="3252" max="3252" width="9.1640625" bestFit="1" customWidth="1"/>
    <col min="3253" max="3253" width="6.1640625" bestFit="1" customWidth="1"/>
    <col min="3254" max="3255" width="7.1640625" bestFit="1" customWidth="1"/>
    <col min="3256" max="3256" width="10.33203125" bestFit="1" customWidth="1"/>
    <col min="3257" max="3257" width="7.83203125" bestFit="1" customWidth="1"/>
    <col min="3258" max="3258" width="3.1640625" bestFit="1" customWidth="1"/>
    <col min="3259" max="3259" width="4.1640625" bestFit="1" customWidth="1"/>
    <col min="3260" max="3260" width="5.1640625" bestFit="1" customWidth="1"/>
    <col min="3261" max="3261" width="6.1640625" bestFit="1" customWidth="1"/>
    <col min="3262" max="3262" width="10.33203125" bestFit="1" customWidth="1"/>
    <col min="3263" max="3263" width="7.83203125" bestFit="1" customWidth="1"/>
    <col min="3264" max="3264" width="6.1640625" bestFit="1" customWidth="1"/>
    <col min="3265" max="3265" width="10.33203125" bestFit="1" customWidth="1"/>
    <col min="3266" max="3266" width="7.83203125" bestFit="1" customWidth="1"/>
    <col min="3267" max="3267" width="5.1640625" bestFit="1" customWidth="1"/>
    <col min="3268" max="3268" width="6.1640625" bestFit="1" customWidth="1"/>
    <col min="3269" max="3269" width="9.1640625" bestFit="1" customWidth="1"/>
    <col min="3270" max="3270" width="10.33203125" bestFit="1" customWidth="1"/>
    <col min="3271" max="3271" width="7.83203125" bestFit="1" customWidth="1"/>
    <col min="3272" max="3272" width="10.33203125" bestFit="1" customWidth="1"/>
    <col min="3273" max="3273" width="8.1640625" bestFit="1" customWidth="1"/>
    <col min="3274" max="3274" width="10.33203125" bestFit="1" customWidth="1"/>
    <col min="3275" max="3275" width="7.83203125" bestFit="1" customWidth="1"/>
    <col min="3276" max="3276" width="2.1640625" bestFit="1" customWidth="1"/>
    <col min="3277" max="3277" width="4.1640625" bestFit="1" customWidth="1"/>
    <col min="3278" max="3278" width="5.1640625" bestFit="1" customWidth="1"/>
    <col min="3279" max="3281" width="6.1640625" bestFit="1" customWidth="1"/>
    <col min="3282" max="3282" width="10.33203125" bestFit="1" customWidth="1"/>
    <col min="3283" max="3283" width="7.83203125" bestFit="1" customWidth="1"/>
    <col min="3284" max="3284" width="10.33203125" bestFit="1" customWidth="1"/>
    <col min="3285" max="3285" width="7.83203125" bestFit="1" customWidth="1"/>
    <col min="3286" max="3286" width="10.33203125" bestFit="1" customWidth="1"/>
    <col min="3287" max="3287" width="7.83203125" bestFit="1" customWidth="1"/>
    <col min="3288" max="3288" width="5.1640625" bestFit="1" customWidth="1"/>
    <col min="3289" max="3289" width="10.33203125" bestFit="1" customWidth="1"/>
    <col min="3290" max="3290" width="7.83203125" bestFit="1" customWidth="1"/>
    <col min="3291" max="3293" width="2.1640625" bestFit="1" customWidth="1"/>
    <col min="3294" max="3298" width="3.1640625" bestFit="1" customWidth="1"/>
    <col min="3299" max="3304" width="4.1640625" bestFit="1" customWidth="1"/>
    <col min="3305" max="3314" width="5.1640625" bestFit="1" customWidth="1"/>
    <col min="3315" max="3315" width="8.1640625" bestFit="1" customWidth="1"/>
    <col min="3316" max="3317" width="5.1640625" bestFit="1" customWidth="1"/>
    <col min="3318" max="3324" width="6.1640625" bestFit="1" customWidth="1"/>
    <col min="3325" max="3325" width="9.1640625" bestFit="1" customWidth="1"/>
    <col min="3326" max="3327" width="6.1640625" bestFit="1" customWidth="1"/>
    <col min="3328" max="3328" width="8.1640625" bestFit="1" customWidth="1"/>
    <col min="3329" max="3332" width="6.1640625" bestFit="1" customWidth="1"/>
    <col min="3333" max="3333" width="9.1640625" bestFit="1" customWidth="1"/>
    <col min="3334" max="3335" width="6.1640625" bestFit="1" customWidth="1"/>
    <col min="3336" max="3337" width="9.1640625" bestFit="1" customWidth="1"/>
    <col min="3338" max="3338" width="8.1640625" bestFit="1" customWidth="1"/>
    <col min="3339" max="3340" width="6.1640625" bestFit="1" customWidth="1"/>
    <col min="3341" max="3341" width="9.1640625" bestFit="1" customWidth="1"/>
    <col min="3342" max="3343" width="6.1640625" bestFit="1" customWidth="1"/>
    <col min="3344" max="3344" width="9.1640625" bestFit="1" customWidth="1"/>
    <col min="3345" max="3345" width="8.1640625" bestFit="1" customWidth="1"/>
    <col min="3346" max="3347" width="10.1640625" bestFit="1" customWidth="1"/>
    <col min="3348" max="3348" width="11.1640625" bestFit="1" customWidth="1"/>
    <col min="3349" max="3349" width="10.33203125" bestFit="1" customWidth="1"/>
    <col min="3350" max="3350" width="7.83203125" bestFit="1" customWidth="1"/>
    <col min="3351" max="3351" width="8.1640625" bestFit="1" customWidth="1"/>
    <col min="3352" max="3352" width="10.33203125" bestFit="1" customWidth="1"/>
    <col min="3353" max="3353" width="7.83203125" bestFit="1" customWidth="1"/>
    <col min="3354" max="3354" width="6.1640625" bestFit="1" customWidth="1"/>
    <col min="3355" max="3355" width="10.33203125" bestFit="1" customWidth="1"/>
    <col min="3356" max="3356" width="9.1640625" bestFit="1" customWidth="1"/>
    <col min="3357" max="3357" width="10.33203125" bestFit="1" customWidth="1"/>
    <col min="3358" max="3358" width="7.83203125" bestFit="1" customWidth="1"/>
    <col min="3359" max="3359" width="10.33203125" bestFit="1" customWidth="1"/>
    <col min="3360" max="3360" width="7.83203125" bestFit="1" customWidth="1"/>
    <col min="3361" max="3361" width="10.33203125" bestFit="1" customWidth="1"/>
    <col min="3362" max="3362" width="7.83203125" bestFit="1" customWidth="1"/>
    <col min="3363" max="3365" width="5.1640625" bestFit="1" customWidth="1"/>
    <col min="3366" max="3366" width="10.33203125" bestFit="1" customWidth="1"/>
    <col min="3367" max="3367" width="7.83203125" bestFit="1" customWidth="1"/>
    <col min="3368" max="3368" width="10.33203125" bestFit="1" customWidth="1"/>
    <col min="3369" max="3369" width="7.83203125" bestFit="1" customWidth="1"/>
    <col min="3370" max="3370" width="10.33203125" bestFit="1" customWidth="1"/>
    <col min="3371" max="3371" width="7.83203125" bestFit="1" customWidth="1"/>
    <col min="3372" max="3372" width="2.1640625" bestFit="1" customWidth="1"/>
    <col min="3373" max="3375" width="3.1640625" bestFit="1" customWidth="1"/>
    <col min="3376" max="3380" width="4.1640625" bestFit="1" customWidth="1"/>
    <col min="3381" max="3385" width="5.1640625" bestFit="1" customWidth="1"/>
    <col min="3386" max="3386" width="6.1640625" bestFit="1" customWidth="1"/>
    <col min="3387" max="3387" width="9.1640625" bestFit="1" customWidth="1"/>
    <col min="3388" max="3388" width="6.1640625" bestFit="1" customWidth="1"/>
    <col min="3389" max="3389" width="9.1640625" bestFit="1" customWidth="1"/>
    <col min="3390" max="3394" width="6.1640625" bestFit="1" customWidth="1"/>
    <col min="3395" max="3397" width="9.1640625" bestFit="1" customWidth="1"/>
    <col min="3398" max="3399" width="6.1640625" bestFit="1" customWidth="1"/>
    <col min="3400" max="3400" width="9.1640625" bestFit="1" customWidth="1"/>
    <col min="3401" max="3404" width="6.1640625" bestFit="1" customWidth="1"/>
    <col min="3405" max="3405" width="9.1640625" bestFit="1" customWidth="1"/>
    <col min="3406" max="3406" width="6.1640625" bestFit="1" customWidth="1"/>
    <col min="3407" max="3407" width="9.1640625" bestFit="1" customWidth="1"/>
    <col min="3408" max="3409" width="10.1640625" bestFit="1" customWidth="1"/>
    <col min="3410" max="3410" width="10.33203125" bestFit="1" customWidth="1"/>
    <col min="3411" max="3411" width="7.83203125" bestFit="1" customWidth="1"/>
    <col min="3412" max="3412" width="10.33203125" bestFit="1" customWidth="1"/>
    <col min="3413" max="3413" width="7.83203125" bestFit="1" customWidth="1"/>
    <col min="3414" max="3414" width="10.33203125" bestFit="1" customWidth="1"/>
    <col min="3415" max="3415" width="7.83203125" bestFit="1" customWidth="1"/>
    <col min="3416" max="3416" width="4.1640625" bestFit="1" customWidth="1"/>
    <col min="3417" max="3417" width="10.33203125" bestFit="1" customWidth="1"/>
    <col min="3418" max="3418" width="7.83203125" bestFit="1" customWidth="1"/>
    <col min="3419" max="3419" width="10.33203125" bestFit="1" customWidth="1"/>
    <col min="3420" max="3420" width="8.1640625" bestFit="1" customWidth="1"/>
    <col min="3421" max="3421" width="10.33203125" bestFit="1" customWidth="1"/>
    <col min="3422" max="3422" width="7.83203125" bestFit="1" customWidth="1"/>
    <col min="3423" max="3423" width="5.1640625" bestFit="1" customWidth="1"/>
    <col min="3424" max="3425" width="6.1640625" bestFit="1" customWidth="1"/>
    <col min="3426" max="3426" width="10.33203125" bestFit="1" customWidth="1"/>
    <col min="3427" max="3427" width="7.83203125" bestFit="1" customWidth="1"/>
    <col min="3428" max="3428" width="10.33203125" bestFit="1" customWidth="1"/>
    <col min="3429" max="3429" width="7.83203125" bestFit="1" customWidth="1"/>
    <col min="3430" max="3430" width="4.1640625" bestFit="1" customWidth="1"/>
    <col min="3431" max="3431" width="10.33203125" bestFit="1" customWidth="1"/>
    <col min="3432" max="3432" width="7.83203125" bestFit="1" customWidth="1"/>
    <col min="3433" max="3433" width="10.33203125" bestFit="1" customWidth="1"/>
    <col min="3434" max="3434" width="7.83203125" bestFit="1" customWidth="1"/>
    <col min="3435" max="3435" width="3.1640625" bestFit="1" customWidth="1"/>
    <col min="3436" max="3439" width="4.1640625" bestFit="1" customWidth="1"/>
    <col min="3440" max="3446" width="5.1640625" bestFit="1" customWidth="1"/>
    <col min="3447" max="3451" width="6.1640625" bestFit="1" customWidth="1"/>
    <col min="3452" max="3452" width="9.1640625" bestFit="1" customWidth="1"/>
    <col min="3453" max="3454" width="6.1640625" bestFit="1" customWidth="1"/>
    <col min="3455" max="3455" width="8.1640625" bestFit="1" customWidth="1"/>
    <col min="3456" max="3463" width="6.1640625" bestFit="1" customWidth="1"/>
    <col min="3464" max="3466" width="9.1640625" bestFit="1" customWidth="1"/>
    <col min="3467" max="3467" width="10.33203125" bestFit="1" customWidth="1"/>
    <col min="3468" max="3468" width="7.83203125" bestFit="1" customWidth="1"/>
    <col min="3469" max="3469" width="6.1640625" bestFit="1" customWidth="1"/>
    <col min="3470" max="3470" width="10.1640625" bestFit="1" customWidth="1"/>
    <col min="3471" max="3471" width="10.33203125" bestFit="1" customWidth="1"/>
    <col min="3472" max="3472" width="7.83203125" bestFit="1" customWidth="1"/>
    <col min="3473" max="3473" width="10.33203125" bestFit="1" customWidth="1"/>
    <col min="3474" max="3474" width="7.83203125" bestFit="1" customWidth="1"/>
    <col min="3475" max="3475" width="10.33203125" bestFit="1" customWidth="1"/>
    <col min="3476" max="3476" width="8.1640625" bestFit="1" customWidth="1"/>
    <col min="3477" max="3477" width="10.33203125" bestFit="1" customWidth="1"/>
    <col min="3478" max="3478" width="9.1640625" bestFit="1" customWidth="1"/>
    <col min="3479" max="3479" width="10.33203125" bestFit="1" customWidth="1"/>
    <col min="3480" max="3480" width="7.83203125" bestFit="1" customWidth="1"/>
    <col min="3481" max="3481" width="10.33203125" bestFit="1" customWidth="1"/>
    <col min="3482" max="3482" width="7.83203125" bestFit="1" customWidth="1"/>
    <col min="3483" max="3483" width="3.1640625" bestFit="1" customWidth="1"/>
    <col min="3484" max="3487" width="4.1640625" bestFit="1" customWidth="1"/>
    <col min="3488" max="3488" width="8.1640625" bestFit="1" customWidth="1"/>
    <col min="3489" max="3490" width="6.1640625" bestFit="1" customWidth="1"/>
    <col min="3491" max="3491" width="9.1640625" bestFit="1" customWidth="1"/>
    <col min="3492" max="3492" width="6.1640625" bestFit="1" customWidth="1"/>
    <col min="3493" max="3493" width="10.33203125" bestFit="1" customWidth="1"/>
    <col min="3494" max="3494" width="7.83203125" bestFit="1" customWidth="1"/>
    <col min="3495" max="3495" width="10.33203125" bestFit="1" customWidth="1"/>
    <col min="3496" max="3496" width="7.83203125" bestFit="1" customWidth="1"/>
    <col min="3497" max="3497" width="10.33203125" bestFit="1" customWidth="1"/>
    <col min="3498" max="3498" width="7.83203125" bestFit="1" customWidth="1"/>
    <col min="3499" max="3499" width="5.1640625" bestFit="1" customWidth="1"/>
    <col min="3500" max="3500" width="6.1640625" bestFit="1" customWidth="1"/>
    <col min="3501" max="3501" width="9.1640625" bestFit="1" customWidth="1"/>
    <col min="3502" max="3502" width="10.33203125" bestFit="1" customWidth="1"/>
    <col min="3503" max="3503" width="7.83203125" bestFit="1" customWidth="1"/>
    <col min="3504" max="3504" width="10.33203125" bestFit="1" customWidth="1"/>
    <col min="3505" max="3505" width="7.83203125" bestFit="1" customWidth="1"/>
    <col min="3506" max="3506" width="10.33203125" bestFit="1" customWidth="1"/>
    <col min="3507" max="3507" width="7.83203125" bestFit="1" customWidth="1"/>
    <col min="3508" max="3508" width="6.1640625" bestFit="1" customWidth="1"/>
    <col min="3509" max="3509" width="10.33203125" bestFit="1" customWidth="1"/>
    <col min="3510" max="3510" width="7.83203125" bestFit="1" customWidth="1"/>
    <col min="3511" max="3515" width="2.1640625" bestFit="1" customWidth="1"/>
    <col min="3516" max="3525" width="3.1640625" bestFit="1" customWidth="1"/>
    <col min="3526" max="3543" width="4.1640625" bestFit="1" customWidth="1"/>
    <col min="3544" max="3561" width="5.1640625" bestFit="1" customWidth="1"/>
    <col min="3562" max="3570" width="6.1640625" bestFit="1" customWidth="1"/>
    <col min="3571" max="3572" width="9.1640625" bestFit="1" customWidth="1"/>
    <col min="3573" max="3574" width="6.1640625" bestFit="1" customWidth="1"/>
    <col min="3575" max="3575" width="8.1640625" bestFit="1" customWidth="1"/>
    <col min="3576" max="3576" width="6.1640625" bestFit="1" customWidth="1"/>
    <col min="3577" max="3577" width="9.1640625" bestFit="1" customWidth="1"/>
    <col min="3578" max="3579" width="6.1640625" bestFit="1" customWidth="1"/>
    <col min="3580" max="3580" width="8.1640625" bestFit="1" customWidth="1"/>
    <col min="3581" max="3583" width="6.1640625" bestFit="1" customWidth="1"/>
    <col min="3584" max="3584" width="8.1640625" bestFit="1" customWidth="1"/>
    <col min="3585" max="3585" width="9.1640625" bestFit="1" customWidth="1"/>
    <col min="3586" max="3586" width="6.1640625" bestFit="1" customWidth="1"/>
    <col min="3587" max="3587" width="9.1640625" bestFit="1" customWidth="1"/>
    <col min="3588" max="3588" width="6.1640625" bestFit="1" customWidth="1"/>
    <col min="3589" max="3589" width="9.1640625" bestFit="1" customWidth="1"/>
    <col min="3590" max="3590" width="6.1640625" bestFit="1" customWidth="1"/>
    <col min="3591" max="3591" width="7.1640625" bestFit="1" customWidth="1"/>
    <col min="3592" max="3593" width="10.1640625" bestFit="1" customWidth="1"/>
    <col min="3594" max="3597" width="7.1640625" bestFit="1" customWidth="1"/>
    <col min="3598" max="3598" width="10.1640625" bestFit="1" customWidth="1"/>
    <col min="3599" max="3601" width="7.1640625" bestFit="1" customWidth="1"/>
    <col min="3602" max="3603" width="10.1640625" bestFit="1" customWidth="1"/>
    <col min="3604" max="3604" width="10.33203125" bestFit="1" customWidth="1"/>
    <col min="3605" max="3605" width="7.83203125" bestFit="1" customWidth="1"/>
    <col min="3606" max="3606" width="10.33203125" bestFit="1" customWidth="1"/>
    <col min="3607" max="3607" width="7.83203125" bestFit="1" customWidth="1"/>
    <col min="3608" max="3608" width="10.33203125" bestFit="1" customWidth="1"/>
    <col min="3609" max="3609" width="7.83203125" bestFit="1" customWidth="1"/>
    <col min="3610" max="3610" width="5.1640625" bestFit="1" customWidth="1"/>
    <col min="3611" max="3611" width="10.33203125" bestFit="1" customWidth="1"/>
    <col min="3612" max="3612" width="7.83203125" bestFit="1" customWidth="1"/>
    <col min="3613" max="3614" width="4.1640625" bestFit="1" customWidth="1"/>
    <col min="3615" max="3617" width="5.1640625" bestFit="1" customWidth="1"/>
    <col min="3618" max="3618" width="9.1640625" bestFit="1" customWidth="1"/>
    <col min="3619" max="3619" width="7.1640625" bestFit="1" customWidth="1"/>
    <col min="3620" max="3620" width="10.33203125" bestFit="1" customWidth="1"/>
    <col min="3621" max="3621" width="7.83203125" bestFit="1" customWidth="1"/>
    <col min="3622" max="3622" width="10.33203125" bestFit="1" customWidth="1"/>
    <col min="3623" max="3623" width="7.83203125" bestFit="1" customWidth="1"/>
    <col min="3624" max="3624" width="10.33203125" bestFit="1" customWidth="1"/>
    <col min="3625" max="3625" width="7.83203125" bestFit="1" customWidth="1"/>
    <col min="3626" max="3626" width="10.33203125" bestFit="1" customWidth="1"/>
    <col min="3627" max="3627" width="9.1640625" bestFit="1" customWidth="1"/>
    <col min="3628" max="3628" width="10.33203125" bestFit="1" customWidth="1"/>
    <col min="3629" max="3629" width="7.83203125" bestFit="1" customWidth="1"/>
    <col min="3630" max="3631" width="2.1640625" bestFit="1" customWidth="1"/>
    <col min="3632" max="3635" width="3.1640625" bestFit="1" customWidth="1"/>
    <col min="3636" max="3643" width="4.1640625" bestFit="1" customWidth="1"/>
    <col min="3644" max="3647" width="5.1640625" bestFit="1" customWidth="1"/>
    <col min="3648" max="3649" width="6.1640625" bestFit="1" customWidth="1"/>
    <col min="3650" max="3650" width="9.1640625" bestFit="1" customWidth="1"/>
    <col min="3651" max="3651" width="7.1640625" bestFit="1" customWidth="1"/>
    <col min="3652" max="3652" width="10.33203125" bestFit="1" customWidth="1"/>
    <col min="3653" max="3653" width="7.83203125" bestFit="1" customWidth="1"/>
    <col min="3654" max="3654" width="3.1640625" bestFit="1" customWidth="1"/>
    <col min="3655" max="3656" width="4.1640625" bestFit="1" customWidth="1"/>
    <col min="3657" max="3658" width="9.1640625" bestFit="1" customWidth="1"/>
    <col min="3659" max="3660" width="6.1640625" bestFit="1" customWidth="1"/>
    <col min="3661" max="3661" width="10.33203125" bestFit="1" customWidth="1"/>
    <col min="3662" max="3662" width="7.83203125" bestFit="1" customWidth="1"/>
    <col min="3663" max="3663" width="10.33203125" bestFit="1" customWidth="1"/>
    <col min="3664" max="3664" width="7.83203125" bestFit="1" customWidth="1"/>
    <col min="3665" max="3665" width="8.1640625" bestFit="1" customWidth="1"/>
    <col min="3666" max="3666" width="10.1640625" bestFit="1" customWidth="1"/>
    <col min="3667" max="3667" width="10.33203125" bestFit="1" customWidth="1"/>
    <col min="3668" max="3668" width="7.83203125" bestFit="1" customWidth="1"/>
    <col min="3669" max="3669" width="3.1640625" bestFit="1" customWidth="1"/>
    <col min="3670" max="3671" width="4.1640625" bestFit="1" customWidth="1"/>
    <col min="3672" max="3672" width="5.1640625" bestFit="1" customWidth="1"/>
    <col min="3673" max="3673" width="6.1640625" bestFit="1" customWidth="1"/>
    <col min="3674" max="3674" width="9.1640625" bestFit="1" customWidth="1"/>
    <col min="3675" max="3675" width="6.1640625" bestFit="1" customWidth="1"/>
    <col min="3676" max="3676" width="10.33203125" bestFit="1" customWidth="1"/>
    <col min="3677" max="3677" width="7.83203125" bestFit="1" customWidth="1"/>
    <col min="3678" max="3678" width="10.33203125" bestFit="1" customWidth="1"/>
    <col min="3679" max="3679" width="7.83203125" bestFit="1" customWidth="1"/>
    <col min="3680" max="3680" width="10.33203125" bestFit="1" customWidth="1"/>
    <col min="3681" max="3681" width="7.83203125" bestFit="1" customWidth="1"/>
    <col min="3682" max="3682" width="10.33203125" bestFit="1" customWidth="1"/>
    <col min="3683" max="3683" width="7.83203125" bestFit="1" customWidth="1"/>
    <col min="3684" max="3685" width="2.1640625" bestFit="1" customWidth="1"/>
    <col min="3686" max="3687" width="3.1640625" bestFit="1" customWidth="1"/>
    <col min="3688" max="3688" width="4.1640625" bestFit="1" customWidth="1"/>
    <col min="3689" max="3692" width="5.1640625" bestFit="1" customWidth="1"/>
    <col min="3693" max="3695" width="6.1640625" bestFit="1" customWidth="1"/>
    <col min="3696" max="3697" width="8.1640625" bestFit="1" customWidth="1"/>
    <col min="3698" max="3699" width="9.1640625" bestFit="1" customWidth="1"/>
    <col min="3700" max="3700" width="7.1640625" bestFit="1" customWidth="1"/>
    <col min="3701" max="3701" width="10.33203125" bestFit="1" customWidth="1"/>
    <col min="3702" max="3702" width="10.1640625" bestFit="1" customWidth="1"/>
    <col min="3703" max="3703" width="10.33203125" bestFit="1" customWidth="1"/>
    <col min="3704" max="3704" width="7.83203125" bestFit="1" customWidth="1"/>
    <col min="3705" max="3705" width="2.1640625" bestFit="1" customWidth="1"/>
    <col min="3706" max="3706" width="6.1640625" bestFit="1" customWidth="1"/>
    <col min="3707" max="3709" width="4.1640625" bestFit="1" customWidth="1"/>
    <col min="3710" max="3711" width="5.1640625" bestFit="1" customWidth="1"/>
    <col min="3712" max="3712" width="7.1640625" bestFit="1" customWidth="1"/>
    <col min="3713" max="3713" width="10.1640625" bestFit="1" customWidth="1"/>
    <col min="3714" max="3714" width="10.33203125" bestFit="1" customWidth="1"/>
    <col min="3715" max="3715" width="7.83203125" bestFit="1" customWidth="1"/>
    <col min="3716" max="3716" width="10.33203125" bestFit="1" customWidth="1"/>
    <col min="3717" max="3717" width="7.83203125" bestFit="1" customWidth="1"/>
    <col min="3718" max="3719" width="4.1640625" bestFit="1" customWidth="1"/>
    <col min="3720" max="3721" width="6.1640625" bestFit="1" customWidth="1"/>
    <col min="3722" max="3722" width="10.1640625" bestFit="1" customWidth="1"/>
    <col min="3723" max="3723" width="10.33203125" bestFit="1" customWidth="1"/>
    <col min="3724" max="3724" width="7.83203125" bestFit="1" customWidth="1"/>
    <col min="3725" max="3725" width="10.33203125" bestFit="1" customWidth="1"/>
    <col min="3726" max="3726" width="9.1640625" bestFit="1" customWidth="1"/>
    <col min="3727" max="3727" width="10.33203125" bestFit="1" customWidth="1"/>
    <col min="3728" max="3728" width="7.83203125" bestFit="1" customWidth="1"/>
    <col min="3729" max="3729" width="4.1640625" bestFit="1" customWidth="1"/>
    <col min="3730" max="3730" width="10.33203125" bestFit="1" customWidth="1"/>
    <col min="3731" max="3731" width="10.1640625" bestFit="1" customWidth="1"/>
    <col min="3732" max="3732" width="10.33203125" bestFit="1" customWidth="1"/>
    <col min="3733" max="3733" width="7.83203125" bestFit="1" customWidth="1"/>
    <col min="3734" max="3734" width="4.1640625" bestFit="1" customWidth="1"/>
    <col min="3735" max="3736" width="5.1640625" bestFit="1" customWidth="1"/>
    <col min="3737" max="3737" width="6.1640625" bestFit="1" customWidth="1"/>
    <col min="3738" max="3738" width="10.33203125" bestFit="1" customWidth="1"/>
    <col min="3739" max="3739" width="7.83203125" bestFit="1" customWidth="1"/>
    <col min="3740" max="3740" width="10.33203125" bestFit="1" customWidth="1"/>
    <col min="3741" max="3741" width="7.83203125" bestFit="1" customWidth="1"/>
    <col min="3742" max="3742" width="10.33203125" bestFit="1" customWidth="1"/>
    <col min="3743" max="3743" width="7.83203125" bestFit="1" customWidth="1"/>
    <col min="3744" max="3744" width="5.1640625" bestFit="1" customWidth="1"/>
    <col min="3745" max="3745" width="6.1640625" bestFit="1" customWidth="1"/>
    <col min="3746" max="3746" width="10.33203125" bestFit="1" customWidth="1"/>
    <col min="3747" max="3747" width="7.83203125" bestFit="1" customWidth="1"/>
    <col min="3748" max="3748" width="10.33203125" bestFit="1" customWidth="1"/>
    <col min="3749" max="3749" width="7.83203125" bestFit="1" customWidth="1"/>
    <col min="3750" max="3750" width="7.1640625" bestFit="1" customWidth="1"/>
    <col min="3751" max="3751" width="10.33203125" bestFit="1" customWidth="1"/>
    <col min="3752" max="3752" width="7.83203125" bestFit="1" customWidth="1"/>
    <col min="3753" max="3753" width="10.33203125" bestFit="1" customWidth="1"/>
    <col min="3754" max="3754" width="8.83203125" bestFit="1" customWidth="1"/>
    <col min="3755" max="3756" width="2.1640625" bestFit="1" customWidth="1"/>
    <col min="3757" max="3764" width="3.1640625" bestFit="1" customWidth="1"/>
    <col min="3765" max="3774" width="4.1640625" bestFit="1" customWidth="1"/>
    <col min="3775" max="3775" width="5.1640625" bestFit="1" customWidth="1"/>
    <col min="3776" max="3776" width="8.1640625" bestFit="1" customWidth="1"/>
    <col min="3777" max="3779" width="5.1640625" bestFit="1" customWidth="1"/>
    <col min="3780" max="3780" width="8.1640625" bestFit="1" customWidth="1"/>
    <col min="3781" max="3785" width="5.1640625" bestFit="1" customWidth="1"/>
    <col min="3786" max="3791" width="6.1640625" bestFit="1" customWidth="1"/>
    <col min="3792" max="3794" width="7.1640625" bestFit="1" customWidth="1"/>
    <col min="3795" max="3795" width="10.1640625" bestFit="1" customWidth="1"/>
    <col min="3796" max="3800" width="7.1640625" bestFit="1" customWidth="1"/>
    <col min="3801" max="3801" width="10.1640625" bestFit="1" customWidth="1"/>
    <col min="3802" max="3802" width="9.1640625" bestFit="1" customWidth="1"/>
    <col min="3803" max="3803" width="7.1640625" bestFit="1" customWidth="1"/>
    <col min="3804" max="3804" width="10.1640625" bestFit="1" customWidth="1"/>
    <col min="3805" max="3806" width="7.1640625" bestFit="1" customWidth="1"/>
    <col min="3807" max="3807" width="11.33203125" bestFit="1" customWidth="1"/>
    <col min="3808" max="3808" width="8.83203125" bestFit="1" customWidth="1"/>
    <col min="3809" max="3809" width="11.33203125" bestFit="1" customWidth="1"/>
    <col min="3810" max="3810" width="8.83203125" bestFit="1" customWidth="1"/>
    <col min="3811" max="3811" width="11.33203125" bestFit="1" customWidth="1"/>
    <col min="3812" max="3812" width="8.83203125" bestFit="1" customWidth="1"/>
    <col min="3813" max="3814" width="2.1640625" bestFit="1" customWidth="1"/>
    <col min="3815" max="3817" width="3.1640625" bestFit="1" customWidth="1"/>
    <col min="3818" max="3818" width="4.1640625" bestFit="1" customWidth="1"/>
    <col min="3819" max="3819" width="6.1640625" bestFit="1" customWidth="1"/>
    <col min="3820" max="3820" width="11.33203125" bestFit="1" customWidth="1"/>
    <col min="3821" max="3821" width="8.83203125" bestFit="1" customWidth="1"/>
    <col min="3822" max="3822" width="11.33203125" bestFit="1" customWidth="1"/>
    <col min="3823" max="3823" width="10.1640625" bestFit="1" customWidth="1"/>
    <col min="3824" max="3824" width="11.33203125" bestFit="1" customWidth="1"/>
    <col min="3825" max="3825" width="8.83203125" bestFit="1" customWidth="1"/>
    <col min="3826" max="3826" width="11.33203125" bestFit="1" customWidth="1"/>
    <col min="3827" max="3827" width="8.83203125" bestFit="1" customWidth="1"/>
    <col min="3828" max="3828" width="11.33203125" bestFit="1" customWidth="1"/>
    <col min="3829" max="3829" width="8.83203125" bestFit="1" customWidth="1"/>
    <col min="3830" max="3830" width="11.33203125" bestFit="1" customWidth="1"/>
    <col min="3831" max="3831" width="8.83203125" bestFit="1" customWidth="1"/>
    <col min="3832" max="3833" width="3.1640625" bestFit="1" customWidth="1"/>
    <col min="3834" max="3834" width="4.1640625" bestFit="1" customWidth="1"/>
    <col min="3835" max="3835" width="6.1640625" bestFit="1" customWidth="1"/>
    <col min="3836" max="3837" width="7.1640625" bestFit="1" customWidth="1"/>
    <col min="3838" max="3838" width="11.33203125" bestFit="1" customWidth="1"/>
    <col min="3839" max="3839" width="10.1640625" bestFit="1" customWidth="1"/>
    <col min="3840" max="3840" width="11.33203125" bestFit="1" customWidth="1"/>
    <col min="3841" max="3841" width="8.83203125" bestFit="1" customWidth="1"/>
    <col min="3842" max="3842" width="6.1640625" bestFit="1" customWidth="1"/>
    <col min="3843" max="3843" width="10.1640625" bestFit="1" customWidth="1"/>
    <col min="3844" max="3844" width="11.33203125" bestFit="1" customWidth="1"/>
    <col min="3845" max="3845" width="8.83203125" bestFit="1" customWidth="1"/>
    <col min="3846" max="3846" width="11.33203125" bestFit="1" customWidth="1"/>
    <col min="3847" max="3847" width="8.83203125" bestFit="1" customWidth="1"/>
    <col min="3848" max="3848" width="11.33203125" bestFit="1" customWidth="1"/>
    <col min="3849" max="3849" width="8.83203125" bestFit="1" customWidth="1"/>
    <col min="3850" max="3850" width="11.33203125" bestFit="1" customWidth="1"/>
    <col min="3851" max="3851" width="8.83203125" bestFit="1" customWidth="1"/>
    <col min="3852" max="3852" width="2.1640625" bestFit="1" customWidth="1"/>
    <col min="3853" max="3854" width="3.1640625" bestFit="1" customWidth="1"/>
    <col min="3855" max="3855" width="4.1640625" bestFit="1" customWidth="1"/>
    <col min="3856" max="3861" width="5.1640625" bestFit="1" customWidth="1"/>
    <col min="3862" max="3863" width="6.1640625" bestFit="1" customWidth="1"/>
    <col min="3864" max="3864" width="7.1640625" bestFit="1" customWidth="1"/>
    <col min="3865" max="3865" width="9.1640625" bestFit="1" customWidth="1"/>
    <col min="3866" max="3866" width="7.1640625" bestFit="1" customWidth="1"/>
    <col min="3867" max="3867" width="11.33203125" bestFit="1" customWidth="1"/>
    <col min="3868" max="3868" width="8.83203125" bestFit="1" customWidth="1"/>
    <col min="3869" max="3869" width="7.1640625" bestFit="1" customWidth="1"/>
    <col min="3870" max="3870" width="11.33203125" bestFit="1" customWidth="1"/>
    <col min="3871" max="3871" width="8.83203125" bestFit="1" customWidth="1"/>
    <col min="3872" max="3872" width="11.33203125" bestFit="1" customWidth="1"/>
    <col min="3873" max="3873" width="8.83203125" bestFit="1" customWidth="1"/>
    <col min="3874" max="3874" width="2.1640625" bestFit="1" customWidth="1"/>
    <col min="3875" max="3875" width="3.1640625" bestFit="1" customWidth="1"/>
    <col min="3876" max="3876" width="11.33203125" bestFit="1" customWidth="1"/>
    <col min="3877" max="3877" width="10.1640625" bestFit="1" customWidth="1"/>
    <col min="3878" max="3878" width="11.33203125" bestFit="1" customWidth="1"/>
    <col min="3879" max="3879" width="8.83203125" bestFit="1" customWidth="1"/>
    <col min="3880" max="3880" width="3.1640625" bestFit="1" customWidth="1"/>
    <col min="3881" max="3882" width="5.1640625" bestFit="1" customWidth="1"/>
    <col min="3883" max="3883" width="11.33203125" bestFit="1" customWidth="1"/>
    <col min="3884" max="3884" width="10.1640625" bestFit="1" customWidth="1"/>
    <col min="3885" max="3885" width="11.33203125" bestFit="1" customWidth="1"/>
    <col min="3886" max="3886" width="8.83203125" bestFit="1" customWidth="1"/>
    <col min="3887" max="3888" width="2.1640625" bestFit="1" customWidth="1"/>
    <col min="3889" max="3889" width="3.1640625" bestFit="1" customWidth="1"/>
    <col min="3890" max="3894" width="4.1640625" bestFit="1" customWidth="1"/>
    <col min="3895" max="3895" width="5.1640625" bestFit="1" customWidth="1"/>
    <col min="3896" max="3898" width="6.1640625" bestFit="1" customWidth="1"/>
    <col min="3899" max="3899" width="9.1640625" bestFit="1" customWidth="1"/>
    <col min="3900" max="3900" width="7.1640625" bestFit="1" customWidth="1"/>
    <col min="3901" max="3901" width="10.1640625" bestFit="1" customWidth="1"/>
    <col min="3902" max="3902" width="11.33203125" bestFit="1" customWidth="1"/>
    <col min="3903" max="3903" width="8.83203125" bestFit="1" customWidth="1"/>
    <col min="3904" max="3904" width="8.1640625" bestFit="1" customWidth="1"/>
    <col min="3905" max="3905" width="11.33203125" bestFit="1" customWidth="1"/>
    <col min="3906" max="3906" width="8.83203125" bestFit="1" customWidth="1"/>
    <col min="3907" max="3907" width="11.33203125" bestFit="1" customWidth="1"/>
    <col min="3908" max="3908" width="8.83203125" bestFit="1" customWidth="1"/>
    <col min="3909" max="3909" width="11.33203125" bestFit="1" customWidth="1"/>
    <col min="3910" max="3910" width="8.83203125" bestFit="1" customWidth="1"/>
    <col min="3911" max="3911" width="2.1640625" bestFit="1" customWidth="1"/>
    <col min="3912" max="3912" width="3.1640625" bestFit="1" customWidth="1"/>
    <col min="3913" max="3914" width="4.1640625" bestFit="1" customWidth="1"/>
    <col min="3915" max="3916" width="5.1640625" bestFit="1" customWidth="1"/>
    <col min="3917" max="3918" width="6.1640625" bestFit="1" customWidth="1"/>
    <col min="3919" max="3919" width="10.1640625" bestFit="1" customWidth="1"/>
    <col min="3920" max="3920" width="11.33203125" bestFit="1" customWidth="1"/>
    <col min="3921" max="3921" width="10.1640625" bestFit="1" customWidth="1"/>
    <col min="3922" max="3922" width="11.33203125" bestFit="1" customWidth="1"/>
    <col min="3923" max="3923" width="8.83203125" bestFit="1" customWidth="1"/>
    <col min="3924" max="3924" width="11.33203125" bestFit="1" customWidth="1"/>
    <col min="3925" max="3925" width="8.83203125" bestFit="1" customWidth="1"/>
    <col min="3926" max="3926" width="6.1640625" bestFit="1" customWidth="1"/>
    <col min="3927" max="3927" width="9.1640625" bestFit="1" customWidth="1"/>
    <col min="3928" max="3929" width="7.1640625" bestFit="1" customWidth="1"/>
    <col min="3930" max="3930" width="11.33203125" bestFit="1" customWidth="1"/>
    <col min="3931" max="3931" width="8.83203125" bestFit="1" customWidth="1"/>
    <col min="3932" max="3932" width="11.33203125" bestFit="1" customWidth="1"/>
    <col min="3933" max="3933" width="8.83203125" bestFit="1" customWidth="1"/>
    <col min="3934" max="3934" width="6.1640625" bestFit="1" customWidth="1"/>
    <col min="3935" max="3935" width="11.33203125" bestFit="1" customWidth="1"/>
    <col min="3936" max="3936" width="8.83203125" bestFit="1" customWidth="1"/>
    <col min="3937" max="3937" width="11.33203125" bestFit="1" customWidth="1"/>
    <col min="3938" max="3938" width="8.83203125" bestFit="1" customWidth="1"/>
    <col min="3939" max="3939" width="11.33203125" bestFit="1" customWidth="1"/>
    <col min="3940" max="3940" width="8.83203125" bestFit="1" customWidth="1"/>
    <col min="3941" max="3941" width="11.33203125" bestFit="1" customWidth="1"/>
    <col min="3942" max="3942" width="8.83203125" bestFit="1" customWidth="1"/>
    <col min="3943" max="3943" width="7.1640625" bestFit="1" customWidth="1"/>
    <col min="3944" max="3944" width="11.33203125" bestFit="1" customWidth="1"/>
    <col min="3945" max="3945" width="8.83203125" bestFit="1" customWidth="1"/>
    <col min="3946" max="3946" width="11.1640625" bestFit="1" customWidth="1"/>
    <col min="3947" max="3947" width="11.33203125" bestFit="1" customWidth="1"/>
    <col min="3948" max="3948" width="8.83203125" bestFit="1" customWidth="1"/>
    <col min="3949" max="3949" width="11.33203125" bestFit="1" customWidth="1"/>
    <col min="3950" max="3950" width="8.83203125" bestFit="1" customWidth="1"/>
    <col min="3951" max="3951" width="11.33203125" bestFit="1" customWidth="1"/>
    <col min="3952" max="3952" width="8.83203125" bestFit="1" customWidth="1"/>
    <col min="3953" max="3953" width="11.33203125" bestFit="1" customWidth="1"/>
    <col min="3954" max="3954" width="8.83203125" bestFit="1" customWidth="1"/>
    <col min="3955" max="3957" width="3.1640625" bestFit="1" customWidth="1"/>
    <col min="3958" max="3958" width="7.1640625" bestFit="1" customWidth="1"/>
    <col min="3959" max="3960" width="4.1640625" bestFit="1" customWidth="1"/>
    <col min="3961" max="3961" width="5.1640625" bestFit="1" customWidth="1"/>
    <col min="3962" max="3962" width="6.1640625" bestFit="1" customWidth="1"/>
    <col min="3963" max="3963" width="9.1640625" bestFit="1" customWidth="1"/>
    <col min="3964" max="3964" width="11.33203125" bestFit="1" customWidth="1"/>
    <col min="3965" max="3965" width="8.83203125" bestFit="1" customWidth="1"/>
    <col min="3966" max="3966" width="11.33203125" bestFit="1" customWidth="1"/>
    <col min="3967" max="3967" width="8.83203125" bestFit="1" customWidth="1"/>
    <col min="3968" max="3968" width="11.33203125" bestFit="1" customWidth="1"/>
    <col min="3969" max="3969" width="8.83203125" bestFit="1" customWidth="1"/>
    <col min="3970" max="3970" width="11.33203125" bestFit="1" customWidth="1"/>
    <col min="3971" max="3971" width="8.83203125" bestFit="1" customWidth="1"/>
    <col min="3972" max="3972" width="11.33203125" bestFit="1" customWidth="1"/>
    <col min="3973" max="3973" width="8.83203125" bestFit="1" customWidth="1"/>
    <col min="3974" max="3974" width="11.33203125" bestFit="1" customWidth="1"/>
    <col min="3975" max="3975" width="8.83203125" bestFit="1" customWidth="1"/>
    <col min="3976" max="3976" width="11.33203125" bestFit="1" customWidth="1"/>
    <col min="3977" max="3977" width="9.83203125" bestFit="1" customWidth="1"/>
    <col min="3978" max="3979" width="2.1640625" bestFit="1" customWidth="1"/>
    <col min="3980" max="3980" width="3.1640625" bestFit="1" customWidth="1"/>
    <col min="3981" max="3981" width="5.1640625" bestFit="1" customWidth="1"/>
    <col min="3982" max="3982" width="10.1640625" bestFit="1" customWidth="1"/>
    <col min="3983" max="3983" width="12.33203125" bestFit="1" customWidth="1"/>
    <col min="3984" max="3984" width="9.83203125" bestFit="1" customWidth="1"/>
    <col min="3985" max="3985" width="12.33203125" bestFit="1" customWidth="1"/>
    <col min="3986" max="3986" width="9.83203125" bestFit="1" customWidth="1"/>
    <col min="3987" max="3987" width="12.33203125" bestFit="1" customWidth="1"/>
    <col min="3988" max="3988" width="9.83203125" bestFit="1" customWidth="1"/>
    <col min="3989" max="3989" width="12.33203125" bestFit="1" customWidth="1"/>
    <col min="3990" max="3990" width="9.83203125" bestFit="1" customWidth="1"/>
    <col min="3991" max="3991" width="12.33203125" bestFit="1" customWidth="1"/>
    <col min="3992" max="3992" width="9.83203125" bestFit="1" customWidth="1"/>
    <col min="3993" max="3993" width="4.1640625" bestFit="1" customWidth="1"/>
    <col min="3994" max="3994" width="12.33203125" bestFit="1" customWidth="1"/>
    <col min="3995" max="3995" width="9.83203125" bestFit="1" customWidth="1"/>
    <col min="3996" max="3996" width="12.33203125" bestFit="1" customWidth="1"/>
    <col min="3997" max="3997" width="9.83203125" bestFit="1" customWidth="1"/>
    <col min="3998" max="3998" width="12.33203125" bestFit="1" customWidth="1"/>
    <col min="3999" max="3999" width="9.83203125" bestFit="1" customWidth="1"/>
    <col min="4000" max="4000" width="12.33203125" bestFit="1" customWidth="1"/>
    <col min="4001" max="4001" width="9.83203125" bestFit="1" customWidth="1"/>
    <col min="4002" max="4002" width="12.33203125" bestFit="1" customWidth="1"/>
    <col min="4003" max="4003" width="9.83203125" bestFit="1" customWidth="1"/>
    <col min="4004" max="4004" width="12.33203125" bestFit="1" customWidth="1"/>
    <col min="4005" max="4005" width="9.83203125" bestFit="1" customWidth="1"/>
    <col min="4006" max="4006" width="12.33203125" bestFit="1" customWidth="1"/>
    <col min="4007" max="4007" width="10.83203125" bestFit="1" customWidth="1"/>
    <col min="4008" max="4008" width="13.33203125" bestFit="1" customWidth="1"/>
    <col min="4009" max="4009" width="10.83203125" bestFit="1" customWidth="1"/>
    <col min="4010" max="4010" width="13.33203125" bestFit="1" customWidth="1"/>
    <col min="4011" max="4011" width="10.83203125" bestFit="1" customWidth="1"/>
    <col min="4012" max="4012" width="13.33203125" bestFit="1" customWidth="1"/>
    <col min="4013" max="4013" width="11.83203125" bestFit="1" customWidth="1"/>
    <col min="4014" max="4014" width="14.33203125" bestFit="1" customWidth="1"/>
    <col min="4015" max="4015" width="8" bestFit="1" customWidth="1"/>
    <col min="4016" max="4016" width="10.5" bestFit="1" customWidth="1"/>
    <col min="4017" max="4017" width="10" bestFit="1" customWidth="1"/>
  </cols>
  <sheetData>
    <row r="1" spans="1:3" x14ac:dyDescent="0.2">
      <c r="A1" s="15" t="s">
        <v>8357</v>
      </c>
      <c r="B1" t="s">
        <v>8362</v>
      </c>
    </row>
    <row r="2" spans="1:3" x14ac:dyDescent="0.2">
      <c r="A2" s="15" t="s">
        <v>8222</v>
      </c>
      <c r="B2" t="s">
        <v>8362</v>
      </c>
    </row>
    <row r="3" spans="1:3" x14ac:dyDescent="0.2">
      <c r="A3" s="15" t="s">
        <v>8304</v>
      </c>
      <c r="B3" t="s">
        <v>8362</v>
      </c>
    </row>
    <row r="5" spans="1:3" x14ac:dyDescent="0.2">
      <c r="A5" s="15" t="s">
        <v>8363</v>
      </c>
      <c r="B5" s="24" t="s">
        <v>8418</v>
      </c>
      <c r="C5" s="24" t="s">
        <v>8419</v>
      </c>
    </row>
    <row r="6" spans="1:3" x14ac:dyDescent="0.2">
      <c r="A6" s="16" t="s">
        <v>8334</v>
      </c>
      <c r="B6" s="24">
        <v>42405.221428571429</v>
      </c>
      <c r="C6" s="24">
        <v>2411.3207142857145</v>
      </c>
    </row>
    <row r="7" spans="1:3" x14ac:dyDescent="0.2">
      <c r="A7" s="16" t="s">
        <v>8325</v>
      </c>
      <c r="B7" s="24">
        <v>6124.3677298311441</v>
      </c>
      <c r="C7" s="24">
        <v>3160.2195028142601</v>
      </c>
    </row>
    <row r="8" spans="1:3" x14ac:dyDescent="0.2">
      <c r="A8" s="16" t="s">
        <v>8323</v>
      </c>
      <c r="B8" s="24">
        <v>282200.33689839573</v>
      </c>
      <c r="C8" s="24">
        <v>10831.108983957218</v>
      </c>
    </row>
    <row r="9" spans="1:3" x14ac:dyDescent="0.2">
      <c r="A9" s="16" t="s">
        <v>8361</v>
      </c>
      <c r="B9" s="11">
        <v>46831.852117731512</v>
      </c>
      <c r="C9" s="11">
        <v>4114.7137616654709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  <vt:lpstr>Average Goal &amp; Pledge by SubCat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Microsoft Office User</cp:lastModifiedBy>
  <dcterms:created xsi:type="dcterms:W3CDTF">2017-04-20T15:17:24Z</dcterms:created>
  <dcterms:modified xsi:type="dcterms:W3CDTF">2021-03-14T02:20:39Z</dcterms:modified>
  <cp:category/>
</cp:coreProperties>
</file>