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vectorizationOnly_0_barebones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X17" i="1" l="1"/>
  <c r="L17" i="1"/>
  <c r="Y17" i="1" s="1"/>
  <c r="L18" i="1"/>
  <c r="X18" i="1" s="1"/>
  <c r="P16" i="1"/>
  <c r="P17" i="1"/>
  <c r="P18" i="1"/>
  <c r="P19" i="1"/>
  <c r="P20" i="1"/>
  <c r="Q16" i="1"/>
  <c r="C16" i="1"/>
  <c r="G16" i="1" s="1"/>
  <c r="L16" i="1" s="1"/>
  <c r="G20" i="1"/>
  <c r="L20" i="1" s="1"/>
  <c r="G15" i="1"/>
  <c r="L15" i="1" s="1"/>
  <c r="Q20" i="1"/>
  <c r="C20" i="1"/>
  <c r="Q19" i="1"/>
  <c r="C19" i="1"/>
  <c r="G19" i="1" s="1"/>
  <c r="L19" i="1" s="1"/>
  <c r="Q18" i="1"/>
  <c r="C18" i="1"/>
  <c r="G18" i="1" s="1"/>
  <c r="Q17" i="1"/>
  <c r="Q15" i="1"/>
  <c r="C17" i="1"/>
  <c r="G17" i="1" s="1"/>
  <c r="X20" i="1" l="1"/>
  <c r="Y20" i="1"/>
  <c r="W20" i="1"/>
  <c r="W16" i="1"/>
  <c r="Y16" i="1"/>
  <c r="AA16" i="1" s="1"/>
  <c r="X16" i="1"/>
  <c r="Z16" i="1" s="1"/>
  <c r="W15" i="1"/>
  <c r="X15" i="1"/>
  <c r="Z15" i="1" s="1"/>
  <c r="Y15" i="1"/>
  <c r="AA15" i="1" s="1"/>
  <c r="X19" i="1"/>
  <c r="Y19" i="1"/>
  <c r="W19" i="1"/>
  <c r="W18" i="1"/>
  <c r="Z18" i="1" s="1"/>
  <c r="W17" i="1"/>
  <c r="AA17" i="1" s="1"/>
  <c r="Y18" i="1"/>
  <c r="AA18" i="1" s="1"/>
  <c r="J15" i="1"/>
  <c r="S15" i="1" s="1"/>
  <c r="J20" i="1"/>
  <c r="J19" i="1"/>
  <c r="J18" i="1"/>
  <c r="R20" i="1"/>
  <c r="J17" i="1"/>
  <c r="J16" i="1"/>
  <c r="P15" i="1"/>
  <c r="AA20" i="1" l="1"/>
  <c r="Z19" i="1"/>
  <c r="T15" i="1"/>
  <c r="V15" i="1" s="1"/>
  <c r="Z20" i="1"/>
  <c r="R15" i="1"/>
  <c r="Z17" i="1"/>
  <c r="AA19" i="1"/>
  <c r="U15" i="1"/>
  <c r="S20" i="1"/>
  <c r="U20" i="1" s="1"/>
  <c r="T20" i="1"/>
  <c r="V20" i="1" s="1"/>
  <c r="S18" i="1"/>
  <c r="R18" i="1"/>
  <c r="T18" i="1"/>
  <c r="V18" i="1" s="1"/>
  <c r="R17" i="1"/>
  <c r="T17" i="1"/>
  <c r="S17" i="1"/>
  <c r="T19" i="1"/>
  <c r="S19" i="1"/>
  <c r="R19" i="1"/>
  <c r="T16" i="1"/>
  <c r="S16" i="1"/>
  <c r="R16" i="1"/>
  <c r="U17" i="1" l="1"/>
  <c r="U19" i="1"/>
  <c r="V19" i="1"/>
  <c r="V17" i="1"/>
  <c r="U18" i="1"/>
  <c r="U16" i="1"/>
  <c r="V16" i="1"/>
</calcChain>
</file>

<file path=xl/sharedStrings.xml><?xml version="1.0" encoding="utf-8"?>
<sst xmlns="http://schemas.openxmlformats.org/spreadsheetml/2006/main" count="55" uniqueCount="32">
  <si>
    <t>version</t>
  </si>
  <si>
    <t>folder</t>
  </si>
  <si>
    <t>SIZE</t>
  </si>
  <si>
    <t>NTIMES</t>
  </si>
  <si>
    <t>kernel</t>
  </si>
  <si>
    <t>ver1-baseline</t>
  </si>
  <si>
    <t>return( (vin0[i] + vin1[i])*(vin0[i] + vin1[i])*32 );</t>
  </si>
  <si>
    <t>cpu-baseline</t>
  </si>
  <si>
    <t>this</t>
  </si>
  <si>
    <t>problem</t>
  </si>
  <si>
    <t>0_barebones_pipeline</t>
  </si>
  <si>
    <t>VECT</t>
  </si>
  <si>
    <t>aoc-only-baseline</t>
  </si>
  <si>
    <t>/home/tytra/Work/_TyTra_BackEnd_Compiler_/TyBEC/testcode/0_barebones_pipeline/tir/ver1_baseline/TybecBuild_20180312_vect2_size1M*</t>
  </si>
  <si>
    <t>/home/tytra/Work/_TyTra_BackEnd_Compiler_/TyBEC/testcode/0_barebones_pipeline/tir/ver1_baseline/genFPGACode_manualTesting/*</t>
  </si>
  <si>
    <t>exec time (s)</t>
  </si>
  <si>
    <t>OPS/kernel</t>
  </si>
  <si>
    <t>total kernel-execs</t>
  </si>
  <si>
    <t>total OPS</t>
  </si>
  <si>
    <t>total mem-bytes</t>
  </si>
  <si>
    <t>M-FLOPS</t>
  </si>
  <si>
    <t>normalized to cpu-baseline (LARGER-better)</t>
  </si>
  <si>
    <t>normalized to aocOnly(LARGER-better)</t>
  </si>
  <si>
    <t>Sust' Mem BW (MBytesPS)</t>
  </si>
  <si>
    <t>wordSize-Bytes</t>
  </si>
  <si>
    <t>mem-WORDS/kernel</t>
  </si>
  <si>
    <t>THIS
normalized to cpu-baseline (smaller is better)</t>
  </si>
  <si>
    <t>THIS
normalized to aocOnly(smaller is better)</t>
  </si>
  <si>
    <t>THIS
normalized to cpu-baseline (LARGER-better)</t>
  </si>
  <si>
    <t>THIS
normalized to aocOnly(LARGER-better)</t>
  </si>
  <si>
    <t>F</t>
  </si>
  <si>
    <t>aoc-only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</si>
</sst>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-* #,##0.0_-;\-* #,##0.0_-;_-* &quot;-&quot;??_-;_-@_-"/>
    <numFmt numFmtId="165" formatCode="_-* #,##0.0000000_-;\-* #,##0.0000000_-;_-* &quot;-&quot;??_-;_-@_-"/>
    <numFmt numFmtId="170" formatCode="_-* #,##0.000_-;\-* #,##0.000_-;_-* &quot;-&quot;??_-;_-@_-"/>
    <numFmt numFmtId="171" formatCode="_-* #,##0_-;\-* #,##0_-;_-* &quot;-&quot;??_-;_-@_-"/>
    <numFmt numFmtId="178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F3F76"/>
      <name val="Calibri"/>
      <family val="2"/>
      <scheme val="minor"/>
    </font>
    <font>
      <sz val="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3" fillId="3" borderId="0" applyNumberFormat="0" applyBorder="0" applyAlignment="0" applyProtection="0"/>
    <xf numFmtId="0" fontId="2" fillId="4" borderId="3" applyNumberFormat="0" applyAlignment="0" applyProtection="0"/>
    <xf numFmtId="0" fontId="4" fillId="5" borderId="3" applyNumberFormat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5" fillId="2" borderId="1" xfId="2" applyFont="1" applyAlignment="1">
      <alignment wrapText="1"/>
    </xf>
    <xf numFmtId="0" fontId="6" fillId="2" borderId="1" xfId="2" applyFont="1" applyAlignment="1">
      <alignment wrapText="1"/>
    </xf>
    <xf numFmtId="0" fontId="6" fillId="2" borderId="2" xfId="2" applyFont="1" applyBorder="1" applyAlignment="1">
      <alignment wrapText="1"/>
    </xf>
    <xf numFmtId="0" fontId="6" fillId="2" borderId="1" xfId="2" applyFont="1" applyBorder="1" applyAlignment="1">
      <alignment wrapText="1"/>
    </xf>
    <xf numFmtId="165" fontId="2" fillId="4" borderId="3" xfId="4" applyNumberFormat="1" applyBorder="1" applyAlignment="1">
      <alignment wrapText="1"/>
    </xf>
    <xf numFmtId="0" fontId="2" fillId="4" borderId="3" xfId="4" applyBorder="1"/>
    <xf numFmtId="0" fontId="6" fillId="2" borderId="4" xfId="2" applyFont="1" applyBorder="1" applyAlignment="1">
      <alignment wrapText="1"/>
    </xf>
    <xf numFmtId="43" fontId="4" fillId="5" borderId="3" xfId="5" applyNumberFormat="1" applyBorder="1" applyAlignment="1">
      <alignment wrapText="1"/>
    </xf>
    <xf numFmtId="170" fontId="4" fillId="5" borderId="3" xfId="5" applyNumberFormat="1" applyBorder="1" applyAlignment="1">
      <alignment wrapText="1"/>
    </xf>
    <xf numFmtId="171" fontId="4" fillId="5" borderId="5" xfId="1" applyNumberFormat="1" applyFont="1" applyFill="1" applyBorder="1" applyAlignment="1">
      <alignment wrapText="1"/>
    </xf>
    <xf numFmtId="171" fontId="4" fillId="5" borderId="3" xfId="1" applyNumberFormat="1" applyFont="1" applyFill="1" applyBorder="1" applyAlignment="1">
      <alignment wrapText="1"/>
    </xf>
    <xf numFmtId="0" fontId="3" fillId="3" borderId="6" xfId="3" applyBorder="1" applyAlignment="1">
      <alignment horizontal="center"/>
    </xf>
    <xf numFmtId="0" fontId="3" fillId="3" borderId="7" xfId="3" applyBorder="1" applyAlignment="1">
      <alignment horizontal="center"/>
    </xf>
    <xf numFmtId="0" fontId="3" fillId="3" borderId="8" xfId="3" applyBorder="1" applyAlignment="1">
      <alignment horizontal="center"/>
    </xf>
    <xf numFmtId="0" fontId="6" fillId="2" borderId="9" xfId="2" applyFont="1" applyBorder="1" applyAlignment="1">
      <alignment wrapText="1"/>
    </xf>
    <xf numFmtId="0" fontId="6" fillId="2" borderId="10" xfId="2" applyFont="1" applyBorder="1" applyAlignment="1">
      <alignment wrapText="1"/>
    </xf>
    <xf numFmtId="165" fontId="2" fillId="4" borderId="11" xfId="4" applyNumberFormat="1" applyBorder="1" applyAlignment="1">
      <alignment wrapText="1"/>
    </xf>
    <xf numFmtId="178" fontId="4" fillId="5" borderId="12" xfId="5" applyNumberFormat="1" applyBorder="1" applyAlignment="1">
      <alignment wrapText="1"/>
    </xf>
    <xf numFmtId="0" fontId="2" fillId="4" borderId="11" xfId="4" applyBorder="1"/>
    <xf numFmtId="0" fontId="2" fillId="4" borderId="13" xfId="4" applyBorder="1"/>
    <xf numFmtId="0" fontId="2" fillId="4" borderId="14" xfId="4" applyBorder="1"/>
    <xf numFmtId="43" fontId="4" fillId="5" borderId="14" xfId="5" applyNumberFormat="1" applyBorder="1" applyAlignment="1">
      <alignment wrapText="1"/>
    </xf>
    <xf numFmtId="178" fontId="4" fillId="5" borderId="15" xfId="5" applyNumberFormat="1" applyBorder="1" applyAlignment="1">
      <alignment wrapText="1"/>
    </xf>
    <xf numFmtId="171" fontId="4" fillId="5" borderId="11" xfId="5" applyNumberFormat="1" applyBorder="1" applyAlignment="1">
      <alignment wrapText="1"/>
    </xf>
    <xf numFmtId="170" fontId="4" fillId="5" borderId="12" xfId="5" applyNumberFormat="1" applyBorder="1" applyAlignment="1">
      <alignment wrapText="1"/>
    </xf>
    <xf numFmtId="171" fontId="4" fillId="5" borderId="13" xfId="5" applyNumberFormat="1" applyBorder="1" applyAlignment="1">
      <alignment wrapText="1"/>
    </xf>
    <xf numFmtId="170" fontId="4" fillId="5" borderId="14" xfId="5" applyNumberFormat="1" applyBorder="1" applyAlignment="1">
      <alignment wrapText="1"/>
    </xf>
    <xf numFmtId="170" fontId="4" fillId="5" borderId="15" xfId="5" applyNumberFormat="1" applyBorder="1" applyAlignment="1">
      <alignment wrapText="1"/>
    </xf>
    <xf numFmtId="0" fontId="6" fillId="2" borderId="16" xfId="2" applyFont="1" applyBorder="1" applyAlignment="1">
      <alignment wrapText="1"/>
    </xf>
    <xf numFmtId="0" fontId="6" fillId="2" borderId="17" xfId="2" applyFont="1" applyBorder="1" applyAlignment="1">
      <alignment wrapText="1"/>
    </xf>
    <xf numFmtId="0" fontId="3" fillId="3" borderId="19" xfId="3" applyBorder="1" applyAlignment="1">
      <alignment horizontal="center"/>
    </xf>
    <xf numFmtId="0" fontId="3" fillId="3" borderId="20" xfId="3" applyBorder="1" applyAlignment="1">
      <alignment horizontal="center"/>
    </xf>
    <xf numFmtId="164" fontId="4" fillId="5" borderId="16" xfId="5" applyNumberFormat="1" applyBorder="1" applyAlignment="1">
      <alignment wrapText="1"/>
    </xf>
    <xf numFmtId="164" fontId="4" fillId="5" borderId="17" xfId="5" applyNumberFormat="1" applyBorder="1" applyAlignment="1">
      <alignment wrapText="1"/>
    </xf>
    <xf numFmtId="164" fontId="4" fillId="5" borderId="18" xfId="5" applyNumberFormat="1" applyBorder="1" applyAlignment="1">
      <alignment wrapText="1"/>
    </xf>
    <xf numFmtId="171" fontId="4" fillId="5" borderId="3" xfId="5" applyNumberFormat="1" applyBorder="1" applyAlignment="1">
      <alignment wrapText="1"/>
    </xf>
    <xf numFmtId="171" fontId="4" fillId="5" borderId="14" xfId="5" applyNumberFormat="1" applyBorder="1" applyAlignment="1">
      <alignment wrapText="1"/>
    </xf>
  </cellXfs>
  <cellStyles count="6">
    <cellStyle name="Bad" xfId="3" builtinId="27"/>
    <cellStyle name="Calculation" xfId="5" builtinId="22"/>
    <cellStyle name="Comma" xfId="1" builtinId="3"/>
    <cellStyle name="Input" xfId="4" builtinId="20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112058</xdr:colOff>
      <xdr:row>0</xdr:row>
      <xdr:rowOff>44823</xdr:rowOff>
    </xdr:from>
    <xdr:ext cx="5762411" cy="1986826"/>
    <xdr:sp macro="" textlink="">
      <xdr:nvSpPr>
        <xdr:cNvPr id="2" name="TextBox 1"/>
        <xdr:cNvSpPr txBox="1"/>
      </xdr:nvSpPr>
      <xdr:spPr>
        <a:xfrm>
          <a:off x="717176" y="44823"/>
          <a:ext cx="5762411" cy="19868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2018.03.13:</a:t>
          </a:r>
        </a:p>
        <a:p>
          <a:r>
            <a:rPr lang="en-GB" sz="1100"/>
            <a:t>&gt; Testing auto-generated TYBEC</a:t>
          </a:r>
          <a:r>
            <a:rPr lang="en-GB" sz="1100" baseline="0"/>
            <a:t> code (hdl+ocl) against  AOCL only and CPU code</a:t>
          </a:r>
        </a:p>
        <a:p>
          <a:r>
            <a:rPr lang="en-GB" sz="1100" baseline="0"/>
            <a:t>&gt; The entire solution (CPU baseline, AOCL only, and TYBEC+AOCL) is genersated by </a:t>
          </a:r>
        </a:p>
        <a:p>
          <a:r>
            <a:rPr lang="en-GB" sz="1100" baseline="0"/>
            <a:t>the TyBEC from a given TIR file + lambda.txt file (for CPU and AOC baselines</a:t>
          </a:r>
        </a:p>
        <a:p>
          <a:r>
            <a:rPr lang="en-GB" sz="1100" baseline="0"/>
            <a:t>&gt; Vectorization is "automatic" (driven by command line parameter to tybec for now), and</a:t>
          </a:r>
        </a:p>
        <a:p>
          <a:r>
            <a:rPr lang="en-GB" sz="1100" baseline="0"/>
            <a:t>is only applicable to TyBEC code.</a:t>
          </a:r>
        </a:p>
        <a:p>
          <a:r>
            <a:rPr lang="en-GB" sz="1100" baseline="0"/>
            <a:t>&gt; Note that in case of vect=16. I am approaching  sust mem BW fof 10 GBPs.  Compare with </a:t>
          </a:r>
        </a:p>
        <a:p>
          <a:r>
            <a:rPr lang="en-GB" sz="1100" baseline="0"/>
            <a:t>~15 GBPS I got for MP-stream, but for MP-stream,  F was ~330 MHZ,  ~1.3x better than what I get</a:t>
          </a:r>
        </a:p>
        <a:p>
          <a:r>
            <a:rPr lang="en-GB" sz="1100" baseline="0"/>
            <a:t>here for TyBEC code.</a:t>
          </a:r>
        </a:p>
        <a:p>
          <a:endParaRPr lang="en-GB" sz="1100" baseline="0"/>
        </a:p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AD22"/>
  <sheetViews>
    <sheetView tabSelected="1" zoomScale="85" zoomScaleNormal="85" workbookViewId="0">
      <pane xSplit="4" ySplit="14" topLeftCell="E15" activePane="bottomRight" state="frozen"/>
      <selection pane="topRight" activeCell="E1" sqref="E1"/>
      <selection pane="bottomLeft" activeCell="A5" sqref="A5"/>
      <selection pane="bottomRight" activeCell="H27" sqref="H27"/>
    </sheetView>
  </sheetViews>
  <sheetFormatPr defaultRowHeight="15" x14ac:dyDescent="0.25"/>
  <cols>
    <col min="2" max="2" width="11.140625" customWidth="1"/>
    <col min="6" max="6" width="35.28515625" customWidth="1"/>
    <col min="7" max="7" width="18" bestFit="1" customWidth="1"/>
    <col min="8" max="8" width="9.85546875" bestFit="1" customWidth="1"/>
    <col min="9" max="9" width="8.7109375" bestFit="1" customWidth="1"/>
    <col min="10" max="10" width="11.28515625" customWidth="1"/>
    <col min="11" max="11" width="7.85546875" customWidth="1"/>
    <col min="12" max="12" width="11.28515625" customWidth="1"/>
    <col min="13" max="13" width="12.42578125" bestFit="1" customWidth="1"/>
    <col min="14" max="14" width="17" bestFit="1" customWidth="1"/>
    <col min="15" max="15" width="11.42578125" bestFit="1" customWidth="1"/>
    <col min="16" max="16" width="12.7109375" customWidth="1"/>
    <col min="17" max="17" width="11.5703125" bestFit="1" customWidth="1"/>
    <col min="18" max="18" width="11.42578125" bestFit="1" customWidth="1"/>
    <col min="19" max="19" width="11.7109375" bestFit="1" customWidth="1"/>
    <col min="20" max="20" width="9.28515625" bestFit="1" customWidth="1"/>
    <col min="22" max="22" width="11.7109375" bestFit="1" customWidth="1"/>
    <col min="23" max="23" width="11.42578125" bestFit="1" customWidth="1"/>
    <col min="24" max="24" width="10.7109375" bestFit="1" customWidth="1"/>
    <col min="25" max="25" width="10.28515625" bestFit="1" customWidth="1"/>
    <col min="28" max="28" width="9.7109375" bestFit="1" customWidth="1"/>
    <col min="30" max="30" width="23.85546875" style="4" customWidth="1"/>
  </cols>
  <sheetData>
    <row r="12" spans="1:30" ht="15.75" thickBot="1" x14ac:dyDescent="0.3"/>
    <row r="13" spans="1:30" x14ac:dyDescent="0.25">
      <c r="M13" s="17" t="s">
        <v>15</v>
      </c>
      <c r="N13" s="18"/>
      <c r="O13" s="18"/>
      <c r="P13" s="18"/>
      <c r="Q13" s="19"/>
      <c r="R13" s="17" t="s">
        <v>20</v>
      </c>
      <c r="S13" s="18"/>
      <c r="T13" s="18"/>
      <c r="U13" s="18"/>
      <c r="V13" s="19"/>
      <c r="W13" s="17" t="s">
        <v>23</v>
      </c>
      <c r="X13" s="18"/>
      <c r="Y13" s="18"/>
      <c r="Z13" s="18"/>
      <c r="AA13" s="19"/>
      <c r="AB13" s="36" t="s">
        <v>30</v>
      </c>
      <c r="AC13" s="37"/>
    </row>
    <row r="14" spans="1:30" s="3" customFormat="1" ht="76.5" x14ac:dyDescent="0.2">
      <c r="A14" s="6" t="s">
        <v>9</v>
      </c>
      <c r="B14" s="7" t="s">
        <v>0</v>
      </c>
      <c r="C14" s="7" t="s">
        <v>2</v>
      </c>
      <c r="D14" s="7" t="s">
        <v>11</v>
      </c>
      <c r="E14" s="7" t="s">
        <v>3</v>
      </c>
      <c r="F14" s="7" t="s">
        <v>4</v>
      </c>
      <c r="G14" s="7" t="s">
        <v>17</v>
      </c>
      <c r="H14" s="7" t="s">
        <v>16</v>
      </c>
      <c r="I14" s="7" t="s">
        <v>24</v>
      </c>
      <c r="J14" s="7" t="s">
        <v>18</v>
      </c>
      <c r="K14" s="7" t="s">
        <v>25</v>
      </c>
      <c r="L14" s="8" t="s">
        <v>19</v>
      </c>
      <c r="M14" s="20" t="s">
        <v>7</v>
      </c>
      <c r="N14" s="9" t="s">
        <v>12</v>
      </c>
      <c r="O14" s="9" t="s">
        <v>8</v>
      </c>
      <c r="P14" s="9" t="s">
        <v>26</v>
      </c>
      <c r="Q14" s="21" t="s">
        <v>27</v>
      </c>
      <c r="R14" s="20" t="s">
        <v>7</v>
      </c>
      <c r="S14" s="9" t="s">
        <v>12</v>
      </c>
      <c r="T14" s="9" t="s">
        <v>8</v>
      </c>
      <c r="U14" s="9" t="s">
        <v>21</v>
      </c>
      <c r="V14" s="21" t="s">
        <v>22</v>
      </c>
      <c r="W14" s="20" t="s">
        <v>7</v>
      </c>
      <c r="X14" s="9" t="s">
        <v>12</v>
      </c>
      <c r="Y14" s="9" t="s">
        <v>8</v>
      </c>
      <c r="Z14" s="9" t="s">
        <v>28</v>
      </c>
      <c r="AA14" s="21" t="s">
        <v>29</v>
      </c>
      <c r="AB14" s="34" t="s">
        <v>31</v>
      </c>
      <c r="AC14" s="35" t="s">
        <v>8</v>
      </c>
      <c r="AD14" s="12" t="s">
        <v>1</v>
      </c>
    </row>
    <row r="15" spans="1:30" s="1" customFormat="1" ht="45" x14ac:dyDescent="0.25">
      <c r="A15" s="1" t="s">
        <v>10</v>
      </c>
      <c r="B15" s="1" t="s">
        <v>5</v>
      </c>
      <c r="C15" s="1">
        <v>32</v>
      </c>
      <c r="D15" s="1">
        <v>1</v>
      </c>
      <c r="E15" s="1">
        <v>1</v>
      </c>
      <c r="F15" s="1" t="s">
        <v>6</v>
      </c>
      <c r="G15" s="16">
        <f>C15*E15</f>
        <v>32</v>
      </c>
      <c r="H15" s="1">
        <v>5</v>
      </c>
      <c r="I15" s="1">
        <v>4</v>
      </c>
      <c r="J15" s="16">
        <f>G15*H15</f>
        <v>160</v>
      </c>
      <c r="K15" s="1">
        <v>3</v>
      </c>
      <c r="L15" s="15">
        <f>G15*K15*I15</f>
        <v>384</v>
      </c>
      <c r="M15" s="22">
        <v>9.5367399999999999E-7</v>
      </c>
      <c r="N15" s="10">
        <v>3.7407899999999998E-4</v>
      </c>
      <c r="O15" s="10">
        <v>3.8099299999999999E-4</v>
      </c>
      <c r="P15" s="13">
        <f>O15/M15</f>
        <v>399.50024851259445</v>
      </c>
      <c r="Q15" s="23">
        <f>O15/N15</f>
        <v>1.0184827269106258</v>
      </c>
      <c r="R15" s="29">
        <f>(J15/M15)/1000000</f>
        <v>167.77221566279462</v>
      </c>
      <c r="S15" s="13">
        <f>IFERROR((J15/N15)/1000000,"")</f>
        <v>0.42771713996241439</v>
      </c>
      <c r="T15" s="13">
        <f>IFERROR((J15/O15)/1000000,"")</f>
        <v>0.419955222274425</v>
      </c>
      <c r="U15" s="14">
        <f>IFERROR(S15/R15,"")</f>
        <v>2.5493919733532225E-3</v>
      </c>
      <c r="V15" s="30">
        <f>IFERROR(T15/R15,"")</f>
        <v>2.503127354045875E-3</v>
      </c>
      <c r="W15" s="29">
        <f>IFERROR(0.000001*L15/M15,"")</f>
        <v>402.6533175907071</v>
      </c>
      <c r="X15" s="41">
        <f>IFERROR(0.000001*L15/N15,"")</f>
        <v>1.0265211359097945</v>
      </c>
      <c r="Y15" s="41">
        <f>IFERROR(0.000001*L15/O15,"")</f>
        <v>1.00789253345862</v>
      </c>
      <c r="Z15" s="14">
        <f>IFERROR(X15/W15,"")</f>
        <v>2.5493919733532225E-3</v>
      </c>
      <c r="AA15" s="30">
        <f>IFERROR(Y15/W15,"")</f>
        <v>2.5031273540458746E-3</v>
      </c>
      <c r="AB15" s="38">
        <v>278.7</v>
      </c>
      <c r="AC15" s="39">
        <v>269.61</v>
      </c>
      <c r="AD15" s="5" t="s">
        <v>14</v>
      </c>
    </row>
    <row r="16" spans="1:30" s="1" customFormat="1" ht="45" x14ac:dyDescent="0.25">
      <c r="A16" s="1" t="s">
        <v>10</v>
      </c>
      <c r="B16" s="1" t="s">
        <v>5</v>
      </c>
      <c r="C16" s="1">
        <f>2^20</f>
        <v>1048576</v>
      </c>
      <c r="D16" s="1">
        <v>1</v>
      </c>
      <c r="E16">
        <v>1</v>
      </c>
      <c r="F16" s="1" t="s">
        <v>6</v>
      </c>
      <c r="G16" s="16">
        <f>C16*E16</f>
        <v>1048576</v>
      </c>
      <c r="H16" s="1">
        <v>5</v>
      </c>
      <c r="I16" s="1">
        <v>4</v>
      </c>
      <c r="J16" s="16">
        <f t="shared" ref="J16" si="0">G16*H16</f>
        <v>5242880</v>
      </c>
      <c r="K16" s="1">
        <v>3</v>
      </c>
      <c r="L16" s="15">
        <f t="shared" ref="L16:L20" si="1">G16*K16*I16</f>
        <v>12582912</v>
      </c>
      <c r="M16" s="24">
        <v>1.11778E-2</v>
      </c>
      <c r="N16" s="11">
        <v>3.8592800000000001E-3</v>
      </c>
      <c r="O16" s="11"/>
      <c r="P16" s="13">
        <f t="shared" ref="P16:P20" si="2">O16/M16</f>
        <v>0</v>
      </c>
      <c r="Q16" s="23">
        <f>O16/N16</f>
        <v>0</v>
      </c>
      <c r="R16" s="29">
        <f t="shared" ref="R16" si="3">(J16/M16)/1000000</f>
        <v>469.04399792445741</v>
      </c>
      <c r="S16" s="13">
        <f>IFERROR((J16/N16)/1000000,"")</f>
        <v>1358.5124686470015</v>
      </c>
      <c r="T16" s="13" t="str">
        <f>IFERROR((J16/O16)/1000000,"")</f>
        <v/>
      </c>
      <c r="U16" s="14">
        <f t="shared" ref="U16" si="4">IFERROR(S16/R16,"")</f>
        <v>2.8963433593830974</v>
      </c>
      <c r="V16" s="30" t="str">
        <f t="shared" ref="V16" si="5">IFERROR(T16/R16,"")</f>
        <v/>
      </c>
      <c r="W16" s="29">
        <f t="shared" ref="W16:W20" si="6">IFERROR(0.000001*L16/M16,"")</f>
        <v>1125.7055950186977</v>
      </c>
      <c r="X16" s="41">
        <f t="shared" ref="X16:X20" si="7">IFERROR(0.000001*L16/N16,"")</f>
        <v>3260.4299247528038</v>
      </c>
      <c r="Y16" s="41" t="str">
        <f t="shared" ref="Y16:Y20" si="8">IFERROR(0.000001*L16/O16,"")</f>
        <v/>
      </c>
      <c r="Z16" s="14">
        <f t="shared" ref="Z16:Z20" si="9">IFERROR(X16/W16,"")</f>
        <v>2.8963433593830974</v>
      </c>
      <c r="AA16" s="30" t="str">
        <f t="shared" ref="AA16:AA20" si="10">IFERROR(Y16/W16,"")</f>
        <v/>
      </c>
      <c r="AB16" s="38"/>
      <c r="AC16" s="39"/>
      <c r="AD16" s="5" t="s">
        <v>13</v>
      </c>
    </row>
    <row r="17" spans="1:30" ht="45" x14ac:dyDescent="0.25">
      <c r="A17" s="1" t="s">
        <v>10</v>
      </c>
      <c r="B17" s="1" t="s">
        <v>5</v>
      </c>
      <c r="C17" s="1">
        <f>2^20</f>
        <v>1048576</v>
      </c>
      <c r="D17" s="1">
        <v>2</v>
      </c>
      <c r="E17">
        <v>1</v>
      </c>
      <c r="F17" s="1" t="s">
        <v>6</v>
      </c>
      <c r="G17" s="16">
        <f>C17*E17</f>
        <v>1048576</v>
      </c>
      <c r="H17" s="1">
        <v>5</v>
      </c>
      <c r="I17" s="1">
        <v>4</v>
      </c>
      <c r="J17" s="16">
        <f t="shared" ref="J17:J20" si="11">G17*H17</f>
        <v>5242880</v>
      </c>
      <c r="K17" s="1">
        <v>3</v>
      </c>
      <c r="L17" s="15">
        <f t="shared" si="1"/>
        <v>12582912</v>
      </c>
      <c r="M17" s="24">
        <v>1.11778E-2</v>
      </c>
      <c r="N17" s="11">
        <v>3.8592800000000001E-3</v>
      </c>
      <c r="O17" s="11">
        <v>2.4056400000000001E-3</v>
      </c>
      <c r="P17" s="13">
        <f t="shared" si="2"/>
        <v>0.21521587432231745</v>
      </c>
      <c r="Q17" s="23">
        <f>O17/N17</f>
        <v>0.62333906842727138</v>
      </c>
      <c r="R17" s="29">
        <f t="shared" ref="R17:R20" si="12">(J17/M17)/1000000</f>
        <v>469.04399792445741</v>
      </c>
      <c r="S17" s="13">
        <f>IFERROR((J17/N17)/1000000,"")</f>
        <v>1358.5124686470015</v>
      </c>
      <c r="T17" s="13">
        <f>IFERROR((J17/O17)/1000000,"")</f>
        <v>2179.4117158012004</v>
      </c>
      <c r="U17" s="14">
        <f t="shared" ref="U17:U20" si="13">IFERROR(S17/R17,"")</f>
        <v>2.8963433593830974</v>
      </c>
      <c r="V17" s="30">
        <f t="shared" ref="V17:V20" si="14">IFERROR(T17/R17,"")</f>
        <v>4.6464973977818786</v>
      </c>
      <c r="W17" s="29">
        <f t="shared" si="6"/>
        <v>1125.7055950186977</v>
      </c>
      <c r="X17" s="41">
        <f t="shared" si="7"/>
        <v>3260.4299247528038</v>
      </c>
      <c r="Y17" s="41">
        <f t="shared" si="8"/>
        <v>5230.5881179228809</v>
      </c>
      <c r="Z17" s="14">
        <f t="shared" si="9"/>
        <v>2.8963433593830974</v>
      </c>
      <c r="AA17" s="30">
        <f t="shared" si="10"/>
        <v>4.6464973977818786</v>
      </c>
      <c r="AB17" s="38">
        <v>304.5</v>
      </c>
      <c r="AC17" s="39">
        <v>258.58999999999997</v>
      </c>
      <c r="AD17" s="5" t="s">
        <v>13</v>
      </c>
    </row>
    <row r="18" spans="1:30" ht="45" x14ac:dyDescent="0.25">
      <c r="A18" s="1" t="s">
        <v>10</v>
      </c>
      <c r="B18" s="1" t="s">
        <v>5</v>
      </c>
      <c r="C18" s="1">
        <f>2^20</f>
        <v>1048576</v>
      </c>
      <c r="D18" s="1">
        <v>4</v>
      </c>
      <c r="E18">
        <v>1</v>
      </c>
      <c r="F18" s="1" t="s">
        <v>6</v>
      </c>
      <c r="G18" s="16">
        <f>C18*E18</f>
        <v>1048576</v>
      </c>
      <c r="H18" s="1">
        <v>5</v>
      </c>
      <c r="I18" s="1">
        <v>4</v>
      </c>
      <c r="J18" s="16">
        <f t="shared" si="11"/>
        <v>5242880</v>
      </c>
      <c r="K18" s="1">
        <v>3</v>
      </c>
      <c r="L18" s="15">
        <f t="shared" si="1"/>
        <v>12582912</v>
      </c>
      <c r="M18" s="24">
        <v>1.1243299999999999E-2</v>
      </c>
      <c r="N18" s="11">
        <v>3.9358099999999997E-3</v>
      </c>
      <c r="O18" s="11">
        <v>1.41025E-3</v>
      </c>
      <c r="P18" s="13">
        <f t="shared" si="2"/>
        <v>0.12543025624149495</v>
      </c>
      <c r="Q18" s="23">
        <f>O18/N18</f>
        <v>0.35831252016738618</v>
      </c>
      <c r="R18" s="29">
        <f t="shared" si="12"/>
        <v>466.31149217756354</v>
      </c>
      <c r="S18" s="13">
        <f>IFERROR((J18/N18)/1000000,"")</f>
        <v>1332.0968237796033</v>
      </c>
      <c r="T18" s="13">
        <f>IFERROR((J18/O18)/1000000,"")</f>
        <v>3717.6954440701998</v>
      </c>
      <c r="U18" s="14">
        <f t="shared" si="13"/>
        <v>2.8566673696138789</v>
      </c>
      <c r="V18" s="30">
        <f t="shared" si="14"/>
        <v>7.9725580570820762</v>
      </c>
      <c r="W18" s="29">
        <f t="shared" si="6"/>
        <v>1119.1475812261526</v>
      </c>
      <c r="X18" s="41">
        <f t="shared" si="7"/>
        <v>3197.0323770710479</v>
      </c>
      <c r="Y18" s="41">
        <f t="shared" si="8"/>
        <v>8922.4690657684805</v>
      </c>
      <c r="Z18" s="14">
        <f t="shared" si="9"/>
        <v>2.8566673696138785</v>
      </c>
      <c r="AA18" s="30">
        <f t="shared" si="10"/>
        <v>7.9725580570820762</v>
      </c>
      <c r="AB18" s="38">
        <v>304.5</v>
      </c>
      <c r="AC18" s="39">
        <v>265.7</v>
      </c>
      <c r="AD18" s="5"/>
    </row>
    <row r="19" spans="1:30" ht="45" x14ac:dyDescent="0.25">
      <c r="A19" s="1" t="s">
        <v>10</v>
      </c>
      <c r="B19" s="1" t="s">
        <v>5</v>
      </c>
      <c r="C19" s="1">
        <f>2^20</f>
        <v>1048576</v>
      </c>
      <c r="D19" s="1">
        <v>8</v>
      </c>
      <c r="E19">
        <v>1</v>
      </c>
      <c r="F19" s="1" t="s">
        <v>6</v>
      </c>
      <c r="G19" s="16">
        <f>C19*E19</f>
        <v>1048576</v>
      </c>
      <c r="H19" s="1">
        <v>5</v>
      </c>
      <c r="I19" s="1">
        <v>4</v>
      </c>
      <c r="J19" s="16">
        <f t="shared" si="11"/>
        <v>5242880</v>
      </c>
      <c r="K19" s="1">
        <v>3</v>
      </c>
      <c r="L19" s="15">
        <f t="shared" si="1"/>
        <v>12582912</v>
      </c>
      <c r="M19" s="24">
        <v>1.1243299999999999E-2</v>
      </c>
      <c r="N19" s="11">
        <v>3.9358099999999997E-3</v>
      </c>
      <c r="O19" s="11">
        <v>1.29104E-3</v>
      </c>
      <c r="P19" s="13">
        <f t="shared" si="2"/>
        <v>0.11482749726503785</v>
      </c>
      <c r="Q19" s="23">
        <f>O19/N19</f>
        <v>0.32802396457146055</v>
      </c>
      <c r="R19" s="29">
        <f t="shared" si="12"/>
        <v>466.31149217756354</v>
      </c>
      <c r="S19" s="13">
        <f>IFERROR((J19/N19)/1000000,"")</f>
        <v>1332.0968237796033</v>
      </c>
      <c r="T19" s="13">
        <f>IFERROR((J19/O19)/1000000,"")</f>
        <v>4060.9740984012892</v>
      </c>
      <c r="U19" s="14">
        <f t="shared" si="13"/>
        <v>2.8566673696138789</v>
      </c>
      <c r="V19" s="30">
        <f t="shared" si="14"/>
        <v>8.7087154542074607</v>
      </c>
      <c r="W19" s="29">
        <f t="shared" si="6"/>
        <v>1119.1475812261526</v>
      </c>
      <c r="X19" s="41">
        <f t="shared" si="7"/>
        <v>3197.0323770710479</v>
      </c>
      <c r="Y19" s="41">
        <f t="shared" si="8"/>
        <v>9746.337836163093</v>
      </c>
      <c r="Z19" s="14">
        <f t="shared" si="9"/>
        <v>2.8566673696138785</v>
      </c>
      <c r="AA19" s="30">
        <f t="shared" si="10"/>
        <v>8.708715454207459</v>
      </c>
      <c r="AB19" s="38">
        <v>304.5</v>
      </c>
      <c r="AC19" s="39">
        <v>261.3</v>
      </c>
      <c r="AD19" s="5"/>
    </row>
    <row r="20" spans="1:30" ht="45.75" thickBot="1" x14ac:dyDescent="0.3">
      <c r="A20" s="1" t="s">
        <v>10</v>
      </c>
      <c r="B20" s="1" t="s">
        <v>5</v>
      </c>
      <c r="C20" s="1">
        <f>2^20</f>
        <v>1048576</v>
      </c>
      <c r="D20" s="1">
        <v>16</v>
      </c>
      <c r="E20">
        <v>1</v>
      </c>
      <c r="F20" s="1" t="s">
        <v>6</v>
      </c>
      <c r="G20" s="16">
        <f>C20*E20</f>
        <v>1048576</v>
      </c>
      <c r="H20" s="1">
        <v>5</v>
      </c>
      <c r="I20" s="1">
        <v>4</v>
      </c>
      <c r="J20" s="16">
        <f t="shared" si="11"/>
        <v>5242880</v>
      </c>
      <c r="K20" s="1">
        <v>3</v>
      </c>
      <c r="L20" s="15">
        <f t="shared" si="1"/>
        <v>12582912</v>
      </c>
      <c r="M20" s="25">
        <v>1.1243299999999999E-2</v>
      </c>
      <c r="N20" s="26">
        <v>3.9358099999999997E-3</v>
      </c>
      <c r="O20" s="26">
        <v>1.2211800000000001E-3</v>
      </c>
      <c r="P20" s="27">
        <f t="shared" si="2"/>
        <v>0.10861401901576941</v>
      </c>
      <c r="Q20" s="28">
        <f>O20/N20</f>
        <v>0.31027412400496979</v>
      </c>
      <c r="R20" s="31">
        <f t="shared" si="12"/>
        <v>466.31149217756354</v>
      </c>
      <c r="S20" s="27">
        <f>IFERROR((J20/N20)/1000000,"")</f>
        <v>1332.0968237796033</v>
      </c>
      <c r="T20" s="27">
        <f>IFERROR((J20/O20)/1000000,"")</f>
        <v>4293.2900964640758</v>
      </c>
      <c r="U20" s="32">
        <f t="shared" si="13"/>
        <v>2.8566673696138789</v>
      </c>
      <c r="V20" s="33">
        <f t="shared" si="14"/>
        <v>9.2069146235608184</v>
      </c>
      <c r="W20" s="31">
        <f t="shared" si="6"/>
        <v>1119.1475812261526</v>
      </c>
      <c r="X20" s="42">
        <f t="shared" si="7"/>
        <v>3197.0323770710479</v>
      </c>
      <c r="Y20" s="42">
        <f t="shared" si="8"/>
        <v>10303.896231513781</v>
      </c>
      <c r="Z20" s="32">
        <f t="shared" si="9"/>
        <v>2.8566673696138785</v>
      </c>
      <c r="AA20" s="33">
        <f t="shared" si="10"/>
        <v>9.2069146235608166</v>
      </c>
      <c r="AB20" s="38">
        <v>304.5</v>
      </c>
      <c r="AC20" s="40">
        <v>258.19</v>
      </c>
      <c r="AD20" s="5"/>
    </row>
    <row r="21" spans="1:30" x14ac:dyDescent="0.25">
      <c r="P21" s="2"/>
    </row>
    <row r="22" spans="1:30" x14ac:dyDescent="0.25">
      <c r="P22" s="2"/>
    </row>
  </sheetData>
  <mergeCells count="4">
    <mergeCell ref="AB13:AC13"/>
    <mergeCell ref="M13:Q13"/>
    <mergeCell ref="R13:V13"/>
    <mergeCell ref="W13:AA13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vectorizationOnly_0_barebones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2018-03-13T17:34:03Z</dcterms:modified>
</cp:coreProperties>
</file>