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590"/>
  </bookViews>
  <sheets>
    <sheet name="runtimes_resources" sheetId="2" r:id="rId1"/>
    <sheet name="runtime-discarded-template" sheetId="1" r:id="rId2"/>
    <sheet name="plot4hindawi_perf" sheetId="3" r:id="rId3"/>
    <sheet name="plot4hindawi_res" sheetId="4" r:id="rId4"/>
  </sheets>
  <calcPr calcId="145621"/>
  <fileRecoveryPr repairLoad="1"/>
</workbook>
</file>

<file path=xl/calcChain.xml><?xml version="1.0" encoding="utf-8"?>
<calcChain xmlns="http://schemas.openxmlformats.org/spreadsheetml/2006/main">
  <c r="O46" i="2" l="1"/>
  <c r="N46" i="2"/>
  <c r="L46" i="2"/>
  <c r="M46" i="2"/>
  <c r="G46" i="2"/>
  <c r="O45" i="2"/>
  <c r="N45" i="2"/>
  <c r="M45" i="2"/>
  <c r="L45" i="2"/>
  <c r="G45" i="2"/>
  <c r="O34" i="2" l="1"/>
  <c r="L34" i="2"/>
  <c r="G34" i="2"/>
  <c r="M40" i="2" l="1"/>
  <c r="M44" i="2"/>
  <c r="L44" i="2"/>
  <c r="G44" i="2"/>
  <c r="O44" i="2" s="1"/>
  <c r="O43" i="2"/>
  <c r="N43" i="2"/>
  <c r="M43" i="2"/>
  <c r="L43" i="2"/>
  <c r="G43" i="2"/>
  <c r="M42" i="2"/>
  <c r="L42" i="2"/>
  <c r="G42" i="2"/>
  <c r="O42" i="2" s="1"/>
  <c r="O41" i="2"/>
  <c r="M41" i="2"/>
  <c r="L41" i="2"/>
  <c r="G41" i="2"/>
  <c r="N41" i="2" s="1"/>
  <c r="L40" i="2"/>
  <c r="G40" i="2"/>
  <c r="O40" i="2" s="1"/>
  <c r="O39" i="2"/>
  <c r="N39" i="2"/>
  <c r="M39" i="2"/>
  <c r="L39" i="2"/>
  <c r="G39" i="2"/>
  <c r="M38" i="2"/>
  <c r="L38" i="2"/>
  <c r="G38" i="2"/>
  <c r="O38" i="2" s="1"/>
  <c r="M37" i="2"/>
  <c r="L37" i="2"/>
  <c r="G37" i="2"/>
  <c r="O37" i="2" s="1"/>
  <c r="O36" i="2"/>
  <c r="N36" i="2"/>
  <c r="M36" i="2"/>
  <c r="L36" i="2"/>
  <c r="G36" i="2"/>
  <c r="N42" i="2" l="1"/>
  <c r="N44" i="2"/>
  <c r="N38" i="2"/>
  <c r="N37" i="2"/>
  <c r="L33" i="2"/>
  <c r="L35" i="2"/>
  <c r="G35" i="2"/>
  <c r="O35" i="2" s="1"/>
  <c r="O33" i="2"/>
  <c r="G29" i="2"/>
  <c r="G33" i="2"/>
  <c r="O28" i="2" l="1"/>
  <c r="N28" i="2"/>
  <c r="M28" i="2"/>
  <c r="L28" i="2"/>
  <c r="G28" i="2"/>
  <c r="M27" i="2"/>
  <c r="L27" i="2"/>
  <c r="G27" i="2"/>
  <c r="O27" i="2" s="1"/>
  <c r="O25" i="2"/>
  <c r="M26" i="2"/>
  <c r="M25" i="2"/>
  <c r="L21" i="2"/>
  <c r="L22" i="2"/>
  <c r="L23" i="2"/>
  <c r="L24" i="2"/>
  <c r="L25" i="2"/>
  <c r="L26" i="2"/>
  <c r="O26" i="2"/>
  <c r="N26" i="2"/>
  <c r="G26" i="2"/>
  <c r="G25" i="2"/>
  <c r="N25" i="2" s="1"/>
  <c r="N27" i="2" l="1"/>
  <c r="M10" i="2"/>
  <c r="M11" i="2"/>
  <c r="M12" i="2"/>
  <c r="M9" i="2"/>
  <c r="Q10" i="4" l="1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M22" i="2" l="1"/>
  <c r="M23" i="2"/>
  <c r="M24" i="2"/>
  <c r="M21" i="2"/>
  <c r="G24" i="2"/>
  <c r="G23" i="2"/>
  <c r="G22" i="2"/>
  <c r="G21" i="2"/>
  <c r="M18" i="2"/>
  <c r="M19" i="2"/>
  <c r="M20" i="2"/>
  <c r="M17" i="2"/>
  <c r="G20" i="2"/>
  <c r="G19" i="2"/>
  <c r="G18" i="2"/>
  <c r="G17" i="2"/>
  <c r="M14" i="2"/>
  <c r="M15" i="2"/>
  <c r="M16" i="2"/>
  <c r="M13" i="2"/>
  <c r="L14" i="2"/>
  <c r="L15" i="2"/>
  <c r="L16" i="2"/>
  <c r="L13" i="2"/>
  <c r="G16" i="2"/>
  <c r="G15" i="2"/>
  <c r="G14" i="2"/>
  <c r="G13" i="2"/>
  <c r="G12" i="2"/>
  <c r="G11" i="2"/>
  <c r="G10" i="2"/>
  <c r="G9" i="2"/>
  <c r="G6" i="2"/>
  <c r="O17" i="2" l="1"/>
  <c r="O22" i="2"/>
  <c r="N22" i="2"/>
  <c r="O19" i="2"/>
  <c r="N12" i="2"/>
  <c r="O12" i="2"/>
  <c r="O20" i="2"/>
  <c r="O13" i="2"/>
  <c r="N13" i="2"/>
  <c r="O14" i="2"/>
  <c r="N14" i="2"/>
  <c r="O9" i="2"/>
  <c r="N9" i="2"/>
  <c r="O21" i="2"/>
  <c r="N21" i="2"/>
  <c r="N10" i="2"/>
  <c r="O10" i="2"/>
  <c r="O18" i="2"/>
  <c r="N11" i="2"/>
  <c r="O11" i="2"/>
  <c r="O23" i="2"/>
  <c r="N23" i="2"/>
  <c r="O24" i="2"/>
  <c r="N24" i="2"/>
  <c r="O15" i="2"/>
  <c r="N15" i="2"/>
  <c r="O16" i="2"/>
  <c r="N16" i="2"/>
  <c r="G10" i="1"/>
  <c r="G8" i="1"/>
  <c r="G9" i="1"/>
  <c r="G7" i="1"/>
</calcChain>
</file>

<file path=xl/comments1.xml><?xml version="1.0" encoding="utf-8"?>
<comments xmlns="http://schemas.openxmlformats.org/spreadsheetml/2006/main">
  <authors>
    <author>Author</author>
  </authors>
  <commentList>
    <comment ref="C33" authorId="0">
      <text>
        <r>
          <rPr>
            <b/>
            <sz val="9"/>
            <color indexed="81"/>
            <rFont val="Tahoma"/>
            <family val="2"/>
          </rPr>
          <t>Author:
The host code had C++ bindings (as opposed to host code in hybrid case)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was upaded with host code that is now very similar to the host code of hybrid case (C  bindings, etc). 
Still giving similar results.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ver40 onwards is updatd code generation with vectorization lowered one level, inside TOP. Major upgrade. 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ver40 onwards is updatd code generation with vectorization lowered one level, inside TOP. Major upgrade.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ver40 onwards is updatd code generation with vectorization lowered one level, inside TOP. Major upgrade. 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ver40 onwards is updatd code generation with vectorization lowered one level, inside TOP. Major upgrade. </t>
        </r>
      </text>
    </comment>
  </commentList>
</comments>
</file>

<file path=xl/sharedStrings.xml><?xml version="1.0" encoding="utf-8"?>
<sst xmlns="http://schemas.openxmlformats.org/spreadsheetml/2006/main" count="177" uniqueCount="79">
  <si>
    <t>SIZE</t>
  </si>
  <si>
    <t>IM</t>
  </si>
  <si>
    <t>JM</t>
  </si>
  <si>
    <t>NTOT</t>
  </si>
  <si>
    <t>DEV</t>
  </si>
  <si>
    <t>ocl-baseline</t>
  </si>
  <si>
    <t>tybec-vect1</t>
  </si>
  <si>
    <t>tybec-vect2</t>
  </si>
  <si>
    <t>artefact</t>
  </si>
  <si>
    <t>CPU (serial, AWS F1)</t>
  </si>
  <si>
    <t>HOST/DEV</t>
  </si>
  <si>
    <t>DEV-vect1/DEV-this</t>
  </si>
  <si>
    <t>tybec-vect4</t>
  </si>
  <si>
    <t>ver4</t>
  </si>
  <si>
    <t>ver5</t>
  </si>
  <si>
    <t>ver6</t>
  </si>
  <si>
    <t>ver20</t>
  </si>
  <si>
    <t>ver21</t>
  </si>
  <si>
    <t>ver22</t>
  </si>
  <si>
    <t>VECT</t>
  </si>
  <si>
    <t>ver23</t>
  </si>
  <si>
    <t>notes</t>
  </si>
  <si>
    <t>resources</t>
  </si>
  <si>
    <t>lut</t>
  </si>
  <si>
    <t>lutmem</t>
  </si>
  <si>
    <t>reg</t>
  </si>
  <si>
    <t>carry8</t>
  </si>
  <si>
    <t>f7mux</t>
  </si>
  <si>
    <t>f8mux</t>
  </si>
  <si>
    <t>bram</t>
  </si>
  <si>
    <t>dsp</t>
  </si>
  <si>
    <t>Vectorization Factor</t>
  </si>
  <si>
    <t>Normalized Exec Time</t>
  </si>
  <si>
    <t>MAX</t>
  </si>
  <si>
    <t>BASELINE</t>
  </si>
  <si>
    <t>luts</t>
  </si>
  <si>
    <t>regs</t>
  </si>
  <si>
    <t>brams</t>
  </si>
  <si>
    <t>dsps</t>
  </si>
  <si>
    <t>vect1-ocl</t>
  </si>
  <si>
    <t>vect1</t>
  </si>
  <si>
    <t>vect2</t>
  </si>
  <si>
    <t>vect4</t>
  </si>
  <si>
    <t>vect8</t>
  </si>
  <si>
    <t>vect16</t>
  </si>
  <si>
    <t xml:space="preserve">vi </t>
  </si>
  <si>
    <t>ver7</t>
  </si>
  <si>
    <t>Device Throughput (grid-points/second)</t>
  </si>
  <si>
    <t>CPU Throughput 
(grid-point/second)</t>
  </si>
  <si>
    <t>HDL shell template</t>
  </si>
  <si>
    <t>new</t>
  </si>
  <si>
    <t>old</t>
  </si>
  <si>
    <t>code-type</t>
  </si>
  <si>
    <t>tybec-ocl-hdl</t>
  </si>
  <si>
    <t>CPU -O</t>
  </si>
  <si>
    <t>ver30</t>
  </si>
  <si>
    <t>ver31</t>
  </si>
  <si>
    <t>verz_TybecBuild (vect2, manual)</t>
  </si>
  <si>
    <t>verz_TybecBuild (vect1, manual)</t>
  </si>
  <si>
    <t>can be discarded as ver3x, which is auto-generated, supersedes this.</t>
  </si>
  <si>
    <r>
      <t xml:space="preserve">1024 </t>
    </r>
    <r>
      <rPr>
        <sz val="11"/>
        <color theme="1"/>
        <rFont val="Calibri"/>
        <family val="2"/>
      </rPr>
      <t xml:space="preserve">× </t>
    </r>
    <r>
      <rPr>
        <sz val="11"/>
        <color theme="1"/>
        <rFont val="Calibri"/>
        <family val="2"/>
        <scheme val="minor"/>
      </rPr>
      <t>1024 × 1000</t>
    </r>
  </si>
  <si>
    <t>2048 × 2048 × 1000</t>
  </si>
  <si>
    <t>1024 × 1024 × 10000</t>
  </si>
  <si>
    <t>ocl-only-manual</t>
  </si>
  <si>
    <t>X</t>
  </si>
  <si>
    <t>testcode\12_coriolis\ocl_only_manual, on 2019.11.26</t>
  </si>
  <si>
    <t>NA</t>
  </si>
  <si>
    <t xml:space="preserve"> </t>
  </si>
  <si>
    <t>italics and bold. used for Hindawi</t>
  </si>
  <si>
    <t>2019.11.26: POST Hindawi</t>
  </si>
  <si>
    <t>new, t10</t>
  </si>
  <si>
    <t>ver40</t>
  </si>
  <si>
    <t>ver41</t>
  </si>
  <si>
    <t>ver42</t>
  </si>
  <si>
    <t>ver43</t>
  </si>
  <si>
    <t>testcode\12_coriolis\ocl_only_manual, on 2019.12.09</t>
  </si>
  <si>
    <t>testcode\12_coriolis\ocl_only_manual, on 2019.11.26, C++ bindings</t>
  </si>
  <si>
    <t>ver44</t>
  </si>
  <si>
    <t>this is with updated flopoco units for virtex6, with slightly out if synch but _accurate_ 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</si>
</sst>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43" fontId="1" fillId="0" borderId="0" applyFont="0" applyFill="0" applyBorder="0" applyAlignment="0" applyProtection="0"/>
    <xf numFmtId="0" fontId="6" fillId="4" borderId="4" applyNumberFormat="0" applyAlignment="0" applyProtection="0"/>
    <xf numFmtId="0" fontId="7" fillId="5" borderId="0" applyNumberFormat="0" applyBorder="0" applyAlignment="0" applyProtection="0"/>
  </cellStyleXfs>
  <cellXfs count="59">
    <xf numFmtId="0" fontId="0" fillId="0" borderId="0" xfId="0"/>
    <xf numFmtId="0" fontId="2" fillId="2" borderId="1" xfId="1"/>
    <xf numFmtId="0" fontId="0" fillId="3" borderId="2" xfId="2" applyFont="1"/>
    <xf numFmtId="0" fontId="0" fillId="3" borderId="3" xfId="2" applyFont="1" applyBorder="1"/>
    <xf numFmtId="164" fontId="0" fillId="0" borderId="0" xfId="0" applyNumberFormat="1"/>
    <xf numFmtId="2" fontId="0" fillId="0" borderId="0" xfId="0" applyNumberFormat="1"/>
    <xf numFmtId="165" fontId="0" fillId="0" borderId="0" xfId="3" applyNumberFormat="1" applyFont="1"/>
    <xf numFmtId="0" fontId="0" fillId="0" borderId="0" xfId="0" applyAlignment="1">
      <alignment wrapText="1"/>
    </xf>
    <xf numFmtId="0" fontId="0" fillId="3" borderId="2" xfId="2" applyFont="1" applyAlignment="1">
      <alignment wrapText="1"/>
    </xf>
    <xf numFmtId="0" fontId="0" fillId="3" borderId="3" xfId="2" applyFont="1" applyBorder="1" applyAlignment="1">
      <alignment wrapText="1"/>
    </xf>
    <xf numFmtId="0" fontId="3" fillId="3" borderId="2" xfId="2" applyFont="1"/>
    <xf numFmtId="0" fontId="3" fillId="0" borderId="0" xfId="0" applyFont="1"/>
    <xf numFmtId="0" fontId="4" fillId="2" borderId="1" xfId="1" applyFont="1"/>
    <xf numFmtId="2" fontId="3" fillId="0" borderId="0" xfId="0" applyNumberFormat="1" applyFont="1"/>
    <xf numFmtId="165" fontId="3" fillId="0" borderId="0" xfId="3" applyNumberFormat="1" applyFont="1"/>
    <xf numFmtId="0" fontId="3" fillId="0" borderId="0" xfId="0" applyFont="1" applyAlignment="1">
      <alignment wrapText="1"/>
    </xf>
    <xf numFmtId="49" fontId="0" fillId="0" borderId="0" xfId="0" applyNumberFormat="1"/>
    <xf numFmtId="0" fontId="8" fillId="2" borderId="1" xfId="1" applyFont="1"/>
    <xf numFmtId="0" fontId="9" fillId="3" borderId="2" xfId="2" applyFont="1"/>
    <xf numFmtId="0" fontId="9" fillId="0" borderId="0" xfId="0" applyFont="1"/>
    <xf numFmtId="2" fontId="9" fillId="0" borderId="0" xfId="0" applyNumberFormat="1" applyFont="1"/>
    <xf numFmtId="165" fontId="9" fillId="0" borderId="0" xfId="3" applyNumberFormat="1" applyFont="1"/>
    <xf numFmtId="0" fontId="9" fillId="0" borderId="0" xfId="0" applyFont="1" applyAlignment="1">
      <alignment wrapText="1"/>
    </xf>
    <xf numFmtId="0" fontId="6" fillId="4" borderId="4" xfId="4" applyAlignment="1">
      <alignment wrapText="1"/>
    </xf>
    <xf numFmtId="0" fontId="0" fillId="0" borderId="0" xfId="0" applyFont="1"/>
    <xf numFmtId="2" fontId="0" fillId="0" borderId="0" xfId="0" applyNumberFormat="1" applyFont="1"/>
    <xf numFmtId="165" fontId="1" fillId="0" borderId="0" xfId="3" applyNumberFormat="1" applyFont="1"/>
    <xf numFmtId="0" fontId="0" fillId="0" borderId="0" xfId="0" applyFont="1" applyFill="1" applyBorder="1"/>
    <xf numFmtId="0" fontId="2" fillId="2" borderId="6" xfId="1" applyBorder="1"/>
    <xf numFmtId="0" fontId="7" fillId="5" borderId="0" xfId="5" applyBorder="1"/>
    <xf numFmtId="0" fontId="0" fillId="0" borderId="0" xfId="0" applyBorder="1"/>
    <xf numFmtId="0" fontId="2" fillId="2" borderId="1" xfId="1" applyBorder="1"/>
    <xf numFmtId="2" fontId="0" fillId="0" borderId="0" xfId="0" applyNumberFormat="1" applyBorder="1"/>
    <xf numFmtId="165" fontId="0" fillId="0" borderId="0" xfId="3" applyNumberFormat="1" applyFont="1" applyBorder="1"/>
    <xf numFmtId="0" fontId="7" fillId="5" borderId="5" xfId="5" applyBorder="1"/>
    <xf numFmtId="0" fontId="0" fillId="0" borderId="5" xfId="0" applyBorder="1"/>
    <xf numFmtId="0" fontId="2" fillId="2" borderId="7" xfId="1" applyBorder="1"/>
    <xf numFmtId="2" fontId="0" fillId="0" borderId="5" xfId="0" applyNumberFormat="1" applyBorder="1"/>
    <xf numFmtId="165" fontId="0" fillId="0" borderId="5" xfId="3" applyNumberFormat="1" applyFont="1" applyBorder="1"/>
    <xf numFmtId="0" fontId="0" fillId="3" borderId="2" xfId="2" applyFont="1" applyBorder="1"/>
    <xf numFmtId="0" fontId="0" fillId="0" borderId="0" xfId="0" applyFont="1" applyBorder="1"/>
    <xf numFmtId="0" fontId="10" fillId="2" borderId="1" xfId="1" applyFont="1" applyBorder="1"/>
    <xf numFmtId="2" fontId="0" fillId="0" borderId="0" xfId="0" applyNumberFormat="1" applyFont="1" applyBorder="1"/>
    <xf numFmtId="165" fontId="1" fillId="0" borderId="0" xfId="3" applyNumberFormat="1" applyFont="1" applyBorder="1"/>
    <xf numFmtId="0" fontId="0" fillId="3" borderId="8" xfId="2" applyFont="1" applyBorder="1"/>
    <xf numFmtId="0" fontId="0" fillId="0" borderId="5" xfId="0" applyFont="1" applyBorder="1"/>
    <xf numFmtId="0" fontId="10" fillId="2" borderId="7" xfId="1" applyFont="1" applyBorder="1"/>
    <xf numFmtId="0" fontId="0" fillId="0" borderId="5" xfId="0" applyFont="1" applyFill="1" applyBorder="1"/>
    <xf numFmtId="2" fontId="0" fillId="0" borderId="5" xfId="0" applyNumberFormat="1" applyFont="1" applyBorder="1"/>
    <xf numFmtId="165" fontId="1" fillId="0" borderId="5" xfId="3" applyNumberFormat="1" applyFont="1" applyBorder="1"/>
    <xf numFmtId="0" fontId="0" fillId="3" borderId="9" xfId="2" applyFont="1" applyBorder="1"/>
    <xf numFmtId="0" fontId="10" fillId="2" borderId="6" xfId="1" applyFont="1" applyBorder="1"/>
    <xf numFmtId="0" fontId="7" fillId="5" borderId="10" xfId="5" applyBorder="1"/>
    <xf numFmtId="0" fontId="0" fillId="0" borderId="10" xfId="0" applyBorder="1"/>
    <xf numFmtId="0" fontId="2" fillId="2" borderId="11" xfId="1" applyBorder="1"/>
    <xf numFmtId="0" fontId="0" fillId="0" borderId="10" xfId="0" applyFont="1" applyFill="1" applyBorder="1"/>
    <xf numFmtId="2" fontId="0" fillId="0" borderId="10" xfId="0" applyNumberFormat="1" applyBorder="1"/>
    <xf numFmtId="2" fontId="0" fillId="0" borderId="10" xfId="0" applyNumberFormat="1" applyFont="1" applyBorder="1"/>
    <xf numFmtId="165" fontId="0" fillId="0" borderId="10" xfId="3" applyNumberFormat="1" applyFont="1" applyBorder="1"/>
  </cellXfs>
  <cellStyles count="6">
    <cellStyle name="Accent4" xfId="5" builtinId="41"/>
    <cellStyle name="Calculation" xfId="1" builtinId="22"/>
    <cellStyle name="Check Cell" xfId="4" builtinId="23"/>
    <cellStyle name="Comma" xfId="3" builtinId="3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6861601372136"/>
          <c:y val="3.4681081676686563E-2"/>
          <c:w val="0.64856437965718128"/>
          <c:h val="0.73202433783788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plot4hindawi_perf!$G$4</c:f>
              <c:strCache>
                <c:ptCount val="1"/>
                <c:pt idx="0">
                  <c:v>1024 × 1024 × 1000</c:v>
                </c:pt>
              </c:strCache>
            </c:strRef>
          </c:tx>
          <c:spPr>
            <a:ln w="19050"/>
          </c:spPr>
          <c:marker>
            <c:spPr>
              <a:noFill/>
              <a:ln w="19050"/>
            </c:spPr>
          </c:marker>
          <c:xVal>
            <c:numRef>
              <c:f>plot4hindawi_perf!$F$5:$F$8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plot4hindawi_perf!$G$5:$G$8</c:f>
              <c:numCache>
                <c:formatCode>0.000</c:formatCode>
                <c:ptCount val="4"/>
                <c:pt idx="0">
                  <c:v>1</c:v>
                </c:pt>
                <c:pt idx="1">
                  <c:v>1.9063656550703183</c:v>
                </c:pt>
                <c:pt idx="2">
                  <c:v>2.6855463658553931</c:v>
                </c:pt>
                <c:pt idx="3">
                  <c:v>2.6860046741155443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plot4hindawi_perf!$H$4</c:f>
              <c:strCache>
                <c:ptCount val="1"/>
                <c:pt idx="0">
                  <c:v>2048 × 2048 × 1000</c:v>
                </c:pt>
              </c:strCache>
            </c:strRef>
          </c:tx>
          <c:spPr>
            <a:ln w="19050"/>
          </c:spPr>
          <c:marker>
            <c:spPr>
              <a:ln w="19050"/>
            </c:spPr>
          </c:marker>
          <c:xVal>
            <c:numRef>
              <c:f>plot4hindawi_perf!$F$5:$F$8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plot4hindawi_perf!$H$5:$H$8</c:f>
              <c:numCache>
                <c:formatCode>0.000</c:formatCode>
                <c:ptCount val="4"/>
                <c:pt idx="0">
                  <c:v>1</c:v>
                </c:pt>
                <c:pt idx="1">
                  <c:v>1.9190956235986787</c:v>
                </c:pt>
                <c:pt idx="2">
                  <c:v>2.7292000331027499</c:v>
                </c:pt>
                <c:pt idx="3">
                  <c:v>2.7295122871505253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plot4hindawi_perf!$I$4</c:f>
              <c:strCache>
                <c:ptCount val="1"/>
                <c:pt idx="0">
                  <c:v>1024 × 1024 × 10000</c:v>
                </c:pt>
              </c:strCache>
            </c:strRef>
          </c:tx>
          <c:spPr>
            <a:ln w="19050"/>
          </c:spPr>
          <c:marker>
            <c:spPr>
              <a:ln w="19050"/>
            </c:spPr>
          </c:marker>
          <c:xVal>
            <c:numRef>
              <c:f>plot4hindawi_perf!$F$5:$F$8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plot4hindawi_perf!$I$5:$I$8</c:f>
              <c:numCache>
                <c:formatCode>0.000</c:formatCode>
                <c:ptCount val="4"/>
                <c:pt idx="0">
                  <c:v>1</c:v>
                </c:pt>
                <c:pt idx="1">
                  <c:v>1.9199123827777396</c:v>
                </c:pt>
                <c:pt idx="2">
                  <c:v>2.7325413594266612</c:v>
                </c:pt>
                <c:pt idx="3">
                  <c:v>2.7327909582501091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808"/>
        <c:axId val="79322112"/>
      </c:scatterChart>
      <c:valAx>
        <c:axId val="79319808"/>
        <c:scaling>
          <c:orientation val="minMax"/>
          <c:max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/>
                  <a:t>Vectorization Factor</a:t>
                </a:r>
              </a:p>
              <a:p>
                <a:pPr>
                  <a:defRPr/>
                </a:pPr>
                <a:r>
                  <a:rPr lang="en-GB" sz="1200" b="0" i="1"/>
                  <a:t>(Memory</a:t>
                </a:r>
                <a:r>
                  <a:rPr lang="en-GB" sz="1200" b="0" i="1" baseline="0"/>
                  <a:t> Access and Datapath)</a:t>
                </a:r>
                <a:endParaRPr lang="en-GB" sz="1200" b="0" i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 i="1"/>
            </a:pPr>
            <a:endParaRPr lang="en-US"/>
          </a:p>
        </c:txPr>
        <c:crossAx val="79322112"/>
        <c:crosses val="autoZero"/>
        <c:crossBetween val="midCat"/>
      </c:valAx>
      <c:valAx>
        <c:axId val="793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Speedup Compared to Baseli</a:t>
                </a:r>
                <a:r>
                  <a:rPr lang="en-GB" sz="1200" baseline="0"/>
                  <a:t>ne (Scalar) Version</a:t>
                </a:r>
                <a:endParaRPr lang="en-GB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100" b="1" i="1"/>
            </a:pPr>
            <a:endParaRPr lang="en-US"/>
          </a:p>
        </c:txPr>
        <c:crossAx val="79319808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plot4hindawi_res!$N$6</c:f>
              <c:strCache>
                <c:ptCount val="1"/>
                <c:pt idx="0">
                  <c:v>luts</c:v>
                </c:pt>
              </c:strCache>
            </c:strRef>
          </c:tx>
          <c:invertIfNegative val="0"/>
          <c:cat>
            <c:numRef>
              <c:f>plot4hindawi_res!$M$7:$M$10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plot4hindawi_res!$N$7:$N$10</c:f>
              <c:numCache>
                <c:formatCode>0.00</c:formatCode>
                <c:ptCount val="4"/>
                <c:pt idx="0">
                  <c:v>1</c:v>
                </c:pt>
                <c:pt idx="1">
                  <c:v>1.8684660061496412</c:v>
                </c:pt>
                <c:pt idx="2">
                  <c:v>3.6064229586607448</c:v>
                </c:pt>
                <c:pt idx="3">
                  <c:v>7.0842159207379574</c:v>
                </c:pt>
              </c:numCache>
            </c:numRef>
          </c:val>
        </c:ser>
        <c:ser>
          <c:idx val="1"/>
          <c:order val="1"/>
          <c:tx>
            <c:strRef>
              <c:f>plot4hindawi_res!$O$6</c:f>
              <c:strCache>
                <c:ptCount val="1"/>
                <c:pt idx="0">
                  <c:v>regs</c:v>
                </c:pt>
              </c:strCache>
            </c:strRef>
          </c:tx>
          <c:invertIfNegative val="0"/>
          <c:cat>
            <c:numRef>
              <c:f>plot4hindawi_res!$M$7:$M$10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plot4hindawi_res!$O$7:$O$10</c:f>
              <c:numCache>
                <c:formatCode>0.00</c:formatCode>
                <c:ptCount val="4"/>
                <c:pt idx="0">
                  <c:v>1</c:v>
                </c:pt>
                <c:pt idx="1">
                  <c:v>1.8476130915155304</c:v>
                </c:pt>
                <c:pt idx="2">
                  <c:v>3.5455493016468624</c:v>
                </c:pt>
                <c:pt idx="3">
                  <c:v>6.9432978945174071</c:v>
                </c:pt>
              </c:numCache>
            </c:numRef>
          </c:val>
        </c:ser>
        <c:ser>
          <c:idx val="2"/>
          <c:order val="2"/>
          <c:tx>
            <c:strRef>
              <c:f>plot4hindawi_res!$P$6</c:f>
              <c:strCache>
                <c:ptCount val="1"/>
                <c:pt idx="0">
                  <c:v>brams</c:v>
                </c:pt>
              </c:strCache>
            </c:strRef>
          </c:tx>
          <c:invertIfNegative val="0"/>
          <c:cat>
            <c:numRef>
              <c:f>plot4hindawi_res!$M$7:$M$10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plot4hindawi_res!$P$7:$P$10</c:f>
              <c:numCache>
                <c:formatCode>0.00</c:formatCode>
                <c:ptCount val="4"/>
                <c:pt idx="0">
                  <c:v>1</c:v>
                </c:pt>
                <c:pt idx="1">
                  <c:v>1.3333333333333333</c:v>
                </c:pt>
                <c:pt idx="2">
                  <c:v>2.5</c:v>
                </c:pt>
                <c:pt idx="3">
                  <c:v>4.833333333333333</c:v>
                </c:pt>
              </c:numCache>
            </c:numRef>
          </c:val>
        </c:ser>
        <c:ser>
          <c:idx val="3"/>
          <c:order val="3"/>
          <c:tx>
            <c:strRef>
              <c:f>plot4hindawi_res!$Q$6</c:f>
              <c:strCache>
                <c:ptCount val="1"/>
                <c:pt idx="0">
                  <c:v>dsps</c:v>
                </c:pt>
              </c:strCache>
            </c:strRef>
          </c:tx>
          <c:invertIfNegative val="0"/>
          <c:cat>
            <c:numRef>
              <c:f>plot4hindawi_res!$M$7:$M$10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plot4hindawi_res!$Q$7:$Q$10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4160"/>
        <c:axId val="82138624"/>
      </c:barChart>
      <c:catAx>
        <c:axId val="821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Vectorization</a:t>
                </a:r>
                <a:r>
                  <a:rPr lang="en-GB" sz="1200" baseline="0"/>
                  <a:t> Factor</a:t>
                </a:r>
              </a:p>
              <a:p>
                <a:pPr>
                  <a:defRPr sz="1200"/>
                </a:pPr>
                <a:r>
                  <a:rPr lang="en-GB" sz="1200" b="0" i="1" baseline="0"/>
                  <a:t>(Memory Access and Datapath)</a:t>
                </a:r>
                <a:endParaRPr lang="en-GB" sz="1200" b="0" i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82138624"/>
        <c:crosses val="autoZero"/>
        <c:auto val="1"/>
        <c:lblAlgn val="ctr"/>
        <c:lblOffset val="100"/>
        <c:noMultiLvlLbl val="0"/>
      </c:catAx>
      <c:valAx>
        <c:axId val="8213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GB" sz="1200" b="1" i="0" baseline="0">
                    <a:effectLst/>
                  </a:rPr>
                  <a:t>Normalized Resource Usage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100" b="0"/>
            </a:pPr>
            <a:endParaRPr lang="en-US"/>
          </a:p>
        </c:txPr>
        <c:crossAx val="821241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481633</xdr:colOff>
      <xdr:row>8</xdr:row>
      <xdr:rowOff>76407</xdr:rowOff>
    </xdr:from>
    <xdr:to>
      <xdr:col>13</xdr:col>
      <xdr:colOff>72058</xdr:colOff>
      <xdr:row>27</xdr:row>
      <xdr:rowOff>14495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9</xdr:row>
      <xdr:rowOff>138111</xdr:rowOff>
    </xdr:from>
    <xdr:to>
      <xdr:col>13</xdr:col>
      <xdr:colOff>276224</xdr:colOff>
      <xdr:row>28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Z46"/>
  <sheetViews>
    <sheetView tabSelected="1" topLeftCell="B1" zoomScaleNormal="100" workbookViewId="0">
      <pane xSplit="7" ySplit="5" topLeftCell="I33" activePane="bottomRight" state="frozen"/>
      <selection activeCell="B1" sqref="B1"/>
      <selection pane="topRight" activeCell="I1" sqref="I1"/>
      <selection pane="bottomLeft" activeCell="B6" sqref="B6"/>
      <selection pane="bottomRight" activeCell="C46" sqref="C46"/>
    </sheetView>
  </sheetViews>
  <sheetFormatPr defaultRowHeight="15" x14ac:dyDescent="0.25"/>
  <cols>
    <col min="3" max="3" width="18.140625" customWidth="1"/>
    <col min="4" max="4" width="5.5703125" bestFit="1" customWidth="1"/>
    <col min="5" max="6" width="5.85546875" bestFit="1" customWidth="1"/>
    <col min="7" max="7" width="9.28515625" bestFit="1" customWidth="1"/>
    <col min="8" max="8" width="8.140625" customWidth="1"/>
    <col min="9" max="10" width="6.85546875" customWidth="1"/>
    <col min="11" max="11" width="7.28515625" bestFit="1" customWidth="1"/>
    <col min="12" max="12" width="14" customWidth="1"/>
    <col min="13" max="13" width="18.85546875" bestFit="1" customWidth="1"/>
    <col min="14" max="14" width="12.5703125" customWidth="1"/>
    <col min="15" max="15" width="18.7109375" customWidth="1"/>
    <col min="16" max="16" width="50.7109375" bestFit="1" customWidth="1"/>
    <col min="17" max="17" width="8.140625" customWidth="1"/>
    <col min="18" max="18" width="45.85546875" style="7" customWidth="1"/>
  </cols>
  <sheetData>
    <row r="4" spans="3:26" x14ac:dyDescent="0.25">
      <c r="S4" s="3" t="s">
        <v>22</v>
      </c>
    </row>
    <row r="5" spans="3:26" s="7" customFormat="1" ht="75" x14ac:dyDescent="0.25">
      <c r="C5" s="7" t="s">
        <v>52</v>
      </c>
      <c r="D5" s="8" t="s">
        <v>19</v>
      </c>
      <c r="E5" s="8" t="s">
        <v>1</v>
      </c>
      <c r="F5" s="8" t="s">
        <v>2</v>
      </c>
      <c r="G5" s="8" t="s">
        <v>0</v>
      </c>
      <c r="H5" s="8" t="s">
        <v>3</v>
      </c>
      <c r="I5" s="8" t="s">
        <v>9</v>
      </c>
      <c r="J5" s="8" t="s">
        <v>54</v>
      </c>
      <c r="K5" s="8" t="s">
        <v>4</v>
      </c>
      <c r="L5" s="8" t="s">
        <v>10</v>
      </c>
      <c r="M5" s="8" t="s">
        <v>11</v>
      </c>
      <c r="N5" s="8" t="s">
        <v>48</v>
      </c>
      <c r="O5" s="8" t="s">
        <v>47</v>
      </c>
      <c r="P5" s="8" t="s">
        <v>8</v>
      </c>
      <c r="Q5" s="8" t="s">
        <v>49</v>
      </c>
      <c r="R5" s="8" t="s">
        <v>21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 t="s">
        <v>30</v>
      </c>
    </row>
    <row r="6" spans="3:26" x14ac:dyDescent="0.25">
      <c r="C6" s="2" t="s">
        <v>5</v>
      </c>
      <c r="D6">
        <v>1</v>
      </c>
      <c r="E6">
        <v>1024</v>
      </c>
      <c r="F6">
        <v>1024</v>
      </c>
      <c r="G6" s="1">
        <f>E6*F6</f>
        <v>1048576</v>
      </c>
      <c r="H6">
        <v>10</v>
      </c>
      <c r="S6">
        <v>4457</v>
      </c>
      <c r="T6">
        <v>831</v>
      </c>
      <c r="U6">
        <v>5730</v>
      </c>
      <c r="V6">
        <v>280</v>
      </c>
      <c r="W6">
        <v>321</v>
      </c>
      <c r="X6">
        <v>132</v>
      </c>
      <c r="Y6">
        <v>1</v>
      </c>
      <c r="Z6">
        <v>16</v>
      </c>
    </row>
    <row r="7" spans="3:26" x14ac:dyDescent="0.25">
      <c r="C7" s="2" t="s">
        <v>5</v>
      </c>
      <c r="G7" s="1"/>
    </row>
    <row r="8" spans="3:26" x14ac:dyDescent="0.25">
      <c r="C8" s="2" t="s">
        <v>5</v>
      </c>
      <c r="G8" s="1"/>
    </row>
    <row r="9" spans="3:26" x14ac:dyDescent="0.25">
      <c r="C9" s="2" t="s">
        <v>53</v>
      </c>
      <c r="D9">
        <v>1</v>
      </c>
      <c r="E9">
        <v>512</v>
      </c>
      <c r="F9">
        <v>512</v>
      </c>
      <c r="G9" s="1">
        <f t="shared" ref="G9:G11" si="0">E9*F9</f>
        <v>262144</v>
      </c>
      <c r="H9">
        <v>1000</v>
      </c>
      <c r="I9">
        <v>7.3535700000000004</v>
      </c>
      <c r="J9">
        <v>0</v>
      </c>
      <c r="K9">
        <v>0.32818000000000003</v>
      </c>
      <c r="M9" s="5">
        <f>$K$9/K9</f>
        <v>1</v>
      </c>
      <c r="N9" s="6">
        <f t="shared" ref="N9:N16" si="1">G9*H9/I9</f>
        <v>35648535.337257959</v>
      </c>
      <c r="O9" s="6">
        <f t="shared" ref="O9:O25" si="2">G9*H9/K9</f>
        <v>798781156.68230844</v>
      </c>
      <c r="P9" t="s">
        <v>13</v>
      </c>
      <c r="Q9" t="s">
        <v>50</v>
      </c>
    </row>
    <row r="10" spans="3:26" x14ac:dyDescent="0.25">
      <c r="C10" s="2" t="s">
        <v>53</v>
      </c>
      <c r="D10">
        <v>2</v>
      </c>
      <c r="E10">
        <v>512</v>
      </c>
      <c r="F10">
        <v>512</v>
      </c>
      <c r="G10" s="1">
        <f t="shared" si="0"/>
        <v>262144</v>
      </c>
      <c r="H10">
        <v>1000</v>
      </c>
      <c r="I10">
        <v>7.3535700000000004</v>
      </c>
      <c r="J10">
        <v>0</v>
      </c>
      <c r="K10">
        <v>0.22401099999999999</v>
      </c>
      <c r="M10" s="5">
        <f t="shared" ref="M10:M12" si="3">$K$9/K10</f>
        <v>1.46501734289834</v>
      </c>
      <c r="N10" s="6">
        <f t="shared" si="1"/>
        <v>35648535.337257959</v>
      </c>
      <c r="O10" s="6">
        <f t="shared" si="2"/>
        <v>1170228247.7199781</v>
      </c>
      <c r="P10" t="s">
        <v>14</v>
      </c>
      <c r="Q10" t="s">
        <v>50</v>
      </c>
    </row>
    <row r="11" spans="3:26" x14ac:dyDescent="0.25">
      <c r="C11" s="2" t="s">
        <v>53</v>
      </c>
      <c r="D11">
        <v>4</v>
      </c>
      <c r="E11">
        <v>512</v>
      </c>
      <c r="F11">
        <v>512</v>
      </c>
      <c r="G11" s="1">
        <f t="shared" si="0"/>
        <v>262144</v>
      </c>
      <c r="H11">
        <v>1000</v>
      </c>
      <c r="I11">
        <v>7.3535700000000004</v>
      </c>
      <c r="J11">
        <v>0</v>
      </c>
      <c r="K11" t="s">
        <v>45</v>
      </c>
      <c r="M11" s="5" t="e">
        <f t="shared" si="3"/>
        <v>#VALUE!</v>
      </c>
      <c r="N11" s="6">
        <f t="shared" si="1"/>
        <v>35648535.337257959</v>
      </c>
      <c r="O11" s="6" t="e">
        <f t="shared" si="2"/>
        <v>#VALUE!</v>
      </c>
      <c r="P11" t="s">
        <v>15</v>
      </c>
      <c r="Q11" t="s">
        <v>50</v>
      </c>
    </row>
    <row r="12" spans="3:26" x14ac:dyDescent="0.25">
      <c r="C12" s="2" t="s">
        <v>53</v>
      </c>
      <c r="D12">
        <v>8</v>
      </c>
      <c r="E12">
        <v>512</v>
      </c>
      <c r="F12">
        <v>512</v>
      </c>
      <c r="G12" s="1">
        <f t="shared" ref="G12" si="4">E12*F12</f>
        <v>262144</v>
      </c>
      <c r="H12">
        <v>1000</v>
      </c>
      <c r="I12">
        <v>7.3535700000000004</v>
      </c>
      <c r="J12">
        <v>0</v>
      </c>
      <c r="M12" s="5" t="e">
        <f t="shared" si="3"/>
        <v>#DIV/0!</v>
      </c>
      <c r="N12" s="6">
        <f t="shared" si="1"/>
        <v>35648535.337257959</v>
      </c>
      <c r="O12" s="6" t="e">
        <f t="shared" si="2"/>
        <v>#DIV/0!</v>
      </c>
      <c r="P12" t="s">
        <v>46</v>
      </c>
      <c r="Q12" t="s">
        <v>50</v>
      </c>
    </row>
    <row r="13" spans="3:26" x14ac:dyDescent="0.25">
      <c r="C13" s="2" t="s">
        <v>53</v>
      </c>
      <c r="D13">
        <v>1</v>
      </c>
      <c r="E13" s="19">
        <v>1024</v>
      </c>
      <c r="F13" s="19">
        <v>1024</v>
      </c>
      <c r="G13" s="17">
        <f t="shared" ref="G13:G16" si="5">E13*F13</f>
        <v>1048576</v>
      </c>
      <c r="H13" s="19">
        <v>1000</v>
      </c>
      <c r="I13" s="19">
        <v>29.25</v>
      </c>
      <c r="J13" s="19">
        <v>0</v>
      </c>
      <c r="K13" s="19">
        <v>5.6661000000000001</v>
      </c>
      <c r="L13" s="20">
        <f>I13/K13</f>
        <v>5.1622809339757501</v>
      </c>
      <c r="M13" s="20">
        <f>$K$13/K13</f>
        <v>1</v>
      </c>
      <c r="N13" s="21">
        <f t="shared" si="1"/>
        <v>35848752.136752136</v>
      </c>
      <c r="O13" s="21">
        <f t="shared" si="2"/>
        <v>185061329.66237798</v>
      </c>
      <c r="P13" s="19" t="s">
        <v>16</v>
      </c>
      <c r="Q13" s="19" t="s">
        <v>51</v>
      </c>
      <c r="R13" s="22" t="s">
        <v>68</v>
      </c>
      <c r="S13">
        <v>5854</v>
      </c>
      <c r="T13">
        <v>520</v>
      </c>
      <c r="U13">
        <v>4797</v>
      </c>
      <c r="V13">
        <v>502</v>
      </c>
      <c r="W13">
        <v>65</v>
      </c>
      <c r="X13">
        <v>0</v>
      </c>
      <c r="Y13">
        <v>6</v>
      </c>
      <c r="Z13">
        <v>24</v>
      </c>
    </row>
    <row r="14" spans="3:26" x14ac:dyDescent="0.25">
      <c r="C14" s="2" t="s">
        <v>53</v>
      </c>
      <c r="D14">
        <v>2</v>
      </c>
      <c r="E14" s="19">
        <v>1024</v>
      </c>
      <c r="F14" s="19">
        <v>1024</v>
      </c>
      <c r="G14" s="17">
        <f t="shared" si="5"/>
        <v>1048576</v>
      </c>
      <c r="H14" s="19">
        <v>1000</v>
      </c>
      <c r="I14" s="19">
        <v>29.25</v>
      </c>
      <c r="J14" s="19">
        <v>0</v>
      </c>
      <c r="K14" s="19">
        <v>2.9722</v>
      </c>
      <c r="L14" s="20">
        <f>I14/K14</f>
        <v>9.8411950743556957</v>
      </c>
      <c r="M14" s="20">
        <f>$K$13/K14</f>
        <v>1.9063656550703183</v>
      </c>
      <c r="N14" s="21">
        <f t="shared" si="1"/>
        <v>35848752.136752136</v>
      </c>
      <c r="O14" s="21">
        <f t="shared" si="2"/>
        <v>352794562.95000339</v>
      </c>
      <c r="P14" s="19" t="s">
        <v>17</v>
      </c>
      <c r="Q14" s="19" t="s">
        <v>51</v>
      </c>
      <c r="S14">
        <v>10938</v>
      </c>
      <c r="T14">
        <v>1040</v>
      </c>
      <c r="U14">
        <v>8863</v>
      </c>
      <c r="V14">
        <v>967</v>
      </c>
      <c r="W14">
        <v>129</v>
      </c>
      <c r="X14">
        <v>0</v>
      </c>
      <c r="Y14">
        <v>8</v>
      </c>
      <c r="Z14">
        <v>48</v>
      </c>
    </row>
    <row r="15" spans="3:26" x14ac:dyDescent="0.25">
      <c r="C15" s="2" t="s">
        <v>53</v>
      </c>
      <c r="D15">
        <v>4</v>
      </c>
      <c r="E15" s="19">
        <v>1024</v>
      </c>
      <c r="F15" s="19">
        <v>1024</v>
      </c>
      <c r="G15" s="17">
        <f t="shared" si="5"/>
        <v>1048576</v>
      </c>
      <c r="H15" s="19">
        <v>1000</v>
      </c>
      <c r="I15" s="19">
        <v>29.25</v>
      </c>
      <c r="J15" s="19">
        <v>0</v>
      </c>
      <c r="K15" s="19">
        <v>2.1098499999999998</v>
      </c>
      <c r="L15" s="20">
        <f>I15/K15</f>
        <v>13.86354480176316</v>
      </c>
      <c r="M15" s="20">
        <f>$K$13/K15</f>
        <v>2.6855463658553931</v>
      </c>
      <c r="N15" s="21">
        <f t="shared" si="1"/>
        <v>35848752.136752136</v>
      </c>
      <c r="O15" s="21">
        <f t="shared" si="2"/>
        <v>496990781.33516604</v>
      </c>
      <c r="P15" s="19" t="s">
        <v>18</v>
      </c>
      <c r="Q15" s="19" t="s">
        <v>51</v>
      </c>
      <c r="S15">
        <v>21112</v>
      </c>
      <c r="T15">
        <v>2080</v>
      </c>
      <c r="U15">
        <v>17008</v>
      </c>
      <c r="V15">
        <v>1885</v>
      </c>
      <c r="W15">
        <v>256</v>
      </c>
      <c r="X15">
        <v>0</v>
      </c>
      <c r="Y15">
        <v>15</v>
      </c>
      <c r="Z15">
        <v>96</v>
      </c>
    </row>
    <row r="16" spans="3:26" x14ac:dyDescent="0.25">
      <c r="C16" s="2" t="s">
        <v>53</v>
      </c>
      <c r="D16">
        <v>8</v>
      </c>
      <c r="E16" s="19">
        <v>1024</v>
      </c>
      <c r="F16" s="19">
        <v>1024</v>
      </c>
      <c r="G16" s="17">
        <f t="shared" si="5"/>
        <v>1048576</v>
      </c>
      <c r="H16" s="19">
        <v>1000</v>
      </c>
      <c r="I16" s="19">
        <v>29.25</v>
      </c>
      <c r="J16" s="19">
        <v>0</v>
      </c>
      <c r="K16" s="19">
        <v>2.1094900000000001</v>
      </c>
      <c r="L16" s="20">
        <f>I16/K16</f>
        <v>13.865910717756424</v>
      </c>
      <c r="M16" s="20">
        <f>$K$13/K16</f>
        <v>2.6860046741155443</v>
      </c>
      <c r="N16" s="21">
        <f t="shared" si="1"/>
        <v>35848752.136752136</v>
      </c>
      <c r="O16" s="21">
        <f t="shared" si="2"/>
        <v>497075596.47118497</v>
      </c>
      <c r="P16" s="19" t="s">
        <v>20</v>
      </c>
      <c r="Q16" s="19" t="s">
        <v>51</v>
      </c>
      <c r="S16">
        <v>41471</v>
      </c>
      <c r="T16">
        <v>4160</v>
      </c>
      <c r="U16">
        <v>33307</v>
      </c>
      <c r="V16">
        <v>3723</v>
      </c>
      <c r="W16">
        <v>513</v>
      </c>
      <c r="X16">
        <v>0</v>
      </c>
      <c r="Y16">
        <v>29</v>
      </c>
      <c r="Z16">
        <v>192</v>
      </c>
    </row>
    <row r="17" spans="3:26" x14ac:dyDescent="0.25">
      <c r="C17" s="2" t="s">
        <v>53</v>
      </c>
      <c r="D17">
        <v>1</v>
      </c>
      <c r="E17" s="19">
        <v>2048</v>
      </c>
      <c r="F17" s="19">
        <v>2048</v>
      </c>
      <c r="G17" s="17">
        <f t="shared" ref="G17:G20" si="6">E17*F17</f>
        <v>4194304</v>
      </c>
      <c r="H17" s="19">
        <v>1000</v>
      </c>
      <c r="I17" s="19"/>
      <c r="J17" s="19">
        <v>0</v>
      </c>
      <c r="K17" s="19">
        <v>22.4254</v>
      </c>
      <c r="L17" s="20"/>
      <c r="M17" s="20">
        <f>$K$17/K17</f>
        <v>1</v>
      </c>
      <c r="N17" s="21"/>
      <c r="O17" s="21">
        <f t="shared" si="2"/>
        <v>187033631.5071303</v>
      </c>
      <c r="P17" s="19" t="s">
        <v>16</v>
      </c>
      <c r="Q17" s="19" t="s">
        <v>51</v>
      </c>
      <c r="S17">
        <v>5854</v>
      </c>
      <c r="T17">
        <v>520</v>
      </c>
      <c r="U17">
        <v>4797</v>
      </c>
      <c r="V17">
        <v>502</v>
      </c>
      <c r="W17">
        <v>65</v>
      </c>
      <c r="X17">
        <v>0</v>
      </c>
      <c r="Y17">
        <v>6</v>
      </c>
      <c r="Z17">
        <v>24</v>
      </c>
    </row>
    <row r="18" spans="3:26" x14ac:dyDescent="0.25">
      <c r="C18" s="2" t="s">
        <v>53</v>
      </c>
      <c r="D18">
        <v>2</v>
      </c>
      <c r="E18" s="19">
        <v>2048</v>
      </c>
      <c r="F18" s="19">
        <v>2048</v>
      </c>
      <c r="G18" s="17">
        <f t="shared" si="6"/>
        <v>4194304</v>
      </c>
      <c r="H18" s="19">
        <v>1000</v>
      </c>
      <c r="I18" s="19"/>
      <c r="J18" s="19">
        <v>0</v>
      </c>
      <c r="K18" s="19">
        <v>11.6854</v>
      </c>
      <c r="L18" s="20"/>
      <c r="M18" s="20">
        <f>$K$17/K18</f>
        <v>1.9190956235986787</v>
      </c>
      <c r="N18" s="21"/>
      <c r="O18" s="21">
        <f t="shared" si="2"/>
        <v>358935423.69110173</v>
      </c>
      <c r="P18" s="19" t="s">
        <v>17</v>
      </c>
      <c r="Q18" s="19" t="s">
        <v>51</v>
      </c>
      <c r="S18">
        <v>10938</v>
      </c>
      <c r="T18">
        <v>1040</v>
      </c>
      <c r="U18">
        <v>8863</v>
      </c>
      <c r="V18">
        <v>967</v>
      </c>
      <c r="W18">
        <v>129</v>
      </c>
      <c r="X18">
        <v>0</v>
      </c>
      <c r="Y18">
        <v>8</v>
      </c>
      <c r="Z18">
        <v>48</v>
      </c>
    </row>
    <row r="19" spans="3:26" x14ac:dyDescent="0.25">
      <c r="C19" s="2" t="s">
        <v>53</v>
      </c>
      <c r="D19">
        <v>4</v>
      </c>
      <c r="E19" s="19">
        <v>2048</v>
      </c>
      <c r="F19" s="19">
        <v>2048</v>
      </c>
      <c r="G19" s="17">
        <f t="shared" si="6"/>
        <v>4194304</v>
      </c>
      <c r="H19" s="19">
        <v>1000</v>
      </c>
      <c r="I19" s="19"/>
      <c r="J19" s="19">
        <v>0</v>
      </c>
      <c r="K19" s="19">
        <v>8.2168399999999995</v>
      </c>
      <c r="L19" s="20"/>
      <c r="M19" s="20">
        <f>$K$17/K19</f>
        <v>2.7292000331027499</v>
      </c>
      <c r="N19" s="21"/>
      <c r="O19" s="21">
        <f t="shared" si="2"/>
        <v>510452193.30058759</v>
      </c>
      <c r="P19" s="19" t="s">
        <v>18</v>
      </c>
      <c r="Q19" s="19" t="s">
        <v>51</v>
      </c>
      <c r="S19">
        <v>21112</v>
      </c>
      <c r="T19">
        <v>2080</v>
      </c>
      <c r="U19">
        <v>17008</v>
      </c>
      <c r="V19">
        <v>1885</v>
      </c>
      <c r="W19">
        <v>256</v>
      </c>
      <c r="X19">
        <v>0</v>
      </c>
      <c r="Y19">
        <v>15</v>
      </c>
      <c r="Z19">
        <v>96</v>
      </c>
    </row>
    <row r="20" spans="3:26" x14ac:dyDescent="0.25">
      <c r="C20" s="2" t="s">
        <v>53</v>
      </c>
      <c r="D20">
        <v>8</v>
      </c>
      <c r="E20" s="19">
        <v>2048</v>
      </c>
      <c r="F20" s="19">
        <v>2048</v>
      </c>
      <c r="G20" s="17">
        <f t="shared" si="6"/>
        <v>4194304</v>
      </c>
      <c r="H20" s="19">
        <v>1000</v>
      </c>
      <c r="I20" s="19"/>
      <c r="J20" s="19">
        <v>0</v>
      </c>
      <c r="K20" s="19">
        <v>8.2158999999999995</v>
      </c>
      <c r="L20" s="20"/>
      <c r="M20" s="20">
        <f>$K$17/K20</f>
        <v>2.7295122871505253</v>
      </c>
      <c r="N20" s="21"/>
      <c r="O20" s="21">
        <f t="shared" si="2"/>
        <v>510510595.3090958</v>
      </c>
      <c r="P20" s="19" t="s">
        <v>20</v>
      </c>
      <c r="Q20" s="19" t="s">
        <v>51</v>
      </c>
      <c r="S20">
        <v>41471</v>
      </c>
      <c r="T20">
        <v>4160</v>
      </c>
      <c r="U20">
        <v>33307</v>
      </c>
      <c r="V20">
        <v>3723</v>
      </c>
      <c r="W20">
        <v>513</v>
      </c>
      <c r="X20">
        <v>0</v>
      </c>
      <c r="Y20">
        <v>29</v>
      </c>
      <c r="Z20">
        <v>192</v>
      </c>
    </row>
    <row r="21" spans="3:26" x14ac:dyDescent="0.25">
      <c r="C21" s="18" t="s">
        <v>53</v>
      </c>
      <c r="D21" s="19">
        <v>1</v>
      </c>
      <c r="E21" s="19">
        <v>1024</v>
      </c>
      <c r="F21" s="19">
        <v>1024</v>
      </c>
      <c r="G21" s="17">
        <f t="shared" ref="G21:G24" si="7">E21*F21</f>
        <v>1048576</v>
      </c>
      <c r="H21" s="19">
        <v>10000</v>
      </c>
      <c r="I21" s="19">
        <v>293.26</v>
      </c>
      <c r="J21" s="19">
        <v>0</v>
      </c>
      <c r="K21" s="19">
        <v>224.38399999999999</v>
      </c>
      <c r="L21" s="20">
        <f t="shared" ref="L21:L35" si="8">I21/K21</f>
        <v>1.3069559326868225</v>
      </c>
      <c r="M21" s="20">
        <f>$K$21/K21</f>
        <v>1</v>
      </c>
      <c r="N21" s="21">
        <f>G21*H21/I21</f>
        <v>35755848.052922323</v>
      </c>
      <c r="O21" s="21">
        <f t="shared" si="2"/>
        <v>46731317.741015404</v>
      </c>
      <c r="P21" s="19" t="s">
        <v>16</v>
      </c>
      <c r="Q21" s="19" t="s">
        <v>51</v>
      </c>
      <c r="S21">
        <v>5854</v>
      </c>
      <c r="T21">
        <v>520</v>
      </c>
      <c r="U21">
        <v>4797</v>
      </c>
      <c r="V21">
        <v>502</v>
      </c>
      <c r="W21">
        <v>65</v>
      </c>
      <c r="X21">
        <v>0</v>
      </c>
      <c r="Y21">
        <v>6</v>
      </c>
      <c r="Z21">
        <v>24</v>
      </c>
    </row>
    <row r="22" spans="3:26" x14ac:dyDescent="0.25">
      <c r="C22" s="18" t="s">
        <v>53</v>
      </c>
      <c r="D22" s="19">
        <v>2</v>
      </c>
      <c r="E22" s="19">
        <v>1024</v>
      </c>
      <c r="F22" s="19">
        <v>1024</v>
      </c>
      <c r="G22" s="17">
        <f t="shared" si="7"/>
        <v>1048576</v>
      </c>
      <c r="H22" s="19">
        <v>10000</v>
      </c>
      <c r="I22" s="19">
        <v>293.26</v>
      </c>
      <c r="J22" s="19">
        <v>0</v>
      </c>
      <c r="K22" s="19">
        <v>116.872</v>
      </c>
      <c r="L22" s="20">
        <f t="shared" si="8"/>
        <v>2.5092408789102607</v>
      </c>
      <c r="M22" s="20">
        <f t="shared" ref="M22:M24" si="9">$K$21/K22</f>
        <v>1.9199123827777396</v>
      </c>
      <c r="N22" s="21">
        <f>G22*H22/I22</f>
        <v>35755848.052922323</v>
      </c>
      <c r="O22" s="21">
        <f t="shared" si="2"/>
        <v>89720035.594496548</v>
      </c>
      <c r="P22" s="19" t="s">
        <v>17</v>
      </c>
      <c r="Q22" s="19" t="s">
        <v>51</v>
      </c>
      <c r="S22">
        <v>10938</v>
      </c>
      <c r="T22">
        <v>1040</v>
      </c>
      <c r="U22">
        <v>8863</v>
      </c>
      <c r="V22">
        <v>967</v>
      </c>
      <c r="W22">
        <v>129</v>
      </c>
      <c r="X22">
        <v>0</v>
      </c>
      <c r="Y22">
        <v>8</v>
      </c>
      <c r="Z22">
        <v>48</v>
      </c>
    </row>
    <row r="23" spans="3:26" x14ac:dyDescent="0.25">
      <c r="C23" s="18" t="s">
        <v>53</v>
      </c>
      <c r="D23" s="19">
        <v>4</v>
      </c>
      <c r="E23" s="19">
        <v>1024</v>
      </c>
      <c r="F23" s="19">
        <v>1024</v>
      </c>
      <c r="G23" s="17">
        <f t="shared" si="7"/>
        <v>1048576</v>
      </c>
      <c r="H23" s="19">
        <v>10000</v>
      </c>
      <c r="I23" s="19">
        <v>293.26</v>
      </c>
      <c r="J23" s="19">
        <v>0</v>
      </c>
      <c r="K23" s="19">
        <v>82.115499999999997</v>
      </c>
      <c r="L23" s="20">
        <f t="shared" si="8"/>
        <v>3.5713111410147902</v>
      </c>
      <c r="M23" s="20">
        <f t="shared" si="9"/>
        <v>2.7325413594266612</v>
      </c>
      <c r="N23" s="21">
        <f>G23*H23/I23</f>
        <v>35755848.052922323</v>
      </c>
      <c r="O23" s="21">
        <f t="shared" si="2"/>
        <v>127695258.50783348</v>
      </c>
      <c r="P23" s="19" t="s">
        <v>18</v>
      </c>
      <c r="Q23" s="19" t="s">
        <v>51</v>
      </c>
      <c r="S23">
        <v>21112</v>
      </c>
      <c r="T23">
        <v>2080</v>
      </c>
      <c r="U23">
        <v>17008</v>
      </c>
      <c r="V23">
        <v>1885</v>
      </c>
      <c r="W23">
        <v>256</v>
      </c>
      <c r="X23">
        <v>0</v>
      </c>
      <c r="Y23">
        <v>15</v>
      </c>
      <c r="Z23">
        <v>96</v>
      </c>
    </row>
    <row r="24" spans="3:26" x14ac:dyDescent="0.25">
      <c r="C24" s="18" t="s">
        <v>53</v>
      </c>
      <c r="D24" s="19">
        <v>8</v>
      </c>
      <c r="E24" s="19">
        <v>1024</v>
      </c>
      <c r="F24" s="19">
        <v>1024</v>
      </c>
      <c r="G24" s="17">
        <f t="shared" si="7"/>
        <v>1048576</v>
      </c>
      <c r="H24" s="19">
        <v>10000</v>
      </c>
      <c r="I24" s="19">
        <v>293.26</v>
      </c>
      <c r="J24" s="19">
        <v>0</v>
      </c>
      <c r="K24" s="19">
        <v>82.108000000000004</v>
      </c>
      <c r="L24" s="20">
        <f t="shared" si="8"/>
        <v>3.5716373556778875</v>
      </c>
      <c r="M24" s="20">
        <f t="shared" si="9"/>
        <v>2.7327909582501091</v>
      </c>
      <c r="N24" s="21">
        <f>G24*H24/I24</f>
        <v>35755848.052922323</v>
      </c>
      <c r="O24" s="21">
        <f t="shared" si="2"/>
        <v>127706922.58975983</v>
      </c>
      <c r="P24" s="19" t="s">
        <v>20</v>
      </c>
      <c r="Q24" s="19" t="s">
        <v>51</v>
      </c>
      <c r="S24">
        <v>41471</v>
      </c>
      <c r="T24">
        <v>4160</v>
      </c>
      <c r="U24">
        <v>33307</v>
      </c>
      <c r="V24">
        <v>3723</v>
      </c>
      <c r="W24">
        <v>513</v>
      </c>
      <c r="X24">
        <v>0</v>
      </c>
      <c r="Y24">
        <v>29</v>
      </c>
      <c r="Z24">
        <v>192</v>
      </c>
    </row>
    <row r="25" spans="3:26" ht="30" x14ac:dyDescent="0.25">
      <c r="C25" s="10" t="s">
        <v>53</v>
      </c>
      <c r="D25" s="11">
        <v>1</v>
      </c>
      <c r="E25" s="11">
        <v>1024</v>
      </c>
      <c r="F25" s="11">
        <v>1024</v>
      </c>
      <c r="G25" s="12">
        <f t="shared" ref="G25" si="10">E25*F25</f>
        <v>1048576</v>
      </c>
      <c r="H25" s="11">
        <v>1000</v>
      </c>
      <c r="I25" s="11">
        <v>16.1144</v>
      </c>
      <c r="J25" s="11">
        <v>2</v>
      </c>
      <c r="K25" s="11">
        <v>1.1421399999999999</v>
      </c>
      <c r="L25" s="13">
        <f t="shared" si="8"/>
        <v>14.10895336823857</v>
      </c>
      <c r="M25" s="13">
        <f>$K$25/K25</f>
        <v>1</v>
      </c>
      <c r="N25" s="14">
        <f t="shared" ref="N25" si="11">G25*H25/I25</f>
        <v>65070744.179119296</v>
      </c>
      <c r="O25" s="14">
        <f t="shared" si="2"/>
        <v>918080095.25977552</v>
      </c>
      <c r="P25" s="11" t="s">
        <v>58</v>
      </c>
      <c r="Q25" s="11" t="s">
        <v>50</v>
      </c>
      <c r="R25" s="15" t="s">
        <v>59</v>
      </c>
    </row>
    <row r="26" spans="3:26" x14ac:dyDescent="0.25">
      <c r="C26" s="10" t="s">
        <v>53</v>
      </c>
      <c r="D26" s="11">
        <v>2</v>
      </c>
      <c r="E26" s="11">
        <v>1024</v>
      </c>
      <c r="F26" s="11">
        <v>1024</v>
      </c>
      <c r="G26" s="12">
        <f t="shared" ref="G26:G27" si="12">E26*F26</f>
        <v>1048576</v>
      </c>
      <c r="H26" s="11">
        <v>1000</v>
      </c>
      <c r="I26" s="11">
        <v>16.1144</v>
      </c>
      <c r="J26" s="11">
        <v>2</v>
      </c>
      <c r="K26" s="11">
        <v>0.72104900000000005</v>
      </c>
      <c r="L26" s="13">
        <f t="shared" si="8"/>
        <v>22.348550514597481</v>
      </c>
      <c r="M26" s="13">
        <f>$K$25/K26</f>
        <v>1.5839977588208289</v>
      </c>
      <c r="N26" s="14">
        <f t="shared" ref="N26:N27" si="13">G26*H26/I26</f>
        <v>65070744.179119296</v>
      </c>
      <c r="O26" s="14">
        <f t="shared" ref="O26" si="14">G26*H26/K26</f>
        <v>1454236813.3094976</v>
      </c>
      <c r="P26" s="11" t="s">
        <v>57</v>
      </c>
      <c r="Q26" s="11" t="s">
        <v>50</v>
      </c>
      <c r="R26" s="15"/>
    </row>
    <row r="27" spans="3:26" x14ac:dyDescent="0.25">
      <c r="C27" s="2" t="s">
        <v>53</v>
      </c>
      <c r="D27">
        <v>1</v>
      </c>
      <c r="E27">
        <v>1024</v>
      </c>
      <c r="F27">
        <v>1024</v>
      </c>
      <c r="G27" s="1">
        <f t="shared" si="12"/>
        <v>1048576</v>
      </c>
      <c r="H27">
        <v>1000</v>
      </c>
      <c r="I27">
        <v>15.7713</v>
      </c>
      <c r="J27">
        <v>2</v>
      </c>
      <c r="K27">
        <v>1.1455599999999999</v>
      </c>
      <c r="L27" s="5">
        <f t="shared" si="8"/>
        <v>13.767327769824366</v>
      </c>
      <c r="M27" s="5">
        <f>$K$25/K27</f>
        <v>0.99701456056426552</v>
      </c>
      <c r="N27" s="6">
        <f t="shared" si="13"/>
        <v>66486339.109648541</v>
      </c>
      <c r="O27" s="6">
        <f>G27*H27/K27</f>
        <v>915339222.73822415</v>
      </c>
      <c r="P27" t="s">
        <v>55</v>
      </c>
      <c r="Q27" t="s">
        <v>50</v>
      </c>
    </row>
    <row r="28" spans="3:26" x14ac:dyDescent="0.25">
      <c r="C28" s="2" t="s">
        <v>53</v>
      </c>
      <c r="D28">
        <v>2</v>
      </c>
      <c r="E28">
        <v>1024</v>
      </c>
      <c r="F28">
        <v>1024</v>
      </c>
      <c r="G28" s="1">
        <f t="shared" ref="G28:G33" si="15">E28*F28</f>
        <v>1048576</v>
      </c>
      <c r="H28">
        <v>1000</v>
      </c>
      <c r="I28">
        <v>15.7713</v>
      </c>
      <c r="J28">
        <v>2</v>
      </c>
      <c r="K28">
        <v>0.72275599999999995</v>
      </c>
      <c r="L28" s="5">
        <f t="shared" si="8"/>
        <v>21.821057175588997</v>
      </c>
      <c r="M28" s="5">
        <f>$K$25/K28</f>
        <v>1.5802566841368317</v>
      </c>
      <c r="N28" s="6">
        <f t="shared" ref="N28" si="16">G28*H28/I28</f>
        <v>66486339.109648541</v>
      </c>
      <c r="O28" s="6">
        <f t="shared" ref="O28:O33" si="17">G28*H28/K28</f>
        <v>1450802207.1072395</v>
      </c>
      <c r="P28" t="s">
        <v>56</v>
      </c>
      <c r="Q28" t="s">
        <v>50</v>
      </c>
    </row>
    <row r="29" spans="3:26" x14ac:dyDescent="0.25">
      <c r="G29" s="1">
        <f t="shared" si="15"/>
        <v>0</v>
      </c>
      <c r="L29" s="5"/>
      <c r="O29" s="6"/>
    </row>
    <row r="30" spans="3:26" x14ac:dyDescent="0.25">
      <c r="G30" s="1"/>
      <c r="L30" s="5"/>
      <c r="O30" s="6"/>
    </row>
    <row r="31" spans="3:26" ht="15.75" thickBot="1" x14ac:dyDescent="0.3">
      <c r="G31" s="1"/>
      <c r="L31" s="5"/>
      <c r="O31" s="6"/>
    </row>
    <row r="32" spans="3:26" ht="31.5" thickTop="1" thickBot="1" x14ac:dyDescent="0.3">
      <c r="C32" s="23" t="s">
        <v>69</v>
      </c>
      <c r="G32" s="1"/>
      <c r="L32" s="5"/>
      <c r="O32" s="6"/>
    </row>
    <row r="33" spans="3:18" ht="15.75" thickTop="1" x14ac:dyDescent="0.25">
      <c r="C33" s="29" t="s">
        <v>63</v>
      </c>
      <c r="D33" s="30">
        <v>1</v>
      </c>
      <c r="E33" s="30">
        <v>1024</v>
      </c>
      <c r="F33" s="30">
        <v>1024</v>
      </c>
      <c r="G33" s="31">
        <f t="shared" si="15"/>
        <v>1048576</v>
      </c>
      <c r="H33" s="30">
        <v>1</v>
      </c>
      <c r="I33" s="30" t="s">
        <v>66</v>
      </c>
      <c r="J33" s="30" t="s">
        <v>64</v>
      </c>
      <c r="K33" s="30">
        <v>3.68</v>
      </c>
      <c r="L33" s="32" t="e">
        <f t="shared" si="8"/>
        <v>#VALUE!</v>
      </c>
      <c r="M33" s="30"/>
      <c r="N33" s="30"/>
      <c r="O33" s="33">
        <f t="shared" si="17"/>
        <v>284939.13043478259</v>
      </c>
      <c r="P33" t="s">
        <v>76</v>
      </c>
      <c r="Q33" t="s">
        <v>66</v>
      </c>
      <c r="R33" s="7" t="s">
        <v>67</v>
      </c>
    </row>
    <row r="34" spans="3:18" x14ac:dyDescent="0.25">
      <c r="C34" s="34" t="s">
        <v>63</v>
      </c>
      <c r="D34" s="35">
        <v>1</v>
      </c>
      <c r="E34" s="35">
        <v>1024</v>
      </c>
      <c r="F34" s="35">
        <v>1024</v>
      </c>
      <c r="G34" s="36">
        <f t="shared" ref="G34" si="18">E34*F34</f>
        <v>1048576</v>
      </c>
      <c r="H34" s="35">
        <v>1</v>
      </c>
      <c r="I34" s="35" t="s">
        <v>66</v>
      </c>
      <c r="J34" s="35" t="s">
        <v>64</v>
      </c>
      <c r="K34" s="35">
        <v>3.6857000000000002</v>
      </c>
      <c r="L34" s="37" t="e">
        <f t="shared" ref="L34" si="19">I34/K34</f>
        <v>#VALUE!</v>
      </c>
      <c r="M34" s="35"/>
      <c r="N34" s="35"/>
      <c r="O34" s="38">
        <f t="shared" ref="O34" si="20">G34*H34/K34</f>
        <v>284498.46704832185</v>
      </c>
      <c r="P34" t="s">
        <v>75</v>
      </c>
    </row>
    <row r="35" spans="3:18" x14ac:dyDescent="0.25">
      <c r="C35" s="29" t="s">
        <v>63</v>
      </c>
      <c r="D35" s="30">
        <v>1</v>
      </c>
      <c r="E35" s="30">
        <v>1024</v>
      </c>
      <c r="F35" s="30">
        <v>1024</v>
      </c>
      <c r="G35" s="28">
        <f t="shared" ref="G35:G39" si="21">E35*F35</f>
        <v>1048576</v>
      </c>
      <c r="H35" s="30">
        <v>10</v>
      </c>
      <c r="I35" s="30" t="s">
        <v>66</v>
      </c>
      <c r="J35" s="30" t="s">
        <v>64</v>
      </c>
      <c r="K35" s="30">
        <v>36.8108</v>
      </c>
      <c r="L35" s="32" t="e">
        <f t="shared" si="8"/>
        <v>#VALUE!</v>
      </c>
      <c r="M35" s="30"/>
      <c r="N35" s="30"/>
      <c r="O35" s="33">
        <f t="shared" ref="O35:O39" si="22">G35*H35/K35</f>
        <v>284855.53152879048</v>
      </c>
      <c r="P35" s="30" t="s">
        <v>65</v>
      </c>
    </row>
    <row r="36" spans="3:18" x14ac:dyDescent="0.25">
      <c r="C36" s="39" t="s">
        <v>53</v>
      </c>
      <c r="D36" s="30">
        <v>1</v>
      </c>
      <c r="E36" s="40">
        <v>1024</v>
      </c>
      <c r="F36" s="40">
        <v>1024</v>
      </c>
      <c r="G36" s="41">
        <f t="shared" si="21"/>
        <v>1048576</v>
      </c>
      <c r="H36" s="40">
        <v>10</v>
      </c>
      <c r="I36" s="40"/>
      <c r="J36" s="40">
        <v>2</v>
      </c>
      <c r="K36" s="27">
        <v>1.4254599999999999E-2</v>
      </c>
      <c r="L36" s="42">
        <f>I36/K36</f>
        <v>0</v>
      </c>
      <c r="M36" s="42">
        <f t="shared" ref="M36:M44" si="23">$K$13/K36</f>
        <v>397.49273918594702</v>
      </c>
      <c r="N36" s="43" t="e">
        <f t="shared" ref="N36:N39" si="24">G36*H36/I36</f>
        <v>#DIV/0!</v>
      </c>
      <c r="O36" s="43">
        <f t="shared" si="22"/>
        <v>735605348.4489218</v>
      </c>
      <c r="P36" s="40" t="s">
        <v>71</v>
      </c>
      <c r="Q36" s="24" t="s">
        <v>70</v>
      </c>
    </row>
    <row r="37" spans="3:18" x14ac:dyDescent="0.25">
      <c r="C37" s="39" t="s">
        <v>53</v>
      </c>
      <c r="D37" s="30">
        <v>2</v>
      </c>
      <c r="E37" s="40">
        <v>1024</v>
      </c>
      <c r="F37" s="40">
        <v>1024</v>
      </c>
      <c r="G37" s="41">
        <f t="shared" si="21"/>
        <v>1048576</v>
      </c>
      <c r="H37" s="40">
        <v>10</v>
      </c>
      <c r="I37" s="40"/>
      <c r="J37" s="40">
        <v>2</v>
      </c>
      <c r="K37" s="27">
        <v>1.00693E-2</v>
      </c>
      <c r="L37" s="42">
        <f>I37/K37</f>
        <v>0</v>
      </c>
      <c r="M37" s="42">
        <f t="shared" si="23"/>
        <v>562.71041681149632</v>
      </c>
      <c r="N37" s="43" t="e">
        <f t="shared" si="24"/>
        <v>#DIV/0!</v>
      </c>
      <c r="O37" s="43">
        <f t="shared" si="22"/>
        <v>1041359379.5000646</v>
      </c>
      <c r="P37" s="40" t="s">
        <v>72</v>
      </c>
      <c r="Q37" s="24" t="s">
        <v>70</v>
      </c>
    </row>
    <row r="38" spans="3:18" x14ac:dyDescent="0.25">
      <c r="C38" s="39" t="s">
        <v>53</v>
      </c>
      <c r="D38" s="30">
        <v>4</v>
      </c>
      <c r="E38" s="40">
        <v>1024</v>
      </c>
      <c r="F38" s="40">
        <v>1024</v>
      </c>
      <c r="G38" s="41">
        <f t="shared" si="21"/>
        <v>1048576</v>
      </c>
      <c r="H38" s="40">
        <v>10</v>
      </c>
      <c r="I38" s="40"/>
      <c r="J38" s="40">
        <v>2</v>
      </c>
      <c r="K38" s="27">
        <v>1.12573E-2</v>
      </c>
      <c r="L38" s="42">
        <f>I38/K38</f>
        <v>0</v>
      </c>
      <c r="M38" s="42">
        <f t="shared" si="23"/>
        <v>503.3267302106189</v>
      </c>
      <c r="N38" s="43" t="e">
        <f t="shared" si="24"/>
        <v>#DIV/0!</v>
      </c>
      <c r="O38" s="43">
        <f t="shared" si="22"/>
        <v>931463139.47394145</v>
      </c>
      <c r="P38" s="40" t="s">
        <v>73</v>
      </c>
      <c r="Q38" s="24" t="s">
        <v>70</v>
      </c>
    </row>
    <row r="39" spans="3:18" x14ac:dyDescent="0.25">
      <c r="C39" s="44" t="s">
        <v>53</v>
      </c>
      <c r="D39" s="35">
        <v>8</v>
      </c>
      <c r="E39" s="45">
        <v>1024</v>
      </c>
      <c r="F39" s="45">
        <v>1024</v>
      </c>
      <c r="G39" s="46">
        <f t="shared" si="21"/>
        <v>1048576</v>
      </c>
      <c r="H39" s="45">
        <v>10</v>
      </c>
      <c r="I39" s="45"/>
      <c r="J39" s="45">
        <v>2</v>
      </c>
      <c r="K39" s="47">
        <v>9.3514300000000009E-3</v>
      </c>
      <c r="L39" s="48">
        <f>I39/K39</f>
        <v>0</v>
      </c>
      <c r="M39" s="48">
        <f t="shared" si="23"/>
        <v>605.90733181983933</v>
      </c>
      <c r="N39" s="49" t="e">
        <f t="shared" si="24"/>
        <v>#DIV/0!</v>
      </c>
      <c r="O39" s="49">
        <f t="shared" si="22"/>
        <v>1121300164.7876313</v>
      </c>
      <c r="P39" s="45" t="s">
        <v>74</v>
      </c>
      <c r="Q39" s="24" t="s">
        <v>70</v>
      </c>
    </row>
    <row r="40" spans="3:18" x14ac:dyDescent="0.25">
      <c r="C40" s="52" t="s">
        <v>63</v>
      </c>
      <c r="D40" s="53">
        <v>1</v>
      </c>
      <c r="E40" s="53">
        <v>1024</v>
      </c>
      <c r="F40" s="53">
        <v>1024</v>
      </c>
      <c r="G40" s="54">
        <f t="shared" ref="G40:G45" si="25">E40*F40</f>
        <v>1048576</v>
      </c>
      <c r="H40" s="53">
        <v>100</v>
      </c>
      <c r="I40" s="53" t="s">
        <v>66</v>
      </c>
      <c r="J40" s="53" t="s">
        <v>64</v>
      </c>
      <c r="K40" s="55">
        <v>368.08800000000002</v>
      </c>
      <c r="L40" s="56" t="e">
        <f t="shared" ref="L40" si="26">I40/K40</f>
        <v>#VALUE!</v>
      </c>
      <c r="M40" s="57">
        <f t="shared" si="23"/>
        <v>1.5393329855904022E-2</v>
      </c>
      <c r="N40" s="53"/>
      <c r="O40" s="58">
        <f t="shared" ref="O40:O46" si="27">G40*H40/K40</f>
        <v>284871.009106518</v>
      </c>
      <c r="P40" s="53" t="s">
        <v>65</v>
      </c>
    </row>
    <row r="41" spans="3:18" x14ac:dyDescent="0.25">
      <c r="C41" s="39" t="s">
        <v>53</v>
      </c>
      <c r="D41" s="30">
        <v>1</v>
      </c>
      <c r="E41" s="40">
        <v>1024</v>
      </c>
      <c r="F41" s="40">
        <v>1024</v>
      </c>
      <c r="G41" s="41">
        <f t="shared" si="25"/>
        <v>1048576</v>
      </c>
      <c r="H41" s="40">
        <v>100</v>
      </c>
      <c r="I41" s="40"/>
      <c r="J41" s="40">
        <v>2</v>
      </c>
      <c r="K41" s="27">
        <v>0.116937</v>
      </c>
      <c r="L41" s="42">
        <f t="shared" ref="L41:L46" si="28">I41/K41</f>
        <v>0</v>
      </c>
      <c r="M41" s="42">
        <f t="shared" si="23"/>
        <v>48.454295902922091</v>
      </c>
      <c r="N41" s="43" t="e">
        <f t="shared" ref="N41:N46" si="29">G41*H41/I41</f>
        <v>#DIV/0!</v>
      </c>
      <c r="O41" s="43">
        <f t="shared" si="27"/>
        <v>896701642.7649076</v>
      </c>
      <c r="P41" s="40" t="s">
        <v>71</v>
      </c>
      <c r="Q41" s="24" t="s">
        <v>70</v>
      </c>
    </row>
    <row r="42" spans="3:18" x14ac:dyDescent="0.25">
      <c r="C42" s="39" t="s">
        <v>53</v>
      </c>
      <c r="D42" s="30">
        <v>2</v>
      </c>
      <c r="E42" s="40">
        <v>1024</v>
      </c>
      <c r="F42" s="40">
        <v>1024</v>
      </c>
      <c r="G42" s="41">
        <f t="shared" si="25"/>
        <v>1048576</v>
      </c>
      <c r="H42" s="40">
        <v>100</v>
      </c>
      <c r="I42" s="40"/>
      <c r="J42" s="40">
        <v>2</v>
      </c>
      <c r="K42" s="27">
        <v>7.6742599999999994E-2</v>
      </c>
      <c r="L42" s="42">
        <f t="shared" si="28"/>
        <v>0</v>
      </c>
      <c r="M42" s="42">
        <f t="shared" si="23"/>
        <v>73.832525872201373</v>
      </c>
      <c r="N42" s="43" t="e">
        <f t="shared" si="29"/>
        <v>#DIV/0!</v>
      </c>
      <c r="O42" s="43">
        <f t="shared" si="27"/>
        <v>1366354541.0241508</v>
      </c>
      <c r="P42" s="40" t="s">
        <v>72</v>
      </c>
      <c r="Q42" s="24" t="s">
        <v>70</v>
      </c>
    </row>
    <row r="43" spans="3:18" x14ac:dyDescent="0.25">
      <c r="C43" s="39" t="s">
        <v>53</v>
      </c>
      <c r="D43" s="30">
        <v>4</v>
      </c>
      <c r="E43" s="40">
        <v>1024</v>
      </c>
      <c r="F43" s="40">
        <v>1024</v>
      </c>
      <c r="G43" s="41">
        <f t="shared" si="25"/>
        <v>1048576</v>
      </c>
      <c r="H43" s="40">
        <v>100</v>
      </c>
      <c r="I43" s="40"/>
      <c r="J43" s="40">
        <v>2</v>
      </c>
      <c r="K43" s="27">
        <v>6.9519300000000006E-2</v>
      </c>
      <c r="L43" s="42">
        <f t="shared" si="28"/>
        <v>0</v>
      </c>
      <c r="M43" s="42">
        <f t="shared" si="23"/>
        <v>81.503985224247074</v>
      </c>
      <c r="N43" s="43" t="e">
        <f t="shared" si="29"/>
        <v>#DIV/0!</v>
      </c>
      <c r="O43" s="43">
        <f t="shared" si="27"/>
        <v>1508323587.8381972</v>
      </c>
      <c r="P43" s="40" t="s">
        <v>73</v>
      </c>
      <c r="Q43" s="24" t="s">
        <v>70</v>
      </c>
    </row>
    <row r="44" spans="3:18" x14ac:dyDescent="0.25">
      <c r="C44" s="44" t="s">
        <v>53</v>
      </c>
      <c r="D44" s="35">
        <v>8</v>
      </c>
      <c r="E44" s="45">
        <v>1024</v>
      </c>
      <c r="F44" s="45">
        <v>1024</v>
      </c>
      <c r="G44" s="46">
        <f t="shared" si="25"/>
        <v>1048576</v>
      </c>
      <c r="H44" s="45">
        <v>100</v>
      </c>
      <c r="I44" s="45"/>
      <c r="J44" s="45">
        <v>2</v>
      </c>
      <c r="K44" s="47">
        <v>6.7558599999999996E-2</v>
      </c>
      <c r="L44" s="48">
        <f t="shared" si="28"/>
        <v>0</v>
      </c>
      <c r="M44" s="48">
        <f t="shared" si="23"/>
        <v>83.869411148247607</v>
      </c>
      <c r="N44" s="49" t="e">
        <f t="shared" si="29"/>
        <v>#DIV/0!</v>
      </c>
      <c r="O44" s="49">
        <f t="shared" si="27"/>
        <v>1552098474.509537</v>
      </c>
      <c r="P44" s="45" t="s">
        <v>74</v>
      </c>
      <c r="Q44" s="24" t="s">
        <v>70</v>
      </c>
    </row>
    <row r="45" spans="3:18" ht="30" x14ac:dyDescent="0.25">
      <c r="C45" s="50" t="s">
        <v>53</v>
      </c>
      <c r="D45">
        <v>1</v>
      </c>
      <c r="E45" s="24">
        <v>1024</v>
      </c>
      <c r="F45" s="24">
        <v>1024</v>
      </c>
      <c r="G45" s="51">
        <f t="shared" si="25"/>
        <v>1048576</v>
      </c>
      <c r="H45" s="24">
        <v>10</v>
      </c>
      <c r="I45" s="27">
        <v>0.162296</v>
      </c>
      <c r="J45" s="24">
        <v>2</v>
      </c>
      <c r="K45" s="27">
        <v>1.6171600000000001E-2</v>
      </c>
      <c r="L45" s="25">
        <f t="shared" si="28"/>
        <v>10.03586534418363</v>
      </c>
      <c r="M45" s="25">
        <f t="shared" ref="M45" si="30">$K$13/K45</f>
        <v>350.37349427391229</v>
      </c>
      <c r="N45" s="26">
        <f t="shared" si="29"/>
        <v>64608862.818553753</v>
      </c>
      <c r="O45" s="26">
        <f t="shared" si="27"/>
        <v>648405847.28783786</v>
      </c>
      <c r="P45" s="24" t="s">
        <v>77</v>
      </c>
      <c r="Q45" s="24" t="s">
        <v>70</v>
      </c>
      <c r="R45" s="7" t="s">
        <v>78</v>
      </c>
    </row>
    <row r="46" spans="3:18" x14ac:dyDescent="0.25">
      <c r="C46" s="50" t="s">
        <v>53</v>
      </c>
      <c r="D46">
        <v>1</v>
      </c>
      <c r="E46" s="24">
        <v>1024</v>
      </c>
      <c r="F46" s="24">
        <v>1024</v>
      </c>
      <c r="G46" s="51">
        <f t="shared" ref="G46" si="31">E46*F46</f>
        <v>1048576</v>
      </c>
      <c r="H46" s="24">
        <v>100</v>
      </c>
      <c r="I46" s="27">
        <v>1.59656</v>
      </c>
      <c r="J46" s="24">
        <v>2</v>
      </c>
      <c r="K46" s="27">
        <v>0.119057</v>
      </c>
      <c r="L46" s="25">
        <f t="shared" si="28"/>
        <v>13.410047288273685</v>
      </c>
      <c r="M46" s="25">
        <f>$K$13/I46</f>
        <v>3.5489427268627551</v>
      </c>
      <c r="N46" s="26">
        <f t="shared" si="29"/>
        <v>65677205.992884703</v>
      </c>
      <c r="O46" s="26">
        <f t="shared" si="27"/>
        <v>880734438.12627566</v>
      </c>
      <c r="P46" s="24" t="s">
        <v>77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D6:M10"/>
  <sheetViews>
    <sheetView workbookViewId="0">
      <selection activeCell="E22" sqref="E22"/>
    </sheetView>
  </sheetViews>
  <sheetFormatPr defaultRowHeight="15" x14ac:dyDescent="0.25"/>
  <cols>
    <col min="4" max="4" width="11.85546875" bestFit="1" customWidth="1"/>
    <col min="9" max="9" width="19.140625" bestFit="1" customWidth="1"/>
    <col min="11" max="11" width="10.140625" bestFit="1" customWidth="1"/>
    <col min="12" max="12" width="18.7109375" bestFit="1" customWidth="1"/>
  </cols>
  <sheetData>
    <row r="6" spans="4:13" x14ac:dyDescent="0.25">
      <c r="E6" s="2" t="s">
        <v>1</v>
      </c>
      <c r="F6" s="2" t="s">
        <v>2</v>
      </c>
      <c r="G6" s="2" t="s">
        <v>0</v>
      </c>
      <c r="H6" s="2" t="s">
        <v>3</v>
      </c>
      <c r="I6" s="2" t="s">
        <v>9</v>
      </c>
      <c r="J6" s="2" t="s">
        <v>4</v>
      </c>
      <c r="K6" s="2" t="s">
        <v>10</v>
      </c>
      <c r="L6" s="2" t="s">
        <v>11</v>
      </c>
      <c r="M6" s="2" t="s">
        <v>8</v>
      </c>
    </row>
    <row r="7" spans="4:13" x14ac:dyDescent="0.25">
      <c r="D7" s="2" t="s">
        <v>5</v>
      </c>
      <c r="E7">
        <v>512</v>
      </c>
      <c r="F7">
        <v>512</v>
      </c>
      <c r="G7" s="1">
        <f>E7*F7</f>
        <v>262144</v>
      </c>
      <c r="H7">
        <v>10000</v>
      </c>
    </row>
    <row r="8" spans="4:13" x14ac:dyDescent="0.25">
      <c r="D8" s="2" t="s">
        <v>6</v>
      </c>
      <c r="E8">
        <v>512</v>
      </c>
      <c r="F8">
        <v>512</v>
      </c>
      <c r="G8" s="1">
        <f t="shared" ref="G8:G10" si="0">E8*F8</f>
        <v>262144</v>
      </c>
      <c r="H8">
        <v>10000</v>
      </c>
      <c r="I8">
        <v>73.66</v>
      </c>
      <c r="J8">
        <v>0.81</v>
      </c>
      <c r="M8" t="s">
        <v>13</v>
      </c>
    </row>
    <row r="9" spans="4:13" x14ac:dyDescent="0.25">
      <c r="D9" s="2" t="s">
        <v>7</v>
      </c>
      <c r="E9">
        <v>512</v>
      </c>
      <c r="F9">
        <v>512</v>
      </c>
      <c r="G9" s="1">
        <f t="shared" si="0"/>
        <v>262144</v>
      </c>
      <c r="H9">
        <v>10000</v>
      </c>
      <c r="I9">
        <v>73.19</v>
      </c>
      <c r="J9">
        <v>0.7</v>
      </c>
      <c r="M9" t="s">
        <v>14</v>
      </c>
    </row>
    <row r="10" spans="4:13" x14ac:dyDescent="0.25">
      <c r="D10" s="2" t="s">
        <v>12</v>
      </c>
      <c r="E10">
        <v>512</v>
      </c>
      <c r="F10">
        <v>512</v>
      </c>
      <c r="G10" s="1">
        <f t="shared" si="0"/>
        <v>262144</v>
      </c>
      <c r="H10">
        <v>10000</v>
      </c>
      <c r="I10">
        <v>73.33</v>
      </c>
      <c r="J10">
        <v>0.72</v>
      </c>
      <c r="M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8"/>
  <sheetViews>
    <sheetView topLeftCell="A8" zoomScale="120" zoomScaleNormal="120" workbookViewId="0">
      <selection activeCell="G8" sqref="G8"/>
    </sheetView>
  </sheetViews>
  <sheetFormatPr defaultRowHeight="15" x14ac:dyDescent="0.25"/>
  <cols>
    <col min="6" max="6" width="18.42578125" bestFit="1" customWidth="1"/>
    <col min="7" max="7" width="20.85546875" bestFit="1" customWidth="1"/>
    <col min="8" max="8" width="16.7109375" bestFit="1" customWidth="1"/>
  </cols>
  <sheetData>
    <row r="3" spans="4:9" x14ac:dyDescent="0.25">
      <c r="G3" t="s">
        <v>32</v>
      </c>
    </row>
    <row r="4" spans="4:9" x14ac:dyDescent="0.25">
      <c r="F4" t="s">
        <v>31</v>
      </c>
      <c r="G4" s="16" t="s">
        <v>60</v>
      </c>
      <c r="H4" s="16" t="s">
        <v>61</v>
      </c>
      <c r="I4" s="16" t="s">
        <v>62</v>
      </c>
    </row>
    <row r="5" spans="4:9" x14ac:dyDescent="0.25">
      <c r="D5" s="1"/>
      <c r="F5">
        <v>1</v>
      </c>
      <c r="G5" s="4">
        <v>1</v>
      </c>
      <c r="H5" s="4">
        <v>1</v>
      </c>
      <c r="I5" s="4">
        <v>1</v>
      </c>
    </row>
    <row r="6" spans="4:9" x14ac:dyDescent="0.25">
      <c r="D6" s="1"/>
      <c r="F6">
        <v>2</v>
      </c>
      <c r="G6" s="4">
        <v>1.9063656550703183</v>
      </c>
      <c r="H6" s="4">
        <v>1.9190956235986787</v>
      </c>
      <c r="I6" s="4">
        <v>1.9199123827777396</v>
      </c>
    </row>
    <row r="7" spans="4:9" x14ac:dyDescent="0.25">
      <c r="D7" s="1"/>
      <c r="F7">
        <v>4</v>
      </c>
      <c r="G7" s="4">
        <v>2.6855463658553931</v>
      </c>
      <c r="H7" s="4">
        <v>2.7292000331027499</v>
      </c>
      <c r="I7" s="4">
        <v>2.7325413594266612</v>
      </c>
    </row>
    <row r="8" spans="4:9" x14ac:dyDescent="0.25">
      <c r="D8" s="1"/>
      <c r="F8">
        <v>8</v>
      </c>
      <c r="G8" s="4">
        <v>2.6860046741155443</v>
      </c>
      <c r="H8" s="4">
        <v>2.7295122871505253</v>
      </c>
      <c r="I8" s="4">
        <v>2.7327909582501091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Q12"/>
  <sheetViews>
    <sheetView topLeftCell="A7" workbookViewId="0">
      <selection activeCell="R20" sqref="R20"/>
    </sheetView>
  </sheetViews>
  <sheetFormatPr defaultRowHeight="15" x14ac:dyDescent="0.25"/>
  <sheetData>
    <row r="4" spans="7:17" x14ac:dyDescent="0.25">
      <c r="G4" t="s">
        <v>33</v>
      </c>
      <c r="H4">
        <v>1032857</v>
      </c>
      <c r="I4">
        <v>2157619</v>
      </c>
      <c r="J4">
        <v>1962</v>
      </c>
      <c r="K4">
        <v>6837</v>
      </c>
      <c r="M4" t="s">
        <v>34</v>
      </c>
      <c r="N4">
        <v>5854</v>
      </c>
      <c r="O4">
        <v>4797</v>
      </c>
      <c r="P4">
        <v>6</v>
      </c>
      <c r="Q4">
        <v>24</v>
      </c>
    </row>
    <row r="6" spans="7:17" x14ac:dyDescent="0.25">
      <c r="H6" t="s">
        <v>35</v>
      </c>
      <c r="I6" t="s">
        <v>36</v>
      </c>
      <c r="J6" t="s">
        <v>37</v>
      </c>
      <c r="K6" t="s">
        <v>38</v>
      </c>
      <c r="N6" t="s">
        <v>35</v>
      </c>
      <c r="O6" t="s">
        <v>36</v>
      </c>
      <c r="P6" t="s">
        <v>37</v>
      </c>
      <c r="Q6" t="s">
        <v>38</v>
      </c>
    </row>
    <row r="7" spans="7:17" x14ac:dyDescent="0.25">
      <c r="G7" t="s">
        <v>39</v>
      </c>
      <c r="H7">
        <v>4457</v>
      </c>
      <c r="I7">
        <v>5730</v>
      </c>
      <c r="J7">
        <v>1</v>
      </c>
      <c r="K7">
        <v>16</v>
      </c>
      <c r="M7">
        <v>1</v>
      </c>
      <c r="N7" s="5">
        <f>H8/$N$4</f>
        <v>1</v>
      </c>
      <c r="O7" s="5">
        <f>I8/$O$4</f>
        <v>1</v>
      </c>
      <c r="P7" s="5">
        <f>J8/$P$4</f>
        <v>1</v>
      </c>
      <c r="Q7" s="5">
        <f>K8/$Q$4</f>
        <v>1</v>
      </c>
    </row>
    <row r="8" spans="7:17" x14ac:dyDescent="0.25">
      <c r="G8" t="s">
        <v>40</v>
      </c>
      <c r="H8">
        <v>5854</v>
      </c>
      <c r="I8">
        <v>4797</v>
      </c>
      <c r="J8">
        <v>6</v>
      </c>
      <c r="K8">
        <v>24</v>
      </c>
      <c r="M8">
        <v>2</v>
      </c>
      <c r="N8" s="5">
        <f>H9/$N$4</f>
        <v>1.8684660061496412</v>
      </c>
      <c r="O8" s="5">
        <f>I9/$O$4</f>
        <v>1.8476130915155304</v>
      </c>
      <c r="P8" s="5">
        <f>J9/$P$4</f>
        <v>1.3333333333333333</v>
      </c>
      <c r="Q8" s="5">
        <f>K9/$Q$4</f>
        <v>2</v>
      </c>
    </row>
    <row r="9" spans="7:17" x14ac:dyDescent="0.25">
      <c r="G9" t="s">
        <v>41</v>
      </c>
      <c r="H9">
        <v>10938</v>
      </c>
      <c r="I9">
        <v>8863</v>
      </c>
      <c r="J9">
        <v>8</v>
      </c>
      <c r="K9">
        <v>48</v>
      </c>
      <c r="M9">
        <v>4</v>
      </c>
      <c r="N9" s="5">
        <f>H10/$N$4</f>
        <v>3.6064229586607448</v>
      </c>
      <c r="O9" s="5">
        <f>I10/$O$4</f>
        <v>3.5455493016468624</v>
      </c>
      <c r="P9" s="5">
        <f>J10/$P$4</f>
        <v>2.5</v>
      </c>
      <c r="Q9" s="5">
        <f>K10/$Q$4</f>
        <v>4</v>
      </c>
    </row>
    <row r="10" spans="7:17" x14ac:dyDescent="0.25">
      <c r="G10" t="s">
        <v>42</v>
      </c>
      <c r="H10">
        <v>21112</v>
      </c>
      <c r="I10">
        <v>17008</v>
      </c>
      <c r="J10">
        <v>15</v>
      </c>
      <c r="K10">
        <v>96</v>
      </c>
      <c r="M10">
        <v>8</v>
      </c>
      <c r="N10" s="5">
        <f>H11/$N$4</f>
        <v>7.0842159207379574</v>
      </c>
      <c r="O10" s="5">
        <f>I11/$O$4</f>
        <v>6.9432978945174071</v>
      </c>
      <c r="P10" s="5">
        <f>J11/$P$4</f>
        <v>4.833333333333333</v>
      </c>
      <c r="Q10" s="5">
        <f>K11/$Q$4</f>
        <v>8</v>
      </c>
    </row>
    <row r="11" spans="7:17" x14ac:dyDescent="0.25">
      <c r="G11" t="s">
        <v>43</v>
      </c>
      <c r="H11">
        <v>41471</v>
      </c>
      <c r="I11">
        <v>33307</v>
      </c>
      <c r="J11">
        <v>29</v>
      </c>
      <c r="K11">
        <v>192</v>
      </c>
    </row>
    <row r="12" spans="7:17" x14ac:dyDescent="0.25">
      <c r="G12" t="s">
        <v>44</v>
      </c>
      <c r="N12" s="5"/>
      <c r="O12" s="5"/>
      <c r="P12" s="5"/>
      <c r="Q1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runtimes_resources</vt:lpstr>
      <vt:lpstr>runtime-discarded-template</vt:lpstr>
      <vt:lpstr>plot4hindawi_perf</vt:lpstr>
      <vt:lpstr>plot4hindawi_res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2019-12-20T14:07:58Z</dcterms:modified>
</cp:coreProperties>
</file>