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00" activeTab="6"/>
  </bookViews>
  <sheets>
    <sheet name="README" sheetId="10" r:id="rId1"/>
    <sheet name="exp1-data" sheetId="1" r:id="rId2"/>
    <sheet name="exp1-chart1-ver6-int" sheetId="5" r:id="rId3"/>
    <sheet name="exp2-data" sheetId="6" r:id="rId4"/>
    <sheet name="exp2-chart" sheetId="9" r:id="rId5"/>
    <sheet name="exp2-excel2latex" sheetId="2" r:id="rId6"/>
    <sheet name="exp3" sheetId="3" r:id="rId7"/>
    <sheet name="Sheet2" sheetId="11" r:id="rId8"/>
  </sheets>
  <calcPr calcId="145621"/>
</workbook>
</file>

<file path=xl/calcChain.xml><?xml version="1.0" encoding="utf-8"?>
<calcChain xmlns="http://schemas.openxmlformats.org/spreadsheetml/2006/main">
  <c r="H6" i="3" l="1"/>
  <c r="P6" i="3" s="1"/>
  <c r="P12" i="3"/>
  <c r="P13" i="3"/>
  <c r="H9" i="3"/>
  <c r="P9" i="3" s="1"/>
  <c r="H8" i="3"/>
  <c r="P8" i="3" s="1"/>
  <c r="H13" i="3"/>
  <c r="H12" i="3"/>
  <c r="H11" i="3"/>
  <c r="P11" i="3" s="1"/>
  <c r="H10" i="3"/>
  <c r="P10" i="3" s="1"/>
  <c r="H7" i="3"/>
  <c r="P7" i="3" s="1"/>
  <c r="I11" i="2" l="1"/>
  <c r="N27" i="6" l="1"/>
  <c r="N11" i="6" l="1"/>
  <c r="N12" i="6"/>
  <c r="N13" i="6"/>
  <c r="N14" i="6"/>
  <c r="N15" i="6"/>
  <c r="N16" i="6"/>
  <c r="N17" i="6"/>
  <c r="N10" i="6"/>
  <c r="Q11" i="6"/>
  <c r="Q12" i="6"/>
  <c r="Q13" i="6"/>
  <c r="Q14" i="6"/>
  <c r="Q15" i="6"/>
  <c r="Q16" i="6"/>
  <c r="Q17" i="6"/>
  <c r="P13" i="6"/>
  <c r="P12" i="6"/>
  <c r="P11" i="6"/>
  <c r="Q10" i="6"/>
  <c r="P10" i="6"/>
  <c r="O25" i="1" l="1"/>
  <c r="N25" i="1"/>
  <c r="N20" i="1"/>
  <c r="H20" i="1"/>
  <c r="O20" i="1" s="1"/>
  <c r="L10" i="1"/>
  <c r="L12" i="1"/>
  <c r="L13" i="1"/>
  <c r="L14" i="1"/>
  <c r="L15" i="1"/>
  <c r="L16" i="1"/>
  <c r="L17" i="1"/>
  <c r="L11" i="1"/>
  <c r="O17" i="1"/>
  <c r="O16" i="1"/>
  <c r="O15" i="1"/>
  <c r="O14" i="1"/>
  <c r="O13" i="1"/>
  <c r="O12" i="1"/>
  <c r="O24" i="1"/>
  <c r="N24" i="1"/>
  <c r="N19" i="1"/>
  <c r="H19" i="1"/>
  <c r="O19" i="1" s="1"/>
  <c r="O22" i="1"/>
  <c r="N22" i="1"/>
  <c r="O11" i="1"/>
  <c r="O23" i="1"/>
  <c r="N23" i="1"/>
  <c r="N18" i="1"/>
  <c r="N21" i="1"/>
  <c r="O21" i="1"/>
  <c r="N10" i="1"/>
  <c r="H18" i="1"/>
  <c r="O18" i="1" s="1"/>
  <c r="O10" i="1"/>
</calcChain>
</file>

<file path=xl/sharedStrings.xml><?xml version="1.0" encoding="utf-8"?>
<sst xmlns="http://schemas.openxmlformats.org/spreadsheetml/2006/main" count="238" uniqueCount="86">
  <si>
    <t>version</t>
  </si>
  <si>
    <t>date</t>
  </si>
  <si>
    <t>type</t>
  </si>
  <si>
    <t>cycle-count</t>
  </si>
  <si>
    <t>2019.10.21</t>
  </si>
  <si>
    <t>modelsim sim only</t>
  </si>
  <si>
    <t>problem-size</t>
  </si>
  <si>
    <t>datatype</t>
  </si>
  <si>
    <t>ntot</t>
  </si>
  <si>
    <t>int</t>
  </si>
  <si>
    <t>resources</t>
  </si>
  <si>
    <t>cycles/item</t>
  </si>
  <si>
    <t>ps (for 10 ps clock)</t>
  </si>
  <si>
    <t>2019.10.22</t>
  </si>
  <si>
    <t>vivado sim only</t>
  </si>
  <si>
    <t>float</t>
  </si>
  <si>
    <t>problem</t>
  </si>
  <si>
    <t>2dshallow-int</t>
  </si>
  <si>
    <t>2dshallow-float-no-iter</t>
  </si>
  <si>
    <t>2019.10.23</t>
  </si>
  <si>
    <t>2dshallow-int-stub-iter-node-fi7</t>
  </si>
  <si>
    <t>2dshallow-float-stub-iter-node-fi7</t>
  </si>
  <si>
    <t>pndmap</t>
  </si>
  <si>
    <t>-</t>
  </si>
  <si>
    <t>2dshallow-int-no-iter</t>
  </si>
  <si>
    <t>axis-title</t>
  </si>
  <si>
    <t>stub FIs</t>
  </si>
  <si>
    <t>stub PNDMAPS</t>
  </si>
  <si>
    <t>stub LUT resources</t>
  </si>
  <si>
    <t>(9, 15, 28)</t>
  </si>
  <si>
    <t>simulated cycle-count</t>
  </si>
  <si>
    <t>resources estimates</t>
  </si>
  <si>
    <t>LUTs</t>
  </si>
  <si>
    <t>(1000, 500, 300)</t>
  </si>
  <si>
    <t>(1,1,1)</t>
  </si>
  <si>
    <t>(1,2,4)</t>
  </si>
  <si>
    <t>(4,10,23)</t>
  </si>
  <si>
    <t>clb</t>
  </si>
  <si>
    <t>luts</t>
  </si>
  <si>
    <t xml:space="preserve">XC6SLX4 </t>
  </si>
  <si>
    <t xml:space="preserve">XC6SLX25 </t>
  </si>
  <si>
    <t>XC6SLX45</t>
  </si>
  <si>
    <t>(9,15,28)</t>
  </si>
  <si>
    <t>XC6SLX75</t>
  </si>
  <si>
    <t>Resource Estimate (LUTs)</t>
  </si>
  <si>
    <t>CPI (cycles/item)</t>
  </si>
  <si>
    <t>Simulated Cycle-Count</t>
  </si>
  <si>
    <t>pndmap Configuration</t>
  </si>
  <si>
    <t>Firing Intervals</t>
  </si>
  <si>
    <t>Device</t>
  </si>
  <si>
    <t xml:space="preserve">CLBs </t>
  </si>
  <si>
    <t>exp1</t>
  </si>
  <si>
    <t>exp2</t>
  </si>
  <si>
    <t>exp3</t>
  </si>
  <si>
    <t>completely auto-generated version of 2dshallow, compared against ocl-only baseline
tested after full synthesis on AWS F1</t>
  </si>
  <si>
    <t>with multi-cycle stub nodes, simulation only</t>
  </si>
  <si>
    <t>Date</t>
  </si>
  <si>
    <t>code-type</t>
  </si>
  <si>
    <t>VECT</t>
  </si>
  <si>
    <t>IM</t>
  </si>
  <si>
    <t>JM</t>
  </si>
  <si>
    <t>SIZE</t>
  </si>
  <si>
    <t>NTOT</t>
  </si>
  <si>
    <t>CPU (serial, AWS F1)</t>
  </si>
  <si>
    <t>CPU -O</t>
  </si>
  <si>
    <t>DEV</t>
  </si>
  <si>
    <t>HOST/DEV</t>
  </si>
  <si>
    <t>DEV-vect1/DEV-this</t>
  </si>
  <si>
    <t>CPU Throughput 
(grid-point/second)</t>
  </si>
  <si>
    <t>Device Throughput (grid-points/second)</t>
  </si>
  <si>
    <t>artefact</t>
  </si>
  <si>
    <t>HDL shell template</t>
  </si>
  <si>
    <t>notes</t>
  </si>
  <si>
    <t>lut</t>
  </si>
  <si>
    <t>lutmem</t>
  </si>
  <si>
    <t>reg</t>
  </si>
  <si>
    <t>carry8</t>
  </si>
  <si>
    <t>f7mux</t>
  </si>
  <si>
    <t>f8mux</t>
  </si>
  <si>
    <t>bram</t>
  </si>
  <si>
    <t>dsp</t>
  </si>
  <si>
    <t>ocl-baseline</t>
  </si>
  <si>
    <t>data_t</t>
  </si>
  <si>
    <t>tytra-hybrid</t>
  </si>
  <si>
    <t>6_2dshallow_float\ocl_manual</t>
  </si>
  <si>
    <t>6_2dshallow_float\tir\ver6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</si>
</sst>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5" fillId="8" borderId="0" applyNumberFormat="0" applyBorder="0" applyAlignment="0" applyProtection="0"/>
    <xf numFmtId="0" fontId="4" fillId="9" borderId="3" applyNumberFormat="0" applyFont="0" applyAlignment="0" applyProtection="0"/>
    <xf numFmtId="43" fontId="4" fillId="0" borderId="0" applyFont="0" applyFill="0" applyBorder="0" applyAlignment="0" applyProtection="0"/>
    <xf numFmtId="0" fontId="10" fillId="10" borderId="0" applyNumberFormat="0" applyBorder="0" applyAlignment="0" applyProtection="0"/>
    <xf numFmtId="0" fontId="11" fillId="11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2" xfId="1" applyBorder="1" applyAlignment="1">
      <alignment wrapText="1"/>
    </xf>
    <xf numFmtId="0" fontId="3" fillId="2" borderId="2" xfId="1" applyFont="1" applyBorder="1" applyAlignment="1">
      <alignment wrapText="1"/>
    </xf>
    <xf numFmtId="0" fontId="2" fillId="3" borderId="2" xfId="2" applyBorder="1" applyAlignment="1">
      <alignment wrapText="1"/>
    </xf>
    <xf numFmtId="0" fontId="0" fillId="6" borderId="2" xfId="0" applyFill="1" applyBorder="1"/>
    <xf numFmtId="0" fontId="3" fillId="6" borderId="2" xfId="0" applyFont="1" applyFill="1" applyBorder="1"/>
    <xf numFmtId="164" fontId="0" fillId="6" borderId="2" xfId="0" applyNumberFormat="1" applyFill="1" applyBorder="1"/>
    <xf numFmtId="0" fontId="0" fillId="5" borderId="2" xfId="0" applyFill="1" applyBorder="1"/>
    <xf numFmtId="0" fontId="3" fillId="5" borderId="2" xfId="0" applyFont="1" applyFill="1" applyBorder="1"/>
    <xf numFmtId="164" fontId="0" fillId="5" borderId="2" xfId="0" applyNumberFormat="1" applyFill="1" applyBorder="1"/>
    <xf numFmtId="0" fontId="0" fillId="4" borderId="2" xfId="0" applyFill="1" applyBorder="1"/>
    <xf numFmtId="0" fontId="3" fillId="4" borderId="2" xfId="0" applyFont="1" applyFill="1" applyBorder="1"/>
    <xf numFmtId="164" fontId="0" fillId="4" borderId="2" xfId="0" applyNumberFormat="1" applyFill="1" applyBorder="1"/>
    <xf numFmtId="0" fontId="0" fillId="7" borderId="2" xfId="0" applyFill="1" applyBorder="1"/>
    <xf numFmtId="0" fontId="3" fillId="7" borderId="2" xfId="0" applyFont="1" applyFill="1" applyBorder="1"/>
    <xf numFmtId="164" fontId="0" fillId="7" borderId="2" xfId="0" applyNumberFormat="1" applyFill="1" applyBorder="1"/>
    <xf numFmtId="0" fontId="1" fillId="9" borderId="3" xfId="4" applyFont="1" applyAlignment="1">
      <alignment wrapText="1"/>
    </xf>
    <xf numFmtId="0" fontId="5" fillId="8" borderId="0" xfId="3"/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wrapText="1"/>
    </xf>
    <xf numFmtId="0" fontId="0" fillId="9" borderId="3" xfId="4" applyFont="1" applyAlignment="1">
      <alignment wrapText="1"/>
    </xf>
    <xf numFmtId="0" fontId="0" fillId="9" borderId="4" xfId="4" applyFont="1" applyBorder="1" applyAlignment="1">
      <alignment wrapText="1"/>
    </xf>
    <xf numFmtId="0" fontId="2" fillId="3" borderId="1" xfId="2"/>
    <xf numFmtId="0" fontId="10" fillId="10" borderId="3" xfId="6" applyBorder="1"/>
    <xf numFmtId="165" fontId="0" fillId="0" borderId="0" xfId="5" applyNumberFormat="1" applyFont="1"/>
    <xf numFmtId="0" fontId="11" fillId="11" borderId="0" xfId="7"/>
  </cellXfs>
  <cellStyles count="8">
    <cellStyle name="Bad" xfId="3" builtinId="27"/>
    <cellStyle name="Calculation" xfId="2" builtinId="22"/>
    <cellStyle name="Comma" xfId="5" builtinId="3"/>
    <cellStyle name="Good" xfId="6" builtinId="26"/>
    <cellStyle name="Input" xfId="1" builtinId="20"/>
    <cellStyle name="Neutral" xfId="7" builtinId="28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003300"/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'exp1-data'!$M$9</c:f>
              <c:strCache>
                <c:ptCount val="1"/>
                <c:pt idx="0">
                  <c:v>cycle-count</c:v>
                </c:pt>
              </c:strCache>
            </c:strRef>
          </c:tx>
          <c:invertIfNegative val="0"/>
          <c:cat>
            <c:strRef>
              <c:f>'exp1-data'!$L$10:$L$17</c:f>
              <c:strCache>
                <c:ptCount val="8"/>
                <c:pt idx="0">
                  <c:v>2dsw-baseline-noiter</c:v>
                </c:pt>
                <c:pt idx="1">
                  <c:v>2dsw-iter-pnmap--</c:v>
                </c:pt>
                <c:pt idx="2">
                  <c:v>2dsw-iter-pnmap-2</c:v>
                </c:pt>
                <c:pt idx="3">
                  <c:v>2dsw-iter-pnmap-3</c:v>
                </c:pt>
                <c:pt idx="4">
                  <c:v>2dsw-iter-pnmap-4</c:v>
                </c:pt>
                <c:pt idx="5">
                  <c:v>2dsw-iter-pnmap-5</c:v>
                </c:pt>
                <c:pt idx="6">
                  <c:v>2dsw-iter-pnmap-6</c:v>
                </c:pt>
                <c:pt idx="7">
                  <c:v>2dsw-iter-pnmap-7</c:v>
                </c:pt>
              </c:strCache>
            </c:strRef>
          </c:cat>
          <c:val>
            <c:numRef>
              <c:f>'exp1-data'!$M$10:$M$17</c:f>
              <c:numCache>
                <c:formatCode>General</c:formatCode>
                <c:ptCount val="8"/>
                <c:pt idx="0">
                  <c:v>120</c:v>
                </c:pt>
                <c:pt idx="1">
                  <c:v>522</c:v>
                </c:pt>
                <c:pt idx="2">
                  <c:v>299</c:v>
                </c:pt>
                <c:pt idx="3">
                  <c:v>228</c:v>
                </c:pt>
                <c:pt idx="4">
                  <c:v>189</c:v>
                </c:pt>
                <c:pt idx="5">
                  <c:v>168</c:v>
                </c:pt>
                <c:pt idx="6">
                  <c:v>154</c:v>
                </c:pt>
                <c:pt idx="7">
                  <c:v>144</c:v>
                </c:pt>
              </c:numCache>
            </c:numRef>
          </c:val>
        </c:ser>
        <c:ser>
          <c:idx val="1"/>
          <c:order val="1"/>
          <c:tx>
            <c:strRef>
              <c:f>'exp1-data'!$N$9</c:f>
              <c:strCache>
                <c:ptCount val="1"/>
                <c:pt idx="0">
                  <c:v>ps (for 10 ps clock)</c:v>
                </c:pt>
              </c:strCache>
            </c:strRef>
          </c:tx>
          <c:invertIfNegative val="0"/>
          <c:cat>
            <c:strRef>
              <c:f>'exp1-data'!$L$10:$L$17</c:f>
              <c:strCache>
                <c:ptCount val="8"/>
                <c:pt idx="0">
                  <c:v>2dsw-baseline-noiter</c:v>
                </c:pt>
                <c:pt idx="1">
                  <c:v>2dsw-iter-pnmap--</c:v>
                </c:pt>
                <c:pt idx="2">
                  <c:v>2dsw-iter-pnmap-2</c:v>
                </c:pt>
                <c:pt idx="3">
                  <c:v>2dsw-iter-pnmap-3</c:v>
                </c:pt>
                <c:pt idx="4">
                  <c:v>2dsw-iter-pnmap-4</c:v>
                </c:pt>
                <c:pt idx="5">
                  <c:v>2dsw-iter-pnmap-5</c:v>
                </c:pt>
                <c:pt idx="6">
                  <c:v>2dsw-iter-pnmap-6</c:v>
                </c:pt>
                <c:pt idx="7">
                  <c:v>2dsw-iter-pnmap-7</c:v>
                </c:pt>
              </c:strCache>
            </c:strRef>
          </c:cat>
          <c:val>
            <c:numRef>
              <c:f>'exp1-data'!$N$10:$N$17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018944"/>
        <c:axId val="114020736"/>
      </c:barChart>
      <c:lineChart>
        <c:grouping val="standard"/>
        <c:varyColors val="0"/>
        <c:ser>
          <c:idx val="2"/>
          <c:order val="2"/>
          <c:tx>
            <c:strRef>
              <c:f>'exp1-data'!$O$9</c:f>
              <c:strCache>
                <c:ptCount val="1"/>
                <c:pt idx="0">
                  <c:v>cycles/item</c:v>
                </c:pt>
              </c:strCache>
            </c:strRef>
          </c:tx>
          <c:dLbls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'exp1-data'!$L$10:$L$17</c:f>
              <c:strCache>
                <c:ptCount val="8"/>
                <c:pt idx="0">
                  <c:v>2dsw-baseline-noiter</c:v>
                </c:pt>
                <c:pt idx="1">
                  <c:v>2dsw-iter-pnmap--</c:v>
                </c:pt>
                <c:pt idx="2">
                  <c:v>2dsw-iter-pnmap-2</c:v>
                </c:pt>
                <c:pt idx="3">
                  <c:v>2dsw-iter-pnmap-3</c:v>
                </c:pt>
                <c:pt idx="4">
                  <c:v>2dsw-iter-pnmap-4</c:v>
                </c:pt>
                <c:pt idx="5">
                  <c:v>2dsw-iter-pnmap-5</c:v>
                </c:pt>
                <c:pt idx="6">
                  <c:v>2dsw-iter-pnmap-6</c:v>
                </c:pt>
                <c:pt idx="7">
                  <c:v>2dsw-iter-pnmap-7</c:v>
                </c:pt>
              </c:strCache>
            </c:strRef>
          </c:cat>
          <c:val>
            <c:numRef>
              <c:f>'exp1-data'!$O$10:$O$17</c:f>
              <c:numCache>
                <c:formatCode>0.000</c:formatCode>
                <c:ptCount val="8"/>
                <c:pt idx="0">
                  <c:v>1.875</c:v>
                </c:pt>
                <c:pt idx="1">
                  <c:v>8.15625</c:v>
                </c:pt>
                <c:pt idx="2">
                  <c:v>4.671875</c:v>
                </c:pt>
                <c:pt idx="3">
                  <c:v>3.5625</c:v>
                </c:pt>
                <c:pt idx="4">
                  <c:v>2.953125</c:v>
                </c:pt>
                <c:pt idx="5">
                  <c:v>2.625</c:v>
                </c:pt>
                <c:pt idx="6">
                  <c:v>2.40625</c:v>
                </c:pt>
                <c:pt idx="7">
                  <c:v>2.25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35136"/>
        <c:axId val="114022656"/>
      </c:lineChart>
      <c:catAx>
        <c:axId val="114018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14020736"/>
        <c:crosses val="autoZero"/>
        <c:auto val="1"/>
        <c:lblAlgn val="ctr"/>
        <c:lblOffset val="100"/>
        <c:noMultiLvlLbl val="0"/>
      </c:catAx>
      <c:valAx>
        <c:axId val="114020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Total</a:t>
                </a:r>
                <a:r>
                  <a:rPr lang="en-GB" baseline="0"/>
                  <a:t> Cycle Count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018944"/>
        <c:crosses val="autoZero"/>
        <c:crossBetween val="between"/>
      </c:valAx>
      <c:valAx>
        <c:axId val="11402265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Cycles</a:t>
                </a:r>
                <a:r>
                  <a:rPr lang="en-GB" baseline="0"/>
                  <a:t> / Item</a:t>
                </a:r>
                <a:endParaRPr lang="en-GB"/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14635136"/>
        <c:crosses val="max"/>
        <c:crossBetween val="between"/>
      </c:valAx>
      <c:catAx>
        <c:axId val="114635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1402265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7027501420086"/>
          <c:y val="8.4269504860018912E-2"/>
          <c:w val="0.78573281491684621"/>
          <c:h val="0.84786891169041978"/>
        </c:manualLayout>
      </c:layout>
      <c:barChart>
        <c:barDir val="col"/>
        <c:grouping val="clustered"/>
        <c:varyColors val="0"/>
        <c:ser>
          <c:idx val="0"/>
          <c:order val="0"/>
          <c:tx>
            <c:v>Execution Cycle Count</c:v>
          </c:tx>
          <c:spPr>
            <a:solidFill>
              <a:schemeClr val="tx2">
                <a:lumMod val="40000"/>
                <a:lumOff val="60000"/>
              </a:schemeClr>
            </a:solidFill>
            <a:ln w="12700">
              <a:solidFill>
                <a:srgbClr val="0070C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12700" cap="flat" cmpd="sng" algn="ctr">
                <a:solidFill>
                  <a:srgbClr val="0070C0"/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cat>
            <c:strRef>
              <c:f>'exp2-data'!$N$14:$N$17</c:f>
              <c:strCache>
                <c:ptCount val="4"/>
                <c:pt idx="0">
                  <c:v>2dsw-4096-(1,1,1)</c:v>
                </c:pt>
                <c:pt idx="1">
                  <c:v>2dsw-4096-(1,2,4)</c:v>
                </c:pt>
                <c:pt idx="2">
                  <c:v>2dsw-4096-(4,10,23)</c:v>
                </c:pt>
                <c:pt idx="3">
                  <c:v>2dsw-4096-(9,15,28)</c:v>
                </c:pt>
              </c:strCache>
            </c:strRef>
          </c:cat>
          <c:val>
            <c:numRef>
              <c:f>'exp2-data'!$O$14:$O$17</c:f>
              <c:numCache>
                <c:formatCode>General</c:formatCode>
                <c:ptCount val="4"/>
                <c:pt idx="0">
                  <c:v>204971</c:v>
                </c:pt>
                <c:pt idx="1">
                  <c:v>37076</c:v>
                </c:pt>
                <c:pt idx="2">
                  <c:v>9431</c:v>
                </c:pt>
                <c:pt idx="3">
                  <c:v>4316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187072"/>
        <c:axId val="115189248"/>
      </c:barChart>
      <c:lineChart>
        <c:grouping val="standard"/>
        <c:varyColors val="0"/>
        <c:ser>
          <c:idx val="1"/>
          <c:order val="1"/>
          <c:tx>
            <c:v>Resource Consumption (LUT)</c:v>
          </c:tx>
          <c:spPr>
            <a:ln>
              <a:solidFill>
                <a:srgbClr val="003300"/>
              </a:solidFill>
            </a:ln>
          </c:spPr>
          <c:marker>
            <c:spPr>
              <a:solidFill>
                <a:srgbClr val="92D050"/>
              </a:solidFill>
              <a:ln>
                <a:solidFill>
                  <a:srgbClr val="003300"/>
                </a:solidFill>
              </a:ln>
            </c:spPr>
          </c:marker>
          <c:cat>
            <c:strRef>
              <c:f>'exp2-data'!$N$14:$N$17</c:f>
              <c:strCache>
                <c:ptCount val="4"/>
                <c:pt idx="0">
                  <c:v>2dsw-4096-(1,1,1)</c:v>
                </c:pt>
                <c:pt idx="1">
                  <c:v>2dsw-4096-(1,2,4)</c:v>
                </c:pt>
                <c:pt idx="2">
                  <c:v>2dsw-4096-(4,10,23)</c:v>
                </c:pt>
                <c:pt idx="3">
                  <c:v>2dsw-4096-(9,15,28)</c:v>
                </c:pt>
              </c:strCache>
            </c:strRef>
          </c:cat>
          <c:val>
            <c:numRef>
              <c:f>'exp2-data'!$R$14:$R$17</c:f>
              <c:numCache>
                <c:formatCode>General</c:formatCode>
                <c:ptCount val="4"/>
                <c:pt idx="0">
                  <c:v>9588</c:v>
                </c:pt>
                <c:pt idx="1">
                  <c:v>10988</c:v>
                </c:pt>
                <c:pt idx="2">
                  <c:v>23688</c:v>
                </c:pt>
                <c:pt idx="3">
                  <c:v>32688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06400"/>
        <c:axId val="115204096"/>
      </c:lineChart>
      <c:catAx>
        <c:axId val="11518707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15189248"/>
        <c:crosses val="autoZero"/>
        <c:auto val="1"/>
        <c:lblAlgn val="ctr"/>
        <c:lblOffset val="100"/>
        <c:noMultiLvlLbl val="0"/>
      </c:catAx>
      <c:valAx>
        <c:axId val="115189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GB" sz="1800"/>
                  <a:t>Simulated</a:t>
                </a:r>
                <a:r>
                  <a:rPr lang="en-GB" sz="1800" baseline="0"/>
                  <a:t> </a:t>
                </a:r>
                <a:r>
                  <a:rPr lang="en-GB" sz="1800"/>
                  <a:t>Execution</a:t>
                </a:r>
                <a:r>
                  <a:rPr lang="en-GB" sz="1800" baseline="0"/>
                  <a:t> Cycle Count</a:t>
                </a:r>
                <a:endParaRPr lang="en-GB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 b="1"/>
            </a:pPr>
            <a:endParaRPr lang="en-US"/>
          </a:p>
        </c:txPr>
        <c:crossAx val="115187072"/>
        <c:crosses val="autoZero"/>
        <c:crossBetween val="between"/>
        <c:dispUnits>
          <c:builtInUnit val="thousands"/>
          <c:dispUnitsLbl/>
        </c:dispUnits>
      </c:valAx>
      <c:valAx>
        <c:axId val="115204096"/>
        <c:scaling>
          <c:orientation val="minMax"/>
          <c:max val="4700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GB" sz="1600"/>
                  <a:t>FPGA</a:t>
                </a:r>
                <a:r>
                  <a:rPr lang="en-GB" sz="1600" baseline="0"/>
                  <a:t> Resource Estimate (LUTs)</a:t>
                </a:r>
                <a:endParaRPr lang="en-GB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 b="1"/>
            </a:pPr>
            <a:endParaRPr lang="en-US"/>
          </a:p>
        </c:txPr>
        <c:crossAx val="115206400"/>
        <c:crosses val="max"/>
        <c:crossBetween val="between"/>
        <c:dispUnits>
          <c:builtInUnit val="thousands"/>
          <c:dispUnitsLbl/>
        </c:dispUnits>
      </c:valAx>
      <c:catAx>
        <c:axId val="115206400"/>
        <c:scaling>
          <c:orientation val="minMax"/>
        </c:scaling>
        <c:delete val="1"/>
        <c:axPos val="b"/>
        <c:majorTickMark val="out"/>
        <c:minorTickMark val="none"/>
        <c:tickLblPos val="nextTo"/>
        <c:crossAx val="115204096"/>
        <c:crosses val="autoZero"/>
        <c:auto val="1"/>
        <c:lblAlgn val="ctr"/>
        <c:lblOffset val="100"/>
        <c:noMultiLvlLbl val="0"/>
      </c:catAx>
    </c:plotArea>
    <c:legend>
      <c:legendPos val="t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C000"/>
  </sheetPr>
  <sheetViews>
    <sheetView zoomScale="130" workbookViewId="0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172107</xdr:colOff>
      <xdr:row>1</xdr:row>
      <xdr:rowOff>134992</xdr:rowOff>
    </xdr:from>
    <xdr:ext cx="6888168" cy="953466"/>
    <xdr:sp macro="" textlink="">
      <xdr:nvSpPr>
        <xdr:cNvPr id="7" name="TextBox 6"/>
        <xdr:cNvSpPr txBox="1"/>
      </xdr:nvSpPr>
      <xdr:spPr>
        <a:xfrm>
          <a:off x="2000907" y="325492"/>
          <a:ext cx="6888168" cy="9534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Experiment: </a:t>
          </a:r>
        </a:p>
        <a:p>
          <a:r>
            <a:rPr lang="en-GB" sz="1100"/>
            <a:t>+ 2d shallow water complete code (Manual</a:t>
          </a:r>
          <a:r>
            <a:rPr lang="en-GB" sz="1100" baseline="0"/>
            <a:t> TIR --&gt; HDL)</a:t>
          </a:r>
          <a:r>
            <a:rPr lang="en-GB" sz="1100"/>
            <a:t>, with a stub</a:t>
          </a:r>
          <a:r>
            <a:rPr lang="en-GB" sz="1100" baseline="0"/>
            <a:t> multi-cycle iterative unit (7 cycle latency) added.</a:t>
          </a:r>
        </a:p>
        <a:p>
          <a:r>
            <a:rPr lang="en-GB" sz="1100" baseline="0"/>
            <a:t>+ using ver6</a:t>
          </a:r>
        </a:p>
        <a:p>
          <a:r>
            <a:rPr lang="en-GB" sz="1100" baseline="0"/>
            <a:t>+ Carried out on 2019.10.24</a:t>
          </a:r>
        </a:p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172107</xdr:colOff>
      <xdr:row>1</xdr:row>
      <xdr:rowOff>134992</xdr:rowOff>
    </xdr:from>
    <xdr:ext cx="6245108" cy="953466"/>
    <xdr:sp macro="" textlink="">
      <xdr:nvSpPr>
        <xdr:cNvPr id="2" name="TextBox 1"/>
        <xdr:cNvSpPr txBox="1"/>
      </xdr:nvSpPr>
      <xdr:spPr>
        <a:xfrm>
          <a:off x="2000907" y="325492"/>
          <a:ext cx="6245108" cy="9534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Experiment: </a:t>
          </a:r>
        </a:p>
        <a:p>
          <a:r>
            <a:rPr lang="en-GB" sz="1100"/>
            <a:t>+ 2d shallow water complete code (Manual</a:t>
          </a:r>
          <a:r>
            <a:rPr lang="en-GB" sz="1100" baseline="0"/>
            <a:t> TIR --&gt; HDL)</a:t>
          </a:r>
          <a:r>
            <a:rPr lang="en-GB" sz="1100"/>
            <a:t>, with 3 stalling stub</a:t>
          </a:r>
          <a:r>
            <a:rPr lang="en-GB" sz="1100" baseline="0"/>
            <a:t> nodes added to CG piepline.</a:t>
          </a:r>
        </a:p>
        <a:p>
          <a:r>
            <a:rPr lang="en-GB" sz="1100" baseline="0"/>
            <a:t>+ using ver8</a:t>
          </a:r>
        </a:p>
        <a:p>
          <a:r>
            <a:rPr lang="en-GB" sz="1100" baseline="0"/>
            <a:t>+ Carried out on 2019.10.31</a:t>
          </a:r>
        </a:p>
        <a:p>
          <a:endParaRPr lang="en-GB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0.10999</cdr:x>
      <cdr:y>0.10084</cdr:y>
    </cdr:from>
    <cdr:to>
      <cdr:x>0.89145</cdr:x>
      <cdr:y>0.10221</cdr:y>
    </cdr:to>
    <cdr:cxnSp macro="">
      <cdr:nvCxnSpPr>
        <cdr:cNvPr id="6" name="Straight Connector 5"/>
        <cdr:cNvCxnSpPr/>
      </cdr:nvCxnSpPr>
      <cdr:spPr>
        <a:xfrm xmlns:a="http://schemas.openxmlformats.org/drawingml/2006/main" flipH="1" flipV="1">
          <a:off x="1023540" y="612913"/>
          <a:ext cx="7272131" cy="828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C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0.17815</cdr:x>
      <cdr:y>0.18842</cdr:y>
    </cdr:from>
    <cdr:to>
      <cdr:x>0.2477</cdr:x>
      <cdr:y>0.23268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1657827" y="1145217"/>
          <a:ext cx="647216" cy="2690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GB" sz="1100" b="1" i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CPI = </a:t>
          </a:r>
          <a:r>
            <a:rPr lang="en-GB" sz="1200" b="1" i="1">
              <a:solidFill>
                <a:srgbClr val="002060"/>
              </a:solidFill>
            </a:rPr>
            <a:t>50.04 </a:t>
          </a:r>
        </a:p>
      </cdr:txBody>
    </cdr:sp>
  </cdr:relSizeAnchor>
  <cdr:relSizeAnchor xmlns:cdr="http://schemas.openxmlformats.org/drawingml/2006/chartDrawing">
    <cdr:from>
      <cdr:x>0.3716</cdr:x>
      <cdr:y>0.7629</cdr:y>
    </cdr:from>
    <cdr:to>
      <cdr:x>0.44115</cdr:x>
      <cdr:y>0.80716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3457819" y="4630127"/>
          <a:ext cx="647212" cy="2686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200" b="1" i="1">
              <a:solidFill>
                <a:srgbClr val="002060"/>
              </a:solidFill>
            </a:rPr>
            <a:t>CPI = 9.1</a:t>
          </a:r>
        </a:p>
      </cdr:txBody>
    </cdr:sp>
  </cdr:relSizeAnchor>
  <cdr:relSizeAnchor xmlns:cdr="http://schemas.openxmlformats.org/drawingml/2006/chartDrawing">
    <cdr:from>
      <cdr:x>0.56709</cdr:x>
      <cdr:y>0.8548</cdr:y>
    </cdr:from>
    <cdr:to>
      <cdr:x>0.63665</cdr:x>
      <cdr:y>0.89907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5277210" y="5195368"/>
          <a:ext cx="647309" cy="2690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 b="1" i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CPI = </a:t>
          </a:r>
          <a:r>
            <a:rPr lang="en-GB" sz="1200" b="1" i="1">
              <a:solidFill>
                <a:srgbClr val="002060"/>
              </a:solidFill>
            </a:rPr>
            <a:t>2.3</a:t>
          </a:r>
        </a:p>
      </cdr:txBody>
    </cdr:sp>
  </cdr:relSizeAnchor>
  <cdr:relSizeAnchor xmlns:cdr="http://schemas.openxmlformats.org/drawingml/2006/chartDrawing">
    <cdr:from>
      <cdr:x>0.76259</cdr:x>
      <cdr:y>0.87356</cdr:y>
    </cdr:from>
    <cdr:to>
      <cdr:x>0.83214</cdr:x>
      <cdr:y>0.91783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7096488" y="5309373"/>
          <a:ext cx="647217" cy="269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 b="1" i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CPI = </a:t>
          </a:r>
          <a:r>
            <a:rPr lang="en-GB" sz="1200" b="1" i="1">
              <a:solidFill>
                <a:srgbClr val="002060"/>
              </a:solidFill>
            </a:rPr>
            <a:t>1.1</a:t>
          </a:r>
        </a:p>
      </cdr:txBody>
    </cdr:sp>
  </cdr:relSizeAnchor>
  <cdr:relSizeAnchor xmlns:cdr="http://schemas.openxmlformats.org/drawingml/2006/chartDrawing">
    <cdr:from>
      <cdr:x>0.78355</cdr:x>
      <cdr:y>0.08858</cdr:y>
    </cdr:from>
    <cdr:to>
      <cdr:x>0.89481</cdr:x>
      <cdr:y>0.1172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7291536" y="538370"/>
          <a:ext cx="1035326" cy="173933"/>
        </a:xfrm>
        <a:prstGeom xmlns:a="http://schemas.openxmlformats.org/drawingml/2006/main" prst="rect">
          <a:avLst/>
        </a:prstGeom>
        <a:solidFill xmlns:a="http://schemas.openxmlformats.org/drawingml/2006/main">
          <a:srgbClr val="FFCCCC"/>
        </a:solidFill>
        <a:effectLst xmlns:a="http://schemas.openxmlformats.org/drawingml/2006/main"/>
      </cdr:spPr>
      <cdr:style>
        <a:lnRef xmlns:a="http://schemas.openxmlformats.org/drawingml/2006/main" idx="1">
          <a:schemeClr val="accent2"/>
        </a:lnRef>
        <a:fillRef xmlns:a="http://schemas.openxmlformats.org/drawingml/2006/main" idx="2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GB" sz="1000" b="1" i="1">
              <a:solidFill>
                <a:srgbClr val="CC0000"/>
              </a:solidFill>
            </a:rPr>
            <a:t>XC6SLX75</a:t>
          </a:r>
          <a:r>
            <a:rPr lang="en-GB" sz="1000" b="1" i="1" baseline="0">
              <a:solidFill>
                <a:srgbClr val="CC0000"/>
              </a:solidFill>
            </a:rPr>
            <a:t> </a:t>
          </a:r>
          <a:r>
            <a:rPr lang="en-GB" sz="1000" b="1" i="1">
              <a:solidFill>
                <a:srgbClr val="CC0000"/>
              </a:solidFill>
            </a:rPr>
            <a:t>Ceiling</a:t>
          </a:r>
        </a:p>
      </cdr:txBody>
    </cdr:sp>
  </cdr:relSizeAnchor>
  <cdr:relSizeAnchor xmlns:cdr="http://schemas.openxmlformats.org/drawingml/2006/chartDrawing">
    <cdr:from>
      <cdr:x>0.11238</cdr:x>
      <cdr:y>0.40628</cdr:y>
    </cdr:from>
    <cdr:to>
      <cdr:x>0.89384</cdr:x>
      <cdr:y>0.40764</cdr:y>
    </cdr:to>
    <cdr:cxnSp macro="">
      <cdr:nvCxnSpPr>
        <cdr:cNvPr id="14" name="Straight Connector 13"/>
        <cdr:cNvCxnSpPr/>
      </cdr:nvCxnSpPr>
      <cdr:spPr>
        <a:xfrm xmlns:a="http://schemas.openxmlformats.org/drawingml/2006/main" flipH="1" flipV="1">
          <a:off x="1045748" y="2469322"/>
          <a:ext cx="7272131" cy="828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C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0.78298</cdr:x>
      <cdr:y>0.39402</cdr:y>
    </cdr:from>
    <cdr:to>
      <cdr:x>0.89424</cdr:x>
      <cdr:y>0.42263</cdr:y>
    </cdr:to>
    <cdr:sp macro="" textlink="">
      <cdr:nvSpPr>
        <cdr:cNvPr id="15" name="TextBox 2"/>
        <cdr:cNvSpPr txBox="1"/>
      </cdr:nvSpPr>
      <cdr:spPr>
        <a:xfrm xmlns:a="http://schemas.openxmlformats.org/drawingml/2006/main">
          <a:off x="7286269" y="2394779"/>
          <a:ext cx="1035326" cy="173933"/>
        </a:xfrm>
        <a:prstGeom xmlns:a="http://schemas.openxmlformats.org/drawingml/2006/main" prst="rect">
          <a:avLst/>
        </a:prstGeom>
        <a:solidFill xmlns:a="http://schemas.openxmlformats.org/drawingml/2006/main">
          <a:srgbClr val="FFCCCC"/>
        </a:solidFill>
        <a:effectLst xmlns:a="http://schemas.openxmlformats.org/drawingml/2006/main"/>
      </cdr:spPr>
      <cdr:style>
        <a:lnRef xmlns:a="http://schemas.openxmlformats.org/drawingml/2006/main" idx="1">
          <a:schemeClr val="accent2"/>
        </a:lnRef>
        <a:fillRef xmlns:a="http://schemas.openxmlformats.org/drawingml/2006/main" idx="2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000" b="1" i="1">
              <a:solidFill>
                <a:srgbClr val="CC0000"/>
              </a:solidFill>
            </a:rPr>
            <a:t>XC6SLX45</a:t>
          </a:r>
          <a:r>
            <a:rPr lang="en-GB" sz="1000" b="1" i="1" baseline="0">
              <a:solidFill>
                <a:srgbClr val="CC0000"/>
              </a:solidFill>
            </a:rPr>
            <a:t> </a:t>
          </a:r>
          <a:r>
            <a:rPr lang="en-GB" sz="1000" b="1" i="1">
              <a:solidFill>
                <a:srgbClr val="CC0000"/>
              </a:solidFill>
            </a:rPr>
            <a:t>Ceiling</a:t>
          </a:r>
        </a:p>
      </cdr:txBody>
    </cdr:sp>
  </cdr:relSizeAnchor>
  <cdr:relSizeAnchor xmlns:cdr="http://schemas.openxmlformats.org/drawingml/2006/chartDrawing">
    <cdr:from>
      <cdr:x>0.11205</cdr:x>
      <cdr:y>0.62911</cdr:y>
    </cdr:from>
    <cdr:to>
      <cdr:x>0.89351</cdr:x>
      <cdr:y>0.63048</cdr:y>
    </cdr:to>
    <cdr:cxnSp macro="">
      <cdr:nvCxnSpPr>
        <cdr:cNvPr id="17" name="Straight Connector 16"/>
        <cdr:cNvCxnSpPr/>
      </cdr:nvCxnSpPr>
      <cdr:spPr>
        <a:xfrm xmlns:a="http://schemas.openxmlformats.org/drawingml/2006/main" flipH="1" flipV="1">
          <a:off x="1042713" y="3823670"/>
          <a:ext cx="7272131" cy="828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C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0.78379</cdr:x>
      <cdr:y>0.61577</cdr:y>
    </cdr:from>
    <cdr:to>
      <cdr:x>0.89505</cdr:x>
      <cdr:y>0.64439</cdr:y>
    </cdr:to>
    <cdr:sp macro="" textlink="">
      <cdr:nvSpPr>
        <cdr:cNvPr id="18" name="TextBox 2"/>
        <cdr:cNvSpPr txBox="1"/>
      </cdr:nvSpPr>
      <cdr:spPr>
        <a:xfrm xmlns:a="http://schemas.openxmlformats.org/drawingml/2006/main">
          <a:off x="7293782" y="3742558"/>
          <a:ext cx="1035326" cy="173933"/>
        </a:xfrm>
        <a:prstGeom xmlns:a="http://schemas.openxmlformats.org/drawingml/2006/main" prst="rect">
          <a:avLst/>
        </a:prstGeom>
        <a:solidFill xmlns:a="http://schemas.openxmlformats.org/drawingml/2006/main">
          <a:srgbClr val="FFCCCC"/>
        </a:solidFill>
        <a:effectLst xmlns:a="http://schemas.openxmlformats.org/drawingml/2006/main"/>
      </cdr:spPr>
      <cdr:style>
        <a:lnRef xmlns:a="http://schemas.openxmlformats.org/drawingml/2006/main" idx="1">
          <a:schemeClr val="accent2"/>
        </a:lnRef>
        <a:fillRef xmlns:a="http://schemas.openxmlformats.org/drawingml/2006/main" idx="2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000" b="1" i="1">
              <a:solidFill>
                <a:srgbClr val="CC0000"/>
              </a:solidFill>
            </a:rPr>
            <a:t>XC6SLX25</a:t>
          </a:r>
          <a:r>
            <a:rPr lang="en-GB" sz="1000" b="1" i="1" baseline="0">
              <a:solidFill>
                <a:srgbClr val="CC0000"/>
              </a:solidFill>
            </a:rPr>
            <a:t> </a:t>
          </a:r>
          <a:r>
            <a:rPr lang="en-GB" sz="1000" b="1" i="1">
              <a:solidFill>
                <a:srgbClr val="CC0000"/>
              </a:solidFill>
            </a:rPr>
            <a:t>Ceiling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E10:G13"/>
  <sheetViews>
    <sheetView workbookViewId="0">
      <selection activeCell="F14" sqref="F14"/>
    </sheetView>
  </sheetViews>
  <sheetFormatPr defaultRowHeight="15" x14ac:dyDescent="0.25"/>
  <cols>
    <col min="6" max="6" width="78.42578125" bestFit="1" customWidth="1"/>
  </cols>
  <sheetData>
    <row r="10" spans="5:7" x14ac:dyDescent="0.25">
      <c r="G10" t="s">
        <v>56</v>
      </c>
    </row>
    <row r="11" spans="5:7" x14ac:dyDescent="0.25">
      <c r="E11" t="s">
        <v>51</v>
      </c>
      <c r="F11" t="s">
        <v>55</v>
      </c>
      <c r="G11">
        <v>2019.11</v>
      </c>
    </row>
    <row r="12" spans="5:7" x14ac:dyDescent="0.25">
      <c r="E12" t="s">
        <v>52</v>
      </c>
      <c r="F12" s="19" t="s">
        <v>55</v>
      </c>
      <c r="G12">
        <v>2019.11</v>
      </c>
    </row>
    <row r="13" spans="5:7" ht="30" x14ac:dyDescent="0.25">
      <c r="E13" t="s">
        <v>53</v>
      </c>
      <c r="F13" s="1" t="s">
        <v>54</v>
      </c>
      <c r="G13">
        <v>2019.12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4:P25"/>
  <sheetViews>
    <sheetView zoomScaleNormal="100" workbookViewId="0">
      <selection activeCell="G33" sqref="G33"/>
    </sheetView>
  </sheetViews>
  <sheetFormatPr defaultRowHeight="15" x14ac:dyDescent="0.25"/>
  <cols>
    <col min="4" max="4" width="7.5703125" bestFit="1" customWidth="1"/>
    <col min="5" max="5" width="32.28515625" bestFit="1" customWidth="1"/>
    <col min="6" max="6" width="10.140625" bestFit="1" customWidth="1"/>
    <col min="7" max="7" width="18.85546875" customWidth="1"/>
    <col min="8" max="8" width="8.7109375" customWidth="1"/>
    <col min="9" max="9" width="8.85546875" bestFit="1" customWidth="1"/>
    <col min="10" max="10" width="4.7109375" bestFit="1" customWidth="1"/>
    <col min="11" max="11" width="8.28515625" bestFit="1" customWidth="1"/>
    <col min="12" max="12" width="19" customWidth="1"/>
    <col min="13" max="13" width="11.140625" bestFit="1" customWidth="1"/>
    <col min="14" max="14" width="11.85546875" hidden="1" customWidth="1"/>
    <col min="15" max="15" width="11.140625" customWidth="1"/>
  </cols>
  <sheetData>
    <row r="4" spans="4:16" x14ac:dyDescent="0.25">
      <c r="P4" t="s">
        <v>10</v>
      </c>
    </row>
    <row r="9" spans="4:16" s="1" customFormat="1" ht="30" x14ac:dyDescent="0.25">
      <c r="D9" s="2" t="s">
        <v>0</v>
      </c>
      <c r="E9" s="2" t="s">
        <v>16</v>
      </c>
      <c r="F9" s="2" t="s">
        <v>1</v>
      </c>
      <c r="G9" s="2" t="s">
        <v>2</v>
      </c>
      <c r="H9" s="2" t="s">
        <v>6</v>
      </c>
      <c r="I9" s="2" t="s">
        <v>7</v>
      </c>
      <c r="J9" s="2" t="s">
        <v>8</v>
      </c>
      <c r="K9" s="2" t="s">
        <v>22</v>
      </c>
      <c r="L9" s="2" t="s">
        <v>25</v>
      </c>
      <c r="M9" s="2" t="s">
        <v>3</v>
      </c>
      <c r="N9" s="3" t="s">
        <v>12</v>
      </c>
      <c r="O9" s="4" t="s">
        <v>11</v>
      </c>
    </row>
    <row r="10" spans="4:16" x14ac:dyDescent="0.25">
      <c r="D10" s="5">
        <v>6</v>
      </c>
      <c r="E10" s="5" t="s">
        <v>24</v>
      </c>
      <c r="F10" s="5" t="s">
        <v>4</v>
      </c>
      <c r="G10" s="5" t="s">
        <v>5</v>
      </c>
      <c r="H10" s="5">
        <v>64</v>
      </c>
      <c r="I10" s="5" t="s">
        <v>9</v>
      </c>
      <c r="J10" s="5">
        <v>1</v>
      </c>
      <c r="K10" s="5" t="s">
        <v>23</v>
      </c>
      <c r="L10" s="5" t="str">
        <f>CONCATENATE("2dsw-baseline-noiter")</f>
        <v>2dsw-baseline-noiter</v>
      </c>
      <c r="M10" s="5">
        <v>120</v>
      </c>
      <c r="N10" s="6">
        <f>M10*10</f>
        <v>1200</v>
      </c>
      <c r="O10" s="7">
        <f t="shared" ref="O10:O25" si="0">M10/H10</f>
        <v>1.875</v>
      </c>
    </row>
    <row r="11" spans="4:16" x14ac:dyDescent="0.25">
      <c r="D11" s="5">
        <v>6</v>
      </c>
      <c r="E11" s="5" t="s">
        <v>20</v>
      </c>
      <c r="F11" s="5" t="s">
        <v>19</v>
      </c>
      <c r="G11" s="5" t="s">
        <v>5</v>
      </c>
      <c r="H11" s="5">
        <v>64</v>
      </c>
      <c r="I11" s="5" t="s">
        <v>9</v>
      </c>
      <c r="J11" s="5">
        <v>1</v>
      </c>
      <c r="K11" s="5" t="s">
        <v>23</v>
      </c>
      <c r="L11" s="5" t="str">
        <f>CONCATENATE("2dsw-iter-pnmap-",K11)</f>
        <v>2dsw-iter-pnmap--</v>
      </c>
      <c r="M11" s="5">
        <v>522</v>
      </c>
      <c r="N11" s="6"/>
      <c r="O11" s="7">
        <f t="shared" si="0"/>
        <v>8.15625</v>
      </c>
    </row>
    <row r="12" spans="4:16" x14ac:dyDescent="0.25">
      <c r="D12" s="5">
        <v>6</v>
      </c>
      <c r="E12" s="5" t="s">
        <v>20</v>
      </c>
      <c r="F12" s="5" t="s">
        <v>19</v>
      </c>
      <c r="G12" s="5" t="s">
        <v>5</v>
      </c>
      <c r="H12" s="5">
        <v>64</v>
      </c>
      <c r="I12" s="5" t="s">
        <v>9</v>
      </c>
      <c r="J12" s="5">
        <v>1</v>
      </c>
      <c r="K12" s="5">
        <v>2</v>
      </c>
      <c r="L12" s="5" t="str">
        <f t="shared" ref="L12:L17" si="1">CONCATENATE("2dsw-iter-pnmap-",K12)</f>
        <v>2dsw-iter-pnmap-2</v>
      </c>
      <c r="M12" s="5">
        <v>299</v>
      </c>
      <c r="N12" s="6"/>
      <c r="O12" s="7">
        <f t="shared" si="0"/>
        <v>4.671875</v>
      </c>
    </row>
    <row r="13" spans="4:16" x14ac:dyDescent="0.25">
      <c r="D13" s="5">
        <v>6</v>
      </c>
      <c r="E13" s="5" t="s">
        <v>20</v>
      </c>
      <c r="F13" s="5" t="s">
        <v>19</v>
      </c>
      <c r="G13" s="5" t="s">
        <v>5</v>
      </c>
      <c r="H13" s="5">
        <v>64</v>
      </c>
      <c r="I13" s="5" t="s">
        <v>9</v>
      </c>
      <c r="J13" s="5">
        <v>1</v>
      </c>
      <c r="K13" s="5">
        <v>3</v>
      </c>
      <c r="L13" s="5" t="str">
        <f t="shared" si="1"/>
        <v>2dsw-iter-pnmap-3</v>
      </c>
      <c r="M13" s="5">
        <v>228</v>
      </c>
      <c r="N13" s="6"/>
      <c r="O13" s="7">
        <f t="shared" si="0"/>
        <v>3.5625</v>
      </c>
    </row>
    <row r="14" spans="4:16" x14ac:dyDescent="0.25">
      <c r="D14" s="5">
        <v>6</v>
      </c>
      <c r="E14" s="5" t="s">
        <v>20</v>
      </c>
      <c r="F14" s="5" t="s">
        <v>19</v>
      </c>
      <c r="G14" s="5" t="s">
        <v>5</v>
      </c>
      <c r="H14" s="5">
        <v>64</v>
      </c>
      <c r="I14" s="5" t="s">
        <v>9</v>
      </c>
      <c r="J14" s="5">
        <v>1</v>
      </c>
      <c r="K14" s="5">
        <v>4</v>
      </c>
      <c r="L14" s="5" t="str">
        <f t="shared" si="1"/>
        <v>2dsw-iter-pnmap-4</v>
      </c>
      <c r="M14" s="5">
        <v>189</v>
      </c>
      <c r="N14" s="6"/>
      <c r="O14" s="7">
        <f t="shared" si="0"/>
        <v>2.953125</v>
      </c>
    </row>
    <row r="15" spans="4:16" x14ac:dyDescent="0.25">
      <c r="D15" s="5">
        <v>6</v>
      </c>
      <c r="E15" s="5" t="s">
        <v>20</v>
      </c>
      <c r="F15" s="5" t="s">
        <v>19</v>
      </c>
      <c r="G15" s="5" t="s">
        <v>5</v>
      </c>
      <c r="H15" s="5">
        <v>64</v>
      </c>
      <c r="I15" s="5" t="s">
        <v>9</v>
      </c>
      <c r="J15" s="5">
        <v>1</v>
      </c>
      <c r="K15" s="5">
        <v>5</v>
      </c>
      <c r="L15" s="5" t="str">
        <f t="shared" si="1"/>
        <v>2dsw-iter-pnmap-5</v>
      </c>
      <c r="M15" s="5">
        <v>168</v>
      </c>
      <c r="N15" s="6"/>
      <c r="O15" s="7">
        <f t="shared" si="0"/>
        <v>2.625</v>
      </c>
    </row>
    <row r="16" spans="4:16" x14ac:dyDescent="0.25">
      <c r="D16" s="5">
        <v>6</v>
      </c>
      <c r="E16" s="5" t="s">
        <v>20</v>
      </c>
      <c r="F16" s="5" t="s">
        <v>19</v>
      </c>
      <c r="G16" s="5" t="s">
        <v>5</v>
      </c>
      <c r="H16" s="5">
        <v>64</v>
      </c>
      <c r="I16" s="5" t="s">
        <v>9</v>
      </c>
      <c r="J16" s="5">
        <v>1</v>
      </c>
      <c r="K16" s="5">
        <v>6</v>
      </c>
      <c r="L16" s="5" t="str">
        <f t="shared" si="1"/>
        <v>2dsw-iter-pnmap-6</v>
      </c>
      <c r="M16" s="5">
        <v>154</v>
      </c>
      <c r="N16" s="6"/>
      <c r="O16" s="7">
        <f t="shared" si="0"/>
        <v>2.40625</v>
      </c>
    </row>
    <row r="17" spans="4:15" x14ac:dyDescent="0.25">
      <c r="D17" s="5">
        <v>6</v>
      </c>
      <c r="E17" s="5" t="s">
        <v>20</v>
      </c>
      <c r="F17" s="5" t="s">
        <v>19</v>
      </c>
      <c r="G17" s="5" t="s">
        <v>5</v>
      </c>
      <c r="H17" s="5">
        <v>64</v>
      </c>
      <c r="I17" s="5" t="s">
        <v>9</v>
      </c>
      <c r="J17" s="5">
        <v>1</v>
      </c>
      <c r="K17" s="5">
        <v>7</v>
      </c>
      <c r="L17" s="5" t="str">
        <f t="shared" si="1"/>
        <v>2dsw-iter-pnmap-7</v>
      </c>
      <c r="M17" s="5">
        <v>144</v>
      </c>
      <c r="N17" s="6"/>
      <c r="O17" s="7">
        <f t="shared" si="0"/>
        <v>2.25</v>
      </c>
    </row>
    <row r="18" spans="4:15" x14ac:dyDescent="0.25">
      <c r="D18" s="8">
        <v>6</v>
      </c>
      <c r="E18" s="8" t="s">
        <v>17</v>
      </c>
      <c r="F18" s="8" t="s">
        <v>4</v>
      </c>
      <c r="G18" s="8" t="s">
        <v>5</v>
      </c>
      <c r="H18" s="8">
        <f>64*64</f>
        <v>4096</v>
      </c>
      <c r="I18" s="8" t="s">
        <v>9</v>
      </c>
      <c r="J18" s="8">
        <v>1</v>
      </c>
      <c r="K18" s="8" t="s">
        <v>23</v>
      </c>
      <c r="L18" s="8"/>
      <c r="M18" s="8">
        <v>4264</v>
      </c>
      <c r="N18" s="9">
        <f t="shared" ref="N18:N25" si="2">M18*10</f>
        <v>42640</v>
      </c>
      <c r="O18" s="10">
        <f t="shared" si="0"/>
        <v>1.041015625</v>
      </c>
    </row>
    <row r="19" spans="4:15" x14ac:dyDescent="0.25">
      <c r="D19" s="8">
        <v>6</v>
      </c>
      <c r="E19" s="8" t="s">
        <v>20</v>
      </c>
      <c r="F19" s="8" t="s">
        <v>4</v>
      </c>
      <c r="G19" s="8" t="s">
        <v>5</v>
      </c>
      <c r="H19" s="8">
        <f>64*64</f>
        <v>4096</v>
      </c>
      <c r="I19" s="8" t="s">
        <v>9</v>
      </c>
      <c r="J19" s="8">
        <v>1</v>
      </c>
      <c r="K19" s="8" t="s">
        <v>23</v>
      </c>
      <c r="L19" s="8"/>
      <c r="M19" s="8">
        <v>28858</v>
      </c>
      <c r="N19" s="9">
        <f t="shared" si="2"/>
        <v>288580</v>
      </c>
      <c r="O19" s="10">
        <f t="shared" si="0"/>
        <v>7.04541015625</v>
      </c>
    </row>
    <row r="20" spans="4:15" x14ac:dyDescent="0.25">
      <c r="D20" s="8">
        <v>6</v>
      </c>
      <c r="E20" s="8" t="s">
        <v>20</v>
      </c>
      <c r="F20" s="8" t="s">
        <v>4</v>
      </c>
      <c r="G20" s="8" t="s">
        <v>5</v>
      </c>
      <c r="H20" s="8">
        <f>64*64</f>
        <v>4096</v>
      </c>
      <c r="I20" s="8" t="s">
        <v>9</v>
      </c>
      <c r="J20" s="8">
        <v>1</v>
      </c>
      <c r="K20" s="8">
        <v>7</v>
      </c>
      <c r="L20" s="8"/>
      <c r="M20" s="8">
        <v>4288</v>
      </c>
      <c r="N20" s="9">
        <f t="shared" si="2"/>
        <v>42880</v>
      </c>
      <c r="O20" s="10">
        <f t="shared" si="0"/>
        <v>1.046875</v>
      </c>
    </row>
    <row r="21" spans="4:15" x14ac:dyDescent="0.25">
      <c r="D21" s="11">
        <v>7</v>
      </c>
      <c r="E21" s="11" t="s">
        <v>18</v>
      </c>
      <c r="F21" s="11" t="s">
        <v>13</v>
      </c>
      <c r="G21" s="11" t="s">
        <v>14</v>
      </c>
      <c r="H21" s="11">
        <v>64</v>
      </c>
      <c r="I21" s="11" t="s">
        <v>15</v>
      </c>
      <c r="J21" s="11">
        <v>1</v>
      </c>
      <c r="K21" s="11" t="s">
        <v>23</v>
      </c>
      <c r="L21" s="11"/>
      <c r="M21" s="11">
        <v>251</v>
      </c>
      <c r="N21" s="12">
        <f t="shared" si="2"/>
        <v>2510</v>
      </c>
      <c r="O21" s="13">
        <f t="shared" si="0"/>
        <v>3.921875</v>
      </c>
    </row>
    <row r="22" spans="4:15" x14ac:dyDescent="0.25">
      <c r="D22" s="11">
        <v>7</v>
      </c>
      <c r="E22" s="11" t="s">
        <v>21</v>
      </c>
      <c r="F22" s="11" t="s">
        <v>13</v>
      </c>
      <c r="G22" s="11" t="s">
        <v>14</v>
      </c>
      <c r="H22" s="11">
        <v>64</v>
      </c>
      <c r="I22" s="11" t="s">
        <v>15</v>
      </c>
      <c r="J22" s="11">
        <v>1</v>
      </c>
      <c r="K22" s="11" t="s">
        <v>23</v>
      </c>
      <c r="L22" s="11"/>
      <c r="M22" s="11">
        <v>646</v>
      </c>
      <c r="N22" s="12">
        <f t="shared" si="2"/>
        <v>6460</v>
      </c>
      <c r="O22" s="13">
        <f t="shared" si="0"/>
        <v>10.09375</v>
      </c>
    </row>
    <row r="23" spans="4:15" x14ac:dyDescent="0.25">
      <c r="D23" s="14">
        <v>7</v>
      </c>
      <c r="E23" s="14" t="s">
        <v>18</v>
      </c>
      <c r="F23" s="14" t="s">
        <v>13</v>
      </c>
      <c r="G23" s="14" t="s">
        <v>14</v>
      </c>
      <c r="H23" s="14">
        <v>4096</v>
      </c>
      <c r="I23" s="14" t="s">
        <v>15</v>
      </c>
      <c r="J23" s="14">
        <v>1</v>
      </c>
      <c r="K23" s="14" t="s">
        <v>23</v>
      </c>
      <c r="L23" s="14"/>
      <c r="M23" s="14">
        <v>4395</v>
      </c>
      <c r="N23" s="15">
        <f t="shared" si="2"/>
        <v>43950</v>
      </c>
      <c r="O23" s="16">
        <f t="shared" si="0"/>
        <v>1.072998046875</v>
      </c>
    </row>
    <row r="24" spans="4:15" x14ac:dyDescent="0.25">
      <c r="D24" s="14">
        <v>7</v>
      </c>
      <c r="E24" s="14" t="s">
        <v>21</v>
      </c>
      <c r="F24" s="14" t="s">
        <v>13</v>
      </c>
      <c r="G24" s="14" t="s">
        <v>14</v>
      </c>
      <c r="H24" s="14">
        <v>4096</v>
      </c>
      <c r="I24" s="14" t="s">
        <v>15</v>
      </c>
      <c r="J24" s="14">
        <v>1</v>
      </c>
      <c r="K24" s="14" t="s">
        <v>23</v>
      </c>
      <c r="L24" s="14"/>
      <c r="M24" s="14">
        <v>28982</v>
      </c>
      <c r="N24" s="15">
        <f t="shared" si="2"/>
        <v>289820</v>
      </c>
      <c r="O24" s="16">
        <f t="shared" si="0"/>
        <v>7.07568359375</v>
      </c>
    </row>
    <row r="25" spans="4:15" x14ac:dyDescent="0.25">
      <c r="D25" s="14">
        <v>7</v>
      </c>
      <c r="E25" s="14" t="s">
        <v>21</v>
      </c>
      <c r="F25" s="14" t="s">
        <v>13</v>
      </c>
      <c r="G25" s="14" t="s">
        <v>14</v>
      </c>
      <c r="H25" s="14">
        <v>4096</v>
      </c>
      <c r="I25" s="14" t="s">
        <v>15</v>
      </c>
      <c r="J25" s="14">
        <v>1</v>
      </c>
      <c r="K25" s="14">
        <v>7</v>
      </c>
      <c r="L25" s="14"/>
      <c r="M25" s="14">
        <v>4412</v>
      </c>
      <c r="N25" s="15">
        <f t="shared" si="2"/>
        <v>44120</v>
      </c>
      <c r="O25" s="16">
        <f t="shared" si="0"/>
        <v>1.0771484375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D8:R27"/>
  <sheetViews>
    <sheetView topLeftCell="E1" zoomScale="115" zoomScaleNormal="115" workbookViewId="0">
      <selection activeCell="H25" sqref="H25"/>
    </sheetView>
  </sheetViews>
  <sheetFormatPr defaultRowHeight="15" x14ac:dyDescent="0.25"/>
  <cols>
    <col min="4" max="4" width="7.5703125" bestFit="1" customWidth="1"/>
    <col min="5" max="5" width="13.28515625" bestFit="1" customWidth="1"/>
    <col min="6" max="6" width="11.140625" bestFit="1" customWidth="1"/>
    <col min="7" max="7" width="18.85546875" customWidth="1"/>
    <col min="8" max="8" width="8.7109375" customWidth="1"/>
    <col min="9" max="9" width="8.85546875" bestFit="1" customWidth="1"/>
    <col min="10" max="10" width="4.7109375" bestFit="1" customWidth="1"/>
    <col min="11" max="11" width="9.42578125" bestFit="1" customWidth="1"/>
    <col min="12" max="12" width="10.5703125" bestFit="1" customWidth="1"/>
    <col min="13" max="13" width="15.7109375" bestFit="1" customWidth="1"/>
    <col min="14" max="14" width="20.28515625" bestFit="1" customWidth="1"/>
    <col min="15" max="15" width="11.140625" bestFit="1" customWidth="1"/>
    <col min="16" max="16" width="11.85546875" hidden="1" customWidth="1"/>
    <col min="17" max="17" width="11.140625" customWidth="1"/>
    <col min="18" max="18" width="19" bestFit="1" customWidth="1"/>
  </cols>
  <sheetData>
    <row r="8" spans="4:18" x14ac:dyDescent="0.25">
      <c r="R8" s="18" t="s">
        <v>31</v>
      </c>
    </row>
    <row r="9" spans="4:18" s="1" customFormat="1" ht="30" x14ac:dyDescent="0.25">
      <c r="D9" s="2" t="s">
        <v>0</v>
      </c>
      <c r="E9" s="2" t="s">
        <v>16</v>
      </c>
      <c r="F9" s="2" t="s">
        <v>1</v>
      </c>
      <c r="G9" s="2" t="s">
        <v>2</v>
      </c>
      <c r="H9" s="2" t="s">
        <v>6</v>
      </c>
      <c r="I9" s="2" t="s">
        <v>7</v>
      </c>
      <c r="J9" s="2" t="s">
        <v>8</v>
      </c>
      <c r="K9" s="2" t="s">
        <v>26</v>
      </c>
      <c r="L9" s="2" t="s">
        <v>27</v>
      </c>
      <c r="M9" s="2" t="s">
        <v>28</v>
      </c>
      <c r="N9" s="2" t="s">
        <v>25</v>
      </c>
      <c r="O9" s="17" t="s">
        <v>30</v>
      </c>
      <c r="P9" s="3" t="s">
        <v>12</v>
      </c>
      <c r="Q9" s="4" t="s">
        <v>11</v>
      </c>
      <c r="R9" s="17" t="s">
        <v>32</v>
      </c>
    </row>
    <row r="10" spans="4:18" x14ac:dyDescent="0.25">
      <c r="D10" s="5">
        <v>8</v>
      </c>
      <c r="E10" s="5" t="s">
        <v>17</v>
      </c>
      <c r="F10" s="5" t="s">
        <v>4</v>
      </c>
      <c r="G10" s="5" t="s">
        <v>5</v>
      </c>
      <c r="H10" s="5">
        <v>64</v>
      </c>
      <c r="I10" s="5" t="s">
        <v>9</v>
      </c>
      <c r="J10" s="5">
        <v>1</v>
      </c>
      <c r="K10" s="5" t="s">
        <v>29</v>
      </c>
      <c r="L10" s="5" t="s">
        <v>34</v>
      </c>
      <c r="M10" s="5" t="s">
        <v>33</v>
      </c>
      <c r="N10" s="5" t="str">
        <f>CONCATENATE("2dsw-",H10,"-",L10)</f>
        <v>2dsw-64-(1,1,1)</v>
      </c>
      <c r="O10" s="5">
        <v>3259</v>
      </c>
      <c r="P10" s="6">
        <f>O10*10</f>
        <v>32590</v>
      </c>
      <c r="Q10" s="7">
        <f>O10/H10</f>
        <v>50.921875</v>
      </c>
      <c r="R10" s="5">
        <v>9588</v>
      </c>
    </row>
    <row r="11" spans="4:18" x14ac:dyDescent="0.25">
      <c r="D11" s="5">
        <v>8</v>
      </c>
      <c r="E11" s="5" t="s">
        <v>17</v>
      </c>
      <c r="F11" s="5" t="s">
        <v>4</v>
      </c>
      <c r="G11" s="5" t="s">
        <v>5</v>
      </c>
      <c r="H11" s="5">
        <v>64</v>
      </c>
      <c r="I11" s="5" t="s">
        <v>9</v>
      </c>
      <c r="J11" s="5">
        <v>1</v>
      </c>
      <c r="K11" s="5" t="s">
        <v>29</v>
      </c>
      <c r="L11" s="5" t="s">
        <v>35</v>
      </c>
      <c r="M11" s="5" t="s">
        <v>33</v>
      </c>
      <c r="N11" s="5" t="str">
        <f t="shared" ref="N11:N17" si="0">CONCATENATE("2dsw-",H11,"-",L11)</f>
        <v>2dsw-64-(1,2,4)</v>
      </c>
      <c r="O11" s="5">
        <v>831</v>
      </c>
      <c r="P11" s="6">
        <f>O11*10</f>
        <v>8310</v>
      </c>
      <c r="Q11" s="7">
        <f t="shared" ref="Q11:Q17" si="1">O11/H11</f>
        <v>12.984375</v>
      </c>
      <c r="R11" s="5">
        <v>10988</v>
      </c>
    </row>
    <row r="12" spans="4:18" x14ac:dyDescent="0.25">
      <c r="D12" s="5">
        <v>8</v>
      </c>
      <c r="E12" s="5" t="s">
        <v>17</v>
      </c>
      <c r="F12" s="5" t="s">
        <v>4</v>
      </c>
      <c r="G12" s="5" t="s">
        <v>5</v>
      </c>
      <c r="H12" s="5">
        <v>64</v>
      </c>
      <c r="I12" s="5" t="s">
        <v>9</v>
      </c>
      <c r="J12" s="5">
        <v>1</v>
      </c>
      <c r="K12" s="5" t="s">
        <v>29</v>
      </c>
      <c r="L12" s="5" t="s">
        <v>36</v>
      </c>
      <c r="M12" s="5" t="s">
        <v>33</v>
      </c>
      <c r="N12" s="5" t="str">
        <f t="shared" si="0"/>
        <v>2dsw-64-(4,10,23)</v>
      </c>
      <c r="O12" s="5">
        <v>247</v>
      </c>
      <c r="P12" s="6">
        <f>O12*10</f>
        <v>2470</v>
      </c>
      <c r="Q12" s="7">
        <f t="shared" si="1"/>
        <v>3.859375</v>
      </c>
      <c r="R12" s="5">
        <v>23688</v>
      </c>
    </row>
    <row r="13" spans="4:18" x14ac:dyDescent="0.25">
      <c r="D13" s="5">
        <v>8</v>
      </c>
      <c r="E13" s="5" t="s">
        <v>17</v>
      </c>
      <c r="F13" s="5" t="s">
        <v>4</v>
      </c>
      <c r="G13" s="5" t="s">
        <v>5</v>
      </c>
      <c r="H13" s="5">
        <v>64</v>
      </c>
      <c r="I13" s="5" t="s">
        <v>9</v>
      </c>
      <c r="J13" s="5">
        <v>1</v>
      </c>
      <c r="K13" s="5" t="s">
        <v>29</v>
      </c>
      <c r="L13" s="5" t="s">
        <v>42</v>
      </c>
      <c r="M13" s="5" t="s">
        <v>33</v>
      </c>
      <c r="N13" s="5" t="str">
        <f t="shared" si="0"/>
        <v>2dsw-64-(9,15,28)</v>
      </c>
      <c r="O13" s="5">
        <v>172</v>
      </c>
      <c r="P13" s="6">
        <f>O13*10</f>
        <v>1720</v>
      </c>
      <c r="Q13" s="7">
        <f t="shared" si="1"/>
        <v>2.6875</v>
      </c>
      <c r="R13" s="5">
        <v>32688</v>
      </c>
    </row>
    <row r="14" spans="4:18" x14ac:dyDescent="0.25">
      <c r="D14" s="8">
        <v>8</v>
      </c>
      <c r="E14" s="8" t="s">
        <v>17</v>
      </c>
      <c r="F14" s="8" t="s">
        <v>4</v>
      </c>
      <c r="G14" s="8" t="s">
        <v>5</v>
      </c>
      <c r="H14" s="8">
        <v>4096</v>
      </c>
      <c r="I14" s="8" t="s">
        <v>9</v>
      </c>
      <c r="J14" s="8">
        <v>1</v>
      </c>
      <c r="K14" s="8" t="s">
        <v>29</v>
      </c>
      <c r="L14" s="8" t="s">
        <v>34</v>
      </c>
      <c r="M14" s="8" t="s">
        <v>33</v>
      </c>
      <c r="N14" s="8" t="str">
        <f t="shared" si="0"/>
        <v>2dsw-4096-(1,1,1)</v>
      </c>
      <c r="O14" s="8">
        <v>204971</v>
      </c>
      <c r="P14" s="9">
        <v>32590</v>
      </c>
      <c r="Q14" s="10">
        <f t="shared" si="1"/>
        <v>50.041748046875</v>
      </c>
      <c r="R14" s="8">
        <v>9588</v>
      </c>
    </row>
    <row r="15" spans="4:18" x14ac:dyDescent="0.25">
      <c r="D15" s="8">
        <v>8</v>
      </c>
      <c r="E15" s="8" t="s">
        <v>17</v>
      </c>
      <c r="F15" s="8" t="s">
        <v>4</v>
      </c>
      <c r="G15" s="8" t="s">
        <v>5</v>
      </c>
      <c r="H15" s="8">
        <v>4096</v>
      </c>
      <c r="I15" s="8" t="s">
        <v>9</v>
      </c>
      <c r="J15" s="8">
        <v>1</v>
      </c>
      <c r="K15" s="8" t="s">
        <v>29</v>
      </c>
      <c r="L15" s="8" t="s">
        <v>35</v>
      </c>
      <c r="M15" s="8" t="s">
        <v>33</v>
      </c>
      <c r="N15" s="8" t="str">
        <f t="shared" si="0"/>
        <v>2dsw-4096-(1,2,4)</v>
      </c>
      <c r="O15" s="8">
        <v>37076</v>
      </c>
      <c r="P15" s="9"/>
      <c r="Q15" s="10">
        <f t="shared" si="1"/>
        <v>9.0517578125</v>
      </c>
      <c r="R15" s="8">
        <v>10988</v>
      </c>
    </row>
    <row r="16" spans="4:18" s="19" customFormat="1" x14ac:dyDescent="0.25">
      <c r="D16" s="8">
        <v>8</v>
      </c>
      <c r="E16" s="8" t="s">
        <v>17</v>
      </c>
      <c r="F16" s="8" t="s">
        <v>4</v>
      </c>
      <c r="G16" s="8" t="s">
        <v>5</v>
      </c>
      <c r="H16" s="8">
        <v>4096</v>
      </c>
      <c r="I16" s="8" t="s">
        <v>9</v>
      </c>
      <c r="J16" s="8">
        <v>1</v>
      </c>
      <c r="K16" s="8" t="s">
        <v>29</v>
      </c>
      <c r="L16" s="8" t="s">
        <v>36</v>
      </c>
      <c r="M16" s="8" t="s">
        <v>33</v>
      </c>
      <c r="N16" s="8" t="str">
        <f t="shared" si="0"/>
        <v>2dsw-4096-(4,10,23)</v>
      </c>
      <c r="O16" s="8">
        <v>9431</v>
      </c>
      <c r="P16" s="9"/>
      <c r="Q16" s="10">
        <f t="shared" si="1"/>
        <v>2.302490234375</v>
      </c>
      <c r="R16" s="8">
        <v>23688</v>
      </c>
    </row>
    <row r="17" spans="4:18" x14ac:dyDescent="0.25">
      <c r="D17" s="8">
        <v>8</v>
      </c>
      <c r="E17" s="8" t="s">
        <v>17</v>
      </c>
      <c r="F17" s="8" t="s">
        <v>4</v>
      </c>
      <c r="G17" s="8" t="s">
        <v>5</v>
      </c>
      <c r="H17" s="8">
        <v>4096</v>
      </c>
      <c r="I17" s="8" t="s">
        <v>9</v>
      </c>
      <c r="J17" s="8">
        <v>1</v>
      </c>
      <c r="K17" s="8" t="s">
        <v>29</v>
      </c>
      <c r="L17" s="8" t="s">
        <v>42</v>
      </c>
      <c r="M17" s="8" t="s">
        <v>33</v>
      </c>
      <c r="N17" s="8" t="str">
        <f t="shared" si="0"/>
        <v>2dsw-4096-(9,15,28)</v>
      </c>
      <c r="O17" s="8">
        <v>4316</v>
      </c>
      <c r="P17" s="9"/>
      <c r="Q17" s="10">
        <f t="shared" si="1"/>
        <v>1.0537109375</v>
      </c>
      <c r="R17" s="8">
        <v>32688</v>
      </c>
    </row>
    <row r="23" spans="4:18" x14ac:dyDescent="0.25">
      <c r="L23" s="19"/>
      <c r="M23" s="19" t="s">
        <v>37</v>
      </c>
      <c r="N23" s="19" t="s">
        <v>38</v>
      </c>
    </row>
    <row r="24" spans="4:18" ht="15.75" x14ac:dyDescent="0.25">
      <c r="L24" s="21" t="s">
        <v>39</v>
      </c>
      <c r="M24" s="21">
        <v>600</v>
      </c>
      <c r="N24" s="22">
        <v>2400</v>
      </c>
    </row>
    <row r="25" spans="4:18" ht="15.75" x14ac:dyDescent="0.25">
      <c r="L25" s="20" t="s">
        <v>40</v>
      </c>
      <c r="M25" s="20">
        <v>3758</v>
      </c>
      <c r="N25" s="19">
        <v>15032</v>
      </c>
    </row>
    <row r="26" spans="4:18" x14ac:dyDescent="0.25">
      <c r="L26" s="19" t="s">
        <v>41</v>
      </c>
      <c r="M26" s="19">
        <v>6822</v>
      </c>
      <c r="N26" s="19">
        <v>27288</v>
      </c>
    </row>
    <row r="27" spans="4:18" x14ac:dyDescent="0.25">
      <c r="L27" s="19" t="s">
        <v>43</v>
      </c>
      <c r="M27" s="19">
        <v>11662</v>
      </c>
      <c r="N27" s="19">
        <f t="shared" ref="N27" si="2">M27*4</f>
        <v>46648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1"/>
  <sheetViews>
    <sheetView workbookViewId="0">
      <selection activeCell="P34" sqref="P34"/>
    </sheetView>
  </sheetViews>
  <sheetFormatPr defaultRowHeight="15" x14ac:dyDescent="0.25"/>
  <cols>
    <col min="1" max="1" width="11.28515625" customWidth="1"/>
    <col min="2" max="2" width="14.42578125" bestFit="1" customWidth="1"/>
    <col min="3" max="3" width="16.5703125" customWidth="1"/>
    <col min="4" max="4" width="13.42578125" customWidth="1"/>
    <col min="5" max="5" width="15.42578125" customWidth="1"/>
    <col min="7" max="7" width="10.7109375" customWidth="1"/>
    <col min="8" max="8" width="10.5703125" bestFit="1" customWidth="1"/>
    <col min="9" max="9" width="13" customWidth="1"/>
  </cols>
  <sheetData>
    <row r="1" spans="1:9" s="1" customFormat="1" ht="30" x14ac:dyDescent="0.25">
      <c r="A1" s="27" t="s">
        <v>48</v>
      </c>
      <c r="B1" s="27" t="s">
        <v>47</v>
      </c>
      <c r="C1" s="27" t="s">
        <v>46</v>
      </c>
      <c r="D1" s="27" t="s">
        <v>45</v>
      </c>
      <c r="E1" s="27" t="s">
        <v>44</v>
      </c>
    </row>
    <row r="2" spans="1:9" x14ac:dyDescent="0.25">
      <c r="A2" s="23" t="s">
        <v>29</v>
      </c>
      <c r="B2" s="23" t="s">
        <v>34</v>
      </c>
      <c r="C2" s="23">
        <v>204971</v>
      </c>
      <c r="D2" s="24">
        <v>50.041748046875</v>
      </c>
      <c r="E2" s="23">
        <v>9588</v>
      </c>
    </row>
    <row r="3" spans="1:9" x14ac:dyDescent="0.25">
      <c r="A3" s="23" t="s">
        <v>29</v>
      </c>
      <c r="B3" s="23" t="s">
        <v>35</v>
      </c>
      <c r="C3" s="23">
        <v>37076</v>
      </c>
      <c r="D3" s="24">
        <v>9.0517578125</v>
      </c>
      <c r="E3" s="23">
        <v>10988</v>
      </c>
    </row>
    <row r="4" spans="1:9" x14ac:dyDescent="0.25">
      <c r="A4" s="23" t="s">
        <v>29</v>
      </c>
      <c r="B4" s="23" t="s">
        <v>36</v>
      </c>
      <c r="C4" s="23">
        <v>9431</v>
      </c>
      <c r="D4" s="24">
        <v>2.302490234375</v>
      </c>
      <c r="E4" s="23">
        <v>23688</v>
      </c>
    </row>
    <row r="5" spans="1:9" x14ac:dyDescent="0.25">
      <c r="A5" s="23" t="s">
        <v>29</v>
      </c>
      <c r="B5" s="23" t="s">
        <v>42</v>
      </c>
      <c r="C5" s="23">
        <v>4316</v>
      </c>
      <c r="D5" s="24">
        <v>1.0537109375</v>
      </c>
      <c r="E5" s="23">
        <v>32688</v>
      </c>
    </row>
    <row r="8" spans="1:9" x14ac:dyDescent="0.25">
      <c r="G8" s="26" t="s">
        <v>49</v>
      </c>
      <c r="H8" s="26" t="s">
        <v>50</v>
      </c>
      <c r="I8" s="26" t="s">
        <v>32</v>
      </c>
    </row>
    <row r="9" spans="1:9" ht="15.75" x14ac:dyDescent="0.25">
      <c r="G9" s="25" t="s">
        <v>40</v>
      </c>
      <c r="H9" s="25">
        <v>3758</v>
      </c>
      <c r="I9" s="23">
        <v>15032</v>
      </c>
    </row>
    <row r="10" spans="1:9" x14ac:dyDescent="0.25">
      <c r="G10" s="23" t="s">
        <v>41</v>
      </c>
      <c r="H10" s="23">
        <v>6822</v>
      </c>
      <c r="I10" s="23">
        <v>27288</v>
      </c>
    </row>
    <row r="11" spans="1:9" x14ac:dyDescent="0.25">
      <c r="G11" s="23" t="s">
        <v>43</v>
      </c>
      <c r="H11" s="23">
        <v>11662</v>
      </c>
      <c r="I11" s="23">
        <f t="shared" ref="I11" si="0">H11*4</f>
        <v>46648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5:AA35"/>
  <sheetViews>
    <sheetView tabSelected="1" workbookViewId="0">
      <selection activeCell="L7" sqref="L7"/>
    </sheetView>
  </sheetViews>
  <sheetFormatPr defaultRowHeight="15" x14ac:dyDescent="0.25"/>
  <cols>
    <col min="3" max="3" width="11.85546875" bestFit="1" customWidth="1"/>
    <col min="4" max="4" width="11.85546875" style="19" customWidth="1"/>
    <col min="12" max="12" width="14" customWidth="1"/>
    <col min="16" max="16" width="16.28515625" bestFit="1" customWidth="1"/>
    <col min="17" max="17" width="28.7109375" bestFit="1" customWidth="1"/>
  </cols>
  <sheetData>
    <row r="5" spans="3:27" ht="90" x14ac:dyDescent="0.25">
      <c r="C5" s="28" t="s">
        <v>57</v>
      </c>
      <c r="D5" s="28" t="s">
        <v>82</v>
      </c>
      <c r="E5" s="28" t="s">
        <v>58</v>
      </c>
      <c r="F5" s="28" t="s">
        <v>59</v>
      </c>
      <c r="G5" s="28" t="s">
        <v>60</v>
      </c>
      <c r="H5" s="28" t="s">
        <v>61</v>
      </c>
      <c r="I5" s="28" t="s">
        <v>62</v>
      </c>
      <c r="J5" s="28" t="s">
        <v>63</v>
      </c>
      <c r="K5" s="28" t="s">
        <v>64</v>
      </c>
      <c r="L5" s="28" t="s">
        <v>65</v>
      </c>
      <c r="M5" s="28" t="s">
        <v>66</v>
      </c>
      <c r="N5" s="28" t="s">
        <v>67</v>
      </c>
      <c r="O5" s="28" t="s">
        <v>68</v>
      </c>
      <c r="P5" s="28" t="s">
        <v>69</v>
      </c>
      <c r="Q5" s="28" t="s">
        <v>70</v>
      </c>
      <c r="R5" s="28" t="s">
        <v>71</v>
      </c>
      <c r="S5" s="28" t="s">
        <v>72</v>
      </c>
      <c r="T5" s="29" t="s">
        <v>73</v>
      </c>
      <c r="U5" s="29" t="s">
        <v>74</v>
      </c>
      <c r="V5" s="29" t="s">
        <v>75</v>
      </c>
      <c r="W5" s="29" t="s">
        <v>76</v>
      </c>
      <c r="X5" s="29" t="s">
        <v>77</v>
      </c>
      <c r="Y5" s="29" t="s">
        <v>78</v>
      </c>
      <c r="Z5" s="29" t="s">
        <v>79</v>
      </c>
      <c r="AA5" s="29" t="s">
        <v>80</v>
      </c>
    </row>
    <row r="6" spans="3:27" s="19" customFormat="1" x14ac:dyDescent="0.25">
      <c r="C6" s="31" t="s">
        <v>81</v>
      </c>
      <c r="D6" s="19" t="s">
        <v>9</v>
      </c>
      <c r="E6" s="19">
        <v>1</v>
      </c>
      <c r="F6" s="19">
        <v>1024</v>
      </c>
      <c r="G6" s="19">
        <v>1024</v>
      </c>
      <c r="H6" s="30">
        <f t="shared" ref="H6:H13" si="0">F6*G6</f>
        <v>1048576</v>
      </c>
      <c r="I6" s="19">
        <v>1</v>
      </c>
      <c r="L6" s="19">
        <v>5.15</v>
      </c>
      <c r="P6" s="32">
        <f>H6*I6/L6</f>
        <v>203606.99029126213</v>
      </c>
      <c r="Q6" s="19" t="s">
        <v>84</v>
      </c>
      <c r="S6" s="1"/>
    </row>
    <row r="7" spans="3:27" x14ac:dyDescent="0.25">
      <c r="C7" s="31" t="s">
        <v>81</v>
      </c>
      <c r="D7" s="19" t="s">
        <v>9</v>
      </c>
      <c r="E7" s="19">
        <v>1</v>
      </c>
      <c r="F7" s="19">
        <v>1024</v>
      </c>
      <c r="G7" s="19">
        <v>1024</v>
      </c>
      <c r="H7" s="30">
        <f t="shared" si="0"/>
        <v>1048576</v>
      </c>
      <c r="I7" s="19">
        <v>10</v>
      </c>
      <c r="J7" s="19"/>
      <c r="K7" s="19"/>
      <c r="L7" s="19">
        <v>41.238900000000001</v>
      </c>
      <c r="M7" s="19"/>
      <c r="N7" s="19"/>
      <c r="O7" s="19"/>
      <c r="P7" s="32">
        <f>H7*I7/L7</f>
        <v>254268.66381014042</v>
      </c>
      <c r="Q7" s="19" t="s">
        <v>84</v>
      </c>
      <c r="R7" s="19"/>
      <c r="S7" s="1"/>
      <c r="T7" s="19"/>
      <c r="U7" s="19"/>
      <c r="V7" s="19"/>
      <c r="W7" s="19"/>
      <c r="X7" s="19"/>
      <c r="Y7" s="19"/>
      <c r="Z7" s="19"/>
      <c r="AA7" s="19"/>
    </row>
    <row r="8" spans="3:27" s="19" customFormat="1" x14ac:dyDescent="0.25">
      <c r="C8" s="31" t="s">
        <v>81</v>
      </c>
      <c r="D8" s="19" t="s">
        <v>9</v>
      </c>
      <c r="E8" s="19">
        <v>1</v>
      </c>
      <c r="F8" s="19">
        <v>1024</v>
      </c>
      <c r="G8" s="19">
        <v>1024</v>
      </c>
      <c r="H8" s="30">
        <f t="shared" si="0"/>
        <v>1048576</v>
      </c>
      <c r="I8" s="19">
        <v>100</v>
      </c>
      <c r="P8" s="32" t="e">
        <f t="shared" ref="P8:P13" si="1">H8*I8/L8</f>
        <v>#DIV/0!</v>
      </c>
      <c r="Q8" s="19" t="s">
        <v>84</v>
      </c>
      <c r="S8" s="1"/>
    </row>
    <row r="9" spans="3:27" s="19" customFormat="1" x14ac:dyDescent="0.25">
      <c r="C9" s="31" t="s">
        <v>81</v>
      </c>
      <c r="D9" s="19" t="s">
        <v>9</v>
      </c>
      <c r="E9" s="19">
        <v>1</v>
      </c>
      <c r="F9" s="19">
        <v>1024</v>
      </c>
      <c r="G9" s="19">
        <v>1024</v>
      </c>
      <c r="H9" s="30">
        <f t="shared" si="0"/>
        <v>1048576</v>
      </c>
      <c r="I9" s="19">
        <v>1000</v>
      </c>
      <c r="P9" s="32" t="e">
        <f t="shared" si="1"/>
        <v>#DIV/0!</v>
      </c>
      <c r="Q9" s="19" t="s">
        <v>84</v>
      </c>
      <c r="S9" s="1"/>
    </row>
    <row r="10" spans="3:27" x14ac:dyDescent="0.25">
      <c r="C10" s="33" t="s">
        <v>83</v>
      </c>
      <c r="D10" s="19" t="s">
        <v>9</v>
      </c>
      <c r="E10" s="19">
        <v>1</v>
      </c>
      <c r="F10" s="19">
        <v>1024</v>
      </c>
      <c r="G10" s="19">
        <v>1024</v>
      </c>
      <c r="H10" s="30">
        <f t="shared" si="0"/>
        <v>1048576</v>
      </c>
      <c r="I10" s="19">
        <v>1</v>
      </c>
      <c r="L10">
        <v>7.8186100000000001E-3</v>
      </c>
      <c r="P10" s="32">
        <f t="shared" si="1"/>
        <v>134112841.02928782</v>
      </c>
      <c r="Q10" t="s">
        <v>85</v>
      </c>
    </row>
    <row r="11" spans="3:27" x14ac:dyDescent="0.25">
      <c r="C11" s="33" t="s">
        <v>83</v>
      </c>
      <c r="D11" s="19" t="s">
        <v>9</v>
      </c>
      <c r="E11" s="19">
        <v>1</v>
      </c>
      <c r="F11" s="19">
        <v>1024</v>
      </c>
      <c r="G11" s="19">
        <v>1024</v>
      </c>
      <c r="H11" s="30">
        <f t="shared" si="0"/>
        <v>1048576</v>
      </c>
      <c r="I11" s="19">
        <v>10</v>
      </c>
      <c r="J11" s="19"/>
      <c r="K11" s="19"/>
      <c r="L11" s="19">
        <v>1.1518199999999999E-2</v>
      </c>
      <c r="M11" s="19"/>
      <c r="N11" s="19"/>
      <c r="O11" s="19"/>
      <c r="P11" s="32">
        <f t="shared" si="1"/>
        <v>910364466.67013943</v>
      </c>
      <c r="Q11" s="19" t="s">
        <v>85</v>
      </c>
    </row>
    <row r="12" spans="3:27" x14ac:dyDescent="0.25">
      <c r="C12" s="33" t="s">
        <v>83</v>
      </c>
      <c r="D12" s="19" t="s">
        <v>9</v>
      </c>
      <c r="E12" s="19">
        <v>1</v>
      </c>
      <c r="F12" s="19">
        <v>1024</v>
      </c>
      <c r="G12" s="19">
        <v>1024</v>
      </c>
      <c r="H12" s="30">
        <f t="shared" si="0"/>
        <v>1048576</v>
      </c>
      <c r="I12" s="19">
        <v>100</v>
      </c>
      <c r="J12" s="19"/>
      <c r="K12" s="19"/>
      <c r="L12" s="19">
        <v>7.6167200000000004E-2</v>
      </c>
      <c r="M12" s="19"/>
      <c r="N12" s="19"/>
      <c r="O12" s="19"/>
      <c r="P12" s="32">
        <f t="shared" si="1"/>
        <v>1376676574.6935687</v>
      </c>
      <c r="Q12" s="19" t="s">
        <v>85</v>
      </c>
    </row>
    <row r="13" spans="3:27" x14ac:dyDescent="0.25">
      <c r="C13" s="33" t="s">
        <v>83</v>
      </c>
      <c r="D13" s="19" t="s">
        <v>9</v>
      </c>
      <c r="E13" s="19">
        <v>1</v>
      </c>
      <c r="F13" s="19">
        <v>1024</v>
      </c>
      <c r="G13" s="19">
        <v>1024</v>
      </c>
      <c r="H13" s="30">
        <f t="shared" si="0"/>
        <v>1048576</v>
      </c>
      <c r="I13" s="19">
        <v>1000</v>
      </c>
      <c r="J13" s="19"/>
      <c r="K13" s="19"/>
      <c r="L13" s="19">
        <v>0.72710300000000005</v>
      </c>
      <c r="M13" s="19"/>
      <c r="N13" s="19"/>
      <c r="O13" s="19"/>
      <c r="P13" s="32">
        <f t="shared" si="1"/>
        <v>1442128556.7519319</v>
      </c>
      <c r="Q13" s="19" t="s">
        <v>85</v>
      </c>
    </row>
    <row r="14" spans="3:27" x14ac:dyDescent="0.25">
      <c r="P14" s="32"/>
    </row>
    <row r="15" spans="3:27" x14ac:dyDescent="0.25">
      <c r="P15" s="32"/>
    </row>
    <row r="16" spans="3:27" x14ac:dyDescent="0.25">
      <c r="P16" s="32"/>
    </row>
    <row r="17" spans="16:16" x14ac:dyDescent="0.25">
      <c r="P17" s="32"/>
    </row>
    <row r="18" spans="16:16" x14ac:dyDescent="0.25">
      <c r="P18" s="32"/>
    </row>
    <row r="19" spans="16:16" x14ac:dyDescent="0.25">
      <c r="P19" s="32"/>
    </row>
    <row r="20" spans="16:16" x14ac:dyDescent="0.25">
      <c r="P20" s="32"/>
    </row>
    <row r="21" spans="16:16" x14ac:dyDescent="0.25">
      <c r="P21" s="32"/>
    </row>
    <row r="22" spans="16:16" x14ac:dyDescent="0.25">
      <c r="P22" s="32"/>
    </row>
    <row r="23" spans="16:16" x14ac:dyDescent="0.25">
      <c r="P23" s="32"/>
    </row>
    <row r="24" spans="16:16" x14ac:dyDescent="0.25">
      <c r="P24" s="32"/>
    </row>
    <row r="25" spans="16:16" x14ac:dyDescent="0.25">
      <c r="P25" s="32"/>
    </row>
    <row r="26" spans="16:16" x14ac:dyDescent="0.25">
      <c r="P26" s="32"/>
    </row>
    <row r="27" spans="16:16" x14ac:dyDescent="0.25">
      <c r="P27" s="32"/>
    </row>
    <row r="28" spans="16:16" x14ac:dyDescent="0.25">
      <c r="P28" s="32"/>
    </row>
    <row r="29" spans="16:16" x14ac:dyDescent="0.25">
      <c r="P29" s="32"/>
    </row>
    <row r="30" spans="16:16" x14ac:dyDescent="0.25">
      <c r="P30" s="32"/>
    </row>
    <row r="31" spans="16:16" x14ac:dyDescent="0.25">
      <c r="P31" s="32"/>
    </row>
    <row r="32" spans="16:16" x14ac:dyDescent="0.25">
      <c r="P32" s="32"/>
    </row>
    <row r="33" spans="16:16" x14ac:dyDescent="0.25">
      <c r="P33" s="32"/>
    </row>
    <row r="34" spans="16:16" x14ac:dyDescent="0.25">
      <c r="P34" s="32"/>
    </row>
    <row r="35" spans="16:16" x14ac:dyDescent="0.25">
      <c r="P35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README</vt:lpstr>
      <vt:lpstr>exp1-data</vt:lpstr>
      <vt:lpstr>exp2-data</vt:lpstr>
      <vt:lpstr>exp2-excel2latex</vt:lpstr>
      <vt:lpstr>exp3</vt:lpstr>
      <vt:lpstr>Sheet2</vt:lpstr>
      <vt:lpstr>exp1-chart1-ver6-int</vt:lpstr>
      <vt:lpstr>exp2-chart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wnabi</dc:creator>
  <cp:lastModifiedBy>wnabi</cp:lastModifiedBy>
  <dcterms:created xsi:type="dcterms:W3CDTF">2019-10-21T12:15:30Z</dcterms:created>
  <dcterms:modified xsi:type="dcterms:W3CDTF">2019-12-09T13:55:57Z</dcterms:modified>
</cp:coreProperties>
</file>