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https://ucirvine-my.sharepoint.com/personal/tzabala_ad_uci_edu/Documents/MAE183 Group 11/"/>
    </mc:Choice>
  </mc:AlternateContent>
  <xr:revisionPtr revIDLastSave="54" documentId="8_{50319FB2-92EE-4E80-A3BF-5CA7A5CEAF7B}" xr6:coauthVersionLast="47" xr6:coauthVersionMax="47" xr10:uidLastSave="{78343F9B-8C81-412F-8E6D-EC3489DD1784}"/>
  <bookViews>
    <workbookView xWindow="-120" yWindow="-120" windowWidth="29040" windowHeight="16440" firstSheet="1" activeTab="1" xr2:uid="{00000000-000D-0000-FFFF-FFFF00000000}"/>
  </bookViews>
  <sheets>
    <sheet name="1 Walker" sheetId="3" r:id="rId1"/>
    <sheet name="Class Walker" sheetId="5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5" l="1"/>
  <c r="C42" i="5" s="1"/>
  <c r="C48" i="5" s="1"/>
  <c r="E3" i="5"/>
  <c r="G3" i="5" s="1"/>
  <c r="G50" i="5" s="1"/>
  <c r="E4" i="5"/>
  <c r="G4" i="5" s="1"/>
  <c r="E5" i="5"/>
  <c r="G5" i="5" s="1"/>
  <c r="E6" i="5"/>
  <c r="G6" i="5" s="1"/>
  <c r="E7" i="5"/>
  <c r="G7" i="5" s="1"/>
  <c r="E8" i="5"/>
  <c r="G8" i="5" s="1"/>
  <c r="E9" i="5"/>
  <c r="G9" i="5" s="1"/>
  <c r="E10" i="5"/>
  <c r="G10" i="5" s="1"/>
  <c r="E11" i="5"/>
  <c r="G11" i="5" s="1"/>
  <c r="E12" i="5"/>
  <c r="G12" i="5" s="1"/>
  <c r="E14" i="5"/>
  <c r="G14" i="5" s="1"/>
  <c r="E15" i="5"/>
  <c r="G15" i="5" s="1"/>
  <c r="E16" i="5"/>
  <c r="G16" i="5" s="1"/>
  <c r="E17" i="5"/>
  <c r="G17" i="5" s="1"/>
  <c r="E18" i="5"/>
  <c r="G18" i="5" s="1"/>
  <c r="E19" i="5"/>
  <c r="G19" i="5" s="1"/>
  <c r="E20" i="5"/>
  <c r="G20" i="5" s="1"/>
  <c r="E21" i="5"/>
  <c r="G21" i="5" s="1"/>
  <c r="E22" i="5"/>
  <c r="G22" i="5" s="1"/>
  <c r="E23" i="5"/>
  <c r="G23" i="5" s="1"/>
  <c r="E24" i="5"/>
  <c r="G24" i="5" s="1"/>
  <c r="E25" i="5"/>
  <c r="G25" i="5" s="1"/>
  <c r="E26" i="5"/>
  <c r="G26" i="5" s="1"/>
  <c r="E27" i="5"/>
  <c r="G27" i="5" s="1"/>
  <c r="E28" i="5"/>
  <c r="G28" i="5" s="1"/>
  <c r="E29" i="5"/>
  <c r="G29" i="5" s="1"/>
  <c r="E30" i="5"/>
  <c r="G30" i="5" s="1"/>
  <c r="E31" i="5"/>
  <c r="G31" i="5" s="1"/>
  <c r="E32" i="5"/>
  <c r="G32" i="5" s="1"/>
  <c r="E33" i="5"/>
  <c r="G33" i="5" s="1"/>
  <c r="E34" i="5"/>
  <c r="G34" i="5" s="1"/>
  <c r="E35" i="5"/>
  <c r="G35" i="5" s="1"/>
  <c r="E36" i="5"/>
  <c r="G36" i="5" s="1"/>
  <c r="E37" i="5"/>
  <c r="G37" i="5" s="1"/>
  <c r="E38" i="5"/>
  <c r="G38" i="5" s="1"/>
  <c r="E39" i="5"/>
  <c r="G39" i="5" s="1"/>
  <c r="E40" i="5"/>
  <c r="G40" i="5" s="1"/>
  <c r="E42" i="5"/>
  <c r="G42" i="5" s="1"/>
  <c r="E43" i="5"/>
  <c r="G43" i="5" s="1"/>
  <c r="E44" i="5"/>
  <c r="G44" i="5" s="1"/>
  <c r="E45" i="5"/>
  <c r="G45" i="5" s="1"/>
  <c r="E46" i="5"/>
  <c r="G46" i="5" s="1"/>
  <c r="E48" i="5"/>
  <c r="G48" i="5" s="1"/>
  <c r="E49" i="5"/>
  <c r="G49" i="5" s="1"/>
  <c r="E16" i="3"/>
  <c r="E15" i="3"/>
  <c r="E21" i="3"/>
  <c r="E37" i="3"/>
  <c r="E29" i="3"/>
  <c r="E30" i="3"/>
  <c r="E31" i="3"/>
  <c r="E32" i="3"/>
  <c r="E33" i="3"/>
  <c r="E34" i="3"/>
  <c r="E35" i="3"/>
  <c r="E36" i="3"/>
  <c r="E27" i="3"/>
  <c r="E28" i="3"/>
  <c r="C22" i="3"/>
  <c r="E22" i="3" s="1"/>
  <c r="E18" i="3"/>
  <c r="C20" i="3"/>
  <c r="E20" i="3" s="1"/>
  <c r="C19" i="3"/>
  <c r="E19" i="3" s="1"/>
  <c r="C23" i="3"/>
  <c r="E23" i="3" s="1"/>
  <c r="E53" i="3"/>
  <c r="E52" i="3"/>
  <c r="E49" i="3"/>
  <c r="E48" i="3"/>
  <c r="E47" i="3"/>
  <c r="E46" i="3"/>
  <c r="E50" i="3"/>
  <c r="E10" i="3"/>
  <c r="E44" i="3"/>
  <c r="E43" i="3"/>
  <c r="E42" i="3"/>
  <c r="E41" i="3"/>
  <c r="E40" i="3"/>
  <c r="E39" i="3"/>
  <c r="E38" i="3"/>
  <c r="E26" i="3"/>
  <c r="F57" i="3" l="1"/>
</calcChain>
</file>

<file path=xl/sharedStrings.xml><?xml version="1.0" encoding="utf-8"?>
<sst xmlns="http://schemas.openxmlformats.org/spreadsheetml/2006/main" count="208" uniqueCount="98">
  <si>
    <t>Part Name</t>
  </si>
  <si>
    <t>Model Quantity</t>
  </si>
  <si>
    <t>Order Quantity/Walker</t>
  </si>
  <si>
    <t>Cost(ea.)</t>
  </si>
  <si>
    <t>Cost(tot.)</t>
  </si>
  <si>
    <t>number/pack</t>
  </si>
  <si>
    <t>Order Link</t>
  </si>
  <si>
    <t>DriveSystem</t>
    <phoneticPr fontId="6" type="noConversion"/>
  </si>
  <si>
    <t>12V 3000 mAhr Battery</t>
  </si>
  <si>
    <t>TalentCell Rechargeable 12V DC Output Lithium ion Battery Pack</t>
  </si>
  <si>
    <t>12V brushed DC motor with Encoder</t>
  </si>
  <si>
    <t>70:1 Metal Gearmotor 37Dx70L mm 12V with 64 CPR Encoder (Helical Pinion)</t>
    <phoneticPr fontId="6" type="noConversion"/>
  </si>
  <si>
    <t>Arduino Mega 2560</t>
  </si>
  <si>
    <t>ARDUINO MEGA 2560 REV3 [A000067]</t>
    <phoneticPr fontId="6" type="noConversion"/>
  </si>
  <si>
    <t>L298 Motor Drive Controller Board</t>
  </si>
  <si>
    <t>L298</t>
  </si>
  <si>
    <t>Pixy2 Smart Vision Sensor</t>
  </si>
  <si>
    <t>Pixy2</t>
  </si>
  <si>
    <t>Pan/Tilit Servo Motor Kit for Pixy2</t>
  </si>
  <si>
    <t>PixyCam Pan/Tilt Mount</t>
  </si>
  <si>
    <t>Motor bracket</t>
  </si>
  <si>
    <t>Pololu Stamped Aluminum L-Bracket Pair for 37D mm Metal Gearmotors</t>
  </si>
  <si>
    <t>Motor Mounting Spacer</t>
    <phoneticPr fontId="6" type="noConversion"/>
  </si>
  <si>
    <t>3D printing</t>
  </si>
  <si>
    <t>Spur Gear 1.5 modules 39 teeth - TypeA</t>
  </si>
  <si>
    <t>Laser cutting</t>
  </si>
  <si>
    <t>Spur Gear 1.5 modules 46 teeth - TypeB</t>
  </si>
  <si>
    <t>Spur Gear 1.5 modules 30 teeth - TypeB</t>
  </si>
  <si>
    <t>HM-10 Bluetooth Modeule</t>
  </si>
  <si>
    <t>DSD TECH HM-10 Master and Slave Bluetooth 4.0 LE iBeacon Module</t>
  </si>
  <si>
    <t>ESP32 UWB</t>
  </si>
  <si>
    <t>https://www.makerfabs.com/esp32-uwb-ultra-wideband.html</t>
    <phoneticPr fontId="6" type="noConversion"/>
  </si>
  <si>
    <t>Intertial Measurement Unit (IMU)</t>
    <phoneticPr fontId="6" type="noConversion"/>
  </si>
  <si>
    <t>Amazon.com: Adafruit 9-DOF Absolute Orientation IMU Fusion Breakout - BNO055 : Industrial &amp; Scientific</t>
  </si>
  <si>
    <t>Hardware</t>
    <phoneticPr fontId="6" type="noConversion"/>
  </si>
  <si>
    <t>0.25in Ball Bearing GB</t>
  </si>
  <si>
    <t>uxcell FR188-2RS Flanged Ball 1/4" x 1/2" x 3/16" Double Sealed</t>
  </si>
  <si>
    <t>0.25in D-shaft 1.35in</t>
  </si>
  <si>
    <t>0.250" (1/4") x 1.375" (1 3/8") Stainless Steel D-Shafting</t>
  </si>
  <si>
    <t>0.25in D-shaft 1.75in</t>
  </si>
  <si>
    <t>1/4" D-Shaft (Stainless Steel, 1-3/4" Length)</t>
  </si>
  <si>
    <t>0.25in D-shaft 1in</t>
  </si>
  <si>
    <t>1/4" D-Shaft (Stainless Steel, 1" Length)</t>
  </si>
  <si>
    <t>0.25in Non-Flange Ball Bearing</t>
  </si>
  <si>
    <t>1/4" ID Non-Flanged Ball Bearing (3/8" OD, 1/8" Thickness) - 2 Pack - ServoCity</t>
  </si>
  <si>
    <t>0.25in Hub M3 Holes</t>
    <phoneticPr fontId="6" type="noConversion"/>
  </si>
  <si>
    <r>
      <t>Pololu Universal Aluminum Mounting Hub for 1/4</t>
    </r>
    <r>
      <rPr>
        <u/>
        <sz val="10"/>
        <color theme="10"/>
        <rFont val="Arial"/>
        <family val="2"/>
        <scheme val="minor"/>
      </rPr>
      <t>″ (6.35mm) Shaft, M3 Holes (2-Pack)</t>
    </r>
  </si>
  <si>
    <t>3mm Ball Bearing (3mmx8mmx4mm)</t>
  </si>
  <si>
    <t>Kozelo 20pcs F693ZZ Flanged Ball Bearing - [3x8x4mm]</t>
    <phoneticPr fontId="6" type="noConversion"/>
  </si>
  <si>
    <t>0.25in Shaft Collar</t>
  </si>
  <si>
    <t>AZSSMUK 1/4" Bore Solid Steel Style Zinc Plated Set Screw Shaft Collars</t>
  </si>
  <si>
    <t>M3 Steel Hex Nut</t>
  </si>
  <si>
    <t>18-8 Stainless Steel Hex Nut, M3 x 0.5 mm Thread</t>
  </si>
  <si>
    <t>M3*6 mm Steel Pan Head Phillips Screw</t>
  </si>
  <si>
    <t xml:space="preserve">Passivated 18-8 Stainless Steel Pan Head Phillips Screws, M3 x 0.5mm Thread, 6mm Long </t>
    <phoneticPr fontId="6" type="noConversion"/>
  </si>
  <si>
    <t>M3*12 mm Steel Pan Head Phillips Screw</t>
  </si>
  <si>
    <t>Passivated 18-8 Stainless Steel Pan Head Phillips Screws M3 x 0.5mm Thread, 12mm Long</t>
    <phoneticPr fontId="6" type="noConversion"/>
  </si>
  <si>
    <t>M3*16 mm Steel Pan Head Phillips Screw</t>
  </si>
  <si>
    <t>Passivated 18-8 Stainless Steel Pan Head Phillips Screws M3 x 0.5mm Thread, 16mm Long</t>
  </si>
  <si>
    <t>M3*25 mm Steel Pan Head Phillips Screw</t>
  </si>
  <si>
    <t>Passivated 18-8 Stainless Steel Pan Head Phillips Screws M3 x 0.5mm Thread, 25mm Long</t>
  </si>
  <si>
    <t>M3*30 mm Steel Pan Head Phillips Screw</t>
    <phoneticPr fontId="6" type="noConversion"/>
  </si>
  <si>
    <t>Passivated 18-8 Stainless Steel Pan Head Phillips Screws M3 x 0.5mm Thread, 30mm Long</t>
    <phoneticPr fontId="6" type="noConversion"/>
  </si>
  <si>
    <t>M3*45 mm Steel Pan Head Phillips Screw</t>
    <phoneticPr fontId="6" type="noConversion"/>
  </si>
  <si>
    <t>Passivated 18-8 Stainless Steel Pan Head Phillips Screws M3 x 0.5mm Thread, 45mm Long</t>
    <phoneticPr fontId="6" type="noConversion"/>
  </si>
  <si>
    <t>M3 Washer</t>
    <phoneticPr fontId="6" type="noConversion"/>
  </si>
  <si>
    <t>General Purpose 18-8 Stainless Steel Washer for M3 Screw Size, 3.200 mm ID, 6 mm OD</t>
  </si>
  <si>
    <t>Hub 6mm ID, 10mm length</t>
    <phoneticPr fontId="6" type="noConversion"/>
  </si>
  <si>
    <t>Sydien 4Pcs Silver 6mm Rigid Flange Shaft Coupling Motor Guide</t>
  </si>
  <si>
    <t>M3 Nut Strip - 56mm</t>
  </si>
  <si>
    <t>M3 x 100mm Fully Threaded Rod</t>
    <phoneticPr fontId="6" type="noConversion"/>
  </si>
  <si>
    <t>uxcell 15Pcs M3 x 100mm Fully Threaded Rod</t>
  </si>
  <si>
    <t>Outside Gear Cover</t>
  </si>
  <si>
    <t>Spacer 12.73mm</t>
    <phoneticPr fontId="6" type="noConversion"/>
  </si>
  <si>
    <t>Spacer 19.74mm</t>
    <phoneticPr fontId="6" type="noConversion"/>
  </si>
  <si>
    <t>Spacer 1mm GB</t>
  </si>
  <si>
    <t>Spacer 2mm</t>
    <phoneticPr fontId="6" type="noConversion"/>
  </si>
  <si>
    <t>Spacer 7.2mm</t>
    <phoneticPr fontId="6" type="noConversion"/>
  </si>
  <si>
    <t>Spacer 7.73mm</t>
    <phoneticPr fontId="6" type="noConversion"/>
  </si>
  <si>
    <t>Spacer 9mm</t>
    <phoneticPr fontId="6" type="noConversion"/>
  </si>
  <si>
    <t>Links</t>
    <phoneticPr fontId="6" type="noConversion"/>
  </si>
  <si>
    <t>Binary Link 1</t>
    <phoneticPr fontId="6" type="noConversion"/>
  </si>
  <si>
    <t>Binary Link 2</t>
    <phoneticPr fontId="6" type="noConversion"/>
  </si>
  <si>
    <t>Foot</t>
    <phoneticPr fontId="6" type="noConversion"/>
  </si>
  <si>
    <t>Ternary links-crank</t>
    <phoneticPr fontId="6" type="noConversion"/>
  </si>
  <si>
    <t>Ternary links</t>
  </si>
  <si>
    <t>Structure</t>
    <phoneticPr fontId="6" type="noConversion"/>
  </si>
  <si>
    <t>AT-AT Side-6mm*12'*20' Wood</t>
    <phoneticPr fontId="6" type="noConversion"/>
  </si>
  <si>
    <t>Chassis base-6mm*6'*15' Wood</t>
  </si>
  <si>
    <t>Single Walker Cost</t>
    <phoneticPr fontId="6" type="noConversion"/>
  </si>
  <si>
    <t># of Walkers</t>
  </si>
  <si>
    <t># / Pack</t>
  </si>
  <si>
    <t># of Packs</t>
  </si>
  <si>
    <t>M3 Washer</t>
  </si>
  <si>
    <t>Hub 6mm ID, 10mm length</t>
  </si>
  <si>
    <t>Arduino UNO</t>
  </si>
  <si>
    <t>L298N</t>
  </si>
  <si>
    <t>Appa Side-6mm*12'*20' Wood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</si>
</sst>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3">
    <font>
      <sz val="10"/>
      <color rgb="FF000000"/>
      <name val="Arial"/>
      <scheme val="minor"/>
    </font>
    <font>
      <b/>
      <sz val="12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u/>
      <sz val="10"/>
      <color rgb="FF0000FF"/>
      <name val="Arial"/>
      <family val="2"/>
    </font>
    <font>
      <sz val="10"/>
      <color theme="1"/>
      <name val="Arial"/>
      <family val="2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sz val="10"/>
      <color rgb="FF000000"/>
      <name val="Arial"/>
      <family val="2"/>
      <scheme val="minor"/>
    </font>
    <font>
      <u/>
      <sz val="10"/>
      <color rgb="FF1155CC"/>
      <name val="Arial"/>
      <family val="2"/>
    </font>
    <font>
      <b/>
      <sz val="10"/>
      <color theme="1"/>
      <name val="Arial"/>
      <family val="2"/>
      <scheme val="minor"/>
    </font>
    <font>
      <b/>
      <sz val="12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10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9FC5E8"/>
        <bgColor rgb="FF9FC5E8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76">
    <xf numFmtId="0" fontId="0" fillId="0" borderId="0" xfId="0"/>
    <xf numFmtId="0" fontId="1" fillId="0" borderId="0" xfId="0" applyFont="1" applyAlignment="1">
      <alignment horizontal="center" wrapText="1"/>
    </xf>
    <xf numFmtId="0" fontId="2" fillId="0" borderId="0" xfId="0" applyFont="1" applyAlignment="1">
      <alignment horizontal="left"/>
    </xf>
    <xf numFmtId="0" fontId="2" fillId="0" borderId="0" xfId="0" applyFont="1"/>
    <xf numFmtId="0" fontId="5" fillId="0" borderId="0" xfId="1" applyAlignment="1">
      <alignment horizontal="center" wrapText="1"/>
    </xf>
    <xf numFmtId="44" fontId="9" fillId="2" borderId="2" xfId="0" applyNumberFormat="1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44" fontId="2" fillId="0" borderId="1" xfId="0" applyNumberFormat="1" applyFont="1" applyBorder="1" applyAlignment="1">
      <alignment horizontal="center"/>
    </xf>
    <xf numFmtId="44" fontId="2" fillId="0" borderId="1" xfId="0" applyNumberFormat="1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5" fillId="0" borderId="1" xfId="1" applyFill="1" applyBorder="1" applyAlignment="1">
      <alignment horizontal="left"/>
    </xf>
    <xf numFmtId="0" fontId="0" fillId="0" borderId="1" xfId="0" applyBorder="1"/>
    <xf numFmtId="0" fontId="4" fillId="0" borderId="1" xfId="0" applyFont="1" applyBorder="1" applyAlignment="1">
      <alignment horizontal="center"/>
    </xf>
    <xf numFmtId="44" fontId="4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0" fillId="0" borderId="6" xfId="0" applyBorder="1"/>
    <xf numFmtId="0" fontId="5" fillId="0" borderId="4" xfId="1" applyBorder="1"/>
    <xf numFmtId="0" fontId="5" fillId="0" borderId="4" xfId="1" applyBorder="1" applyAlignment="1">
      <alignment wrapText="1"/>
    </xf>
    <xf numFmtId="0" fontId="8" fillId="0" borderId="4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5" fillId="0" borderId="4" xfId="1" applyFill="1" applyBorder="1" applyAlignment="1">
      <alignment horizontal="left"/>
    </xf>
    <xf numFmtId="0" fontId="0" fillId="0" borderId="4" xfId="0" applyBorder="1"/>
    <xf numFmtId="0" fontId="0" fillId="0" borderId="2" xfId="0" applyBorder="1" applyAlignment="1">
      <alignment horizontal="center"/>
    </xf>
    <xf numFmtId="0" fontId="1" fillId="0" borderId="7" xfId="0" applyFont="1" applyBorder="1" applyAlignment="1">
      <alignment horizontal="center" vertical="center" wrapText="1"/>
    </xf>
    <xf numFmtId="44" fontId="1" fillId="0" borderId="7" xfId="0" applyNumberFormat="1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wrapText="1"/>
    </xf>
    <xf numFmtId="0" fontId="0" fillId="0" borderId="8" xfId="0" applyBorder="1"/>
    <xf numFmtId="0" fontId="5" fillId="0" borderId="4" xfId="1" applyBorder="1" applyAlignment="1">
      <alignment horizontal="left"/>
    </xf>
    <xf numFmtId="0" fontId="5" fillId="0" borderId="1" xfId="1" applyBorder="1" applyAlignment="1">
      <alignment horizontal="left"/>
    </xf>
    <xf numFmtId="0" fontId="2" fillId="8" borderId="1" xfId="0" applyFont="1" applyFill="1" applyBorder="1" applyAlignment="1">
      <alignment horizontal="left"/>
    </xf>
    <xf numFmtId="0" fontId="4" fillId="8" borderId="9" xfId="0" applyFont="1" applyFill="1" applyBorder="1" applyAlignment="1">
      <alignment horizontal="left"/>
    </xf>
    <xf numFmtId="0" fontId="2" fillId="8" borderId="6" xfId="0" applyFont="1" applyFill="1" applyBorder="1" applyAlignment="1">
      <alignment horizontal="left"/>
    </xf>
    <xf numFmtId="0" fontId="7" fillId="8" borderId="1" xfId="0" applyFont="1" applyFill="1" applyBorder="1" applyAlignment="1">
      <alignment horizontal="left"/>
    </xf>
    <xf numFmtId="0" fontId="2" fillId="7" borderId="1" xfId="0" applyFont="1" applyFill="1" applyBorder="1" applyAlignment="1">
      <alignment horizontal="left"/>
    </xf>
    <xf numFmtId="0" fontId="7" fillId="9" borderId="1" xfId="0" applyFont="1" applyFill="1" applyBorder="1" applyAlignment="1">
      <alignment horizontal="left"/>
    </xf>
    <xf numFmtId="0" fontId="7" fillId="0" borderId="1" xfId="0" applyFont="1" applyBorder="1" applyAlignment="1">
      <alignment horizontal="center"/>
    </xf>
    <xf numFmtId="0" fontId="7" fillId="0" borderId="0" xfId="0" applyFont="1"/>
    <xf numFmtId="0" fontId="7" fillId="10" borderId="0" xfId="0" applyFont="1" applyFill="1" applyAlignment="1">
      <alignment horizontal="left"/>
    </xf>
    <xf numFmtId="0" fontId="7" fillId="10" borderId="0" xfId="0" applyFont="1" applyFill="1"/>
    <xf numFmtId="44" fontId="7" fillId="0" borderId="1" xfId="0" applyNumberFormat="1" applyFont="1" applyBorder="1" applyAlignment="1">
      <alignment horizontal="center"/>
    </xf>
    <xf numFmtId="44" fontId="7" fillId="0" borderId="1" xfId="0" applyNumberFormat="1" applyFont="1" applyBorder="1" applyAlignment="1">
      <alignment horizontal="left"/>
    </xf>
    <xf numFmtId="0" fontId="5" fillId="0" borderId="0" xfId="1"/>
    <xf numFmtId="0" fontId="10" fillId="5" borderId="1" xfId="0" applyFont="1" applyFill="1" applyBorder="1" applyAlignment="1">
      <alignment horizontal="center"/>
    </xf>
    <xf numFmtId="0" fontId="10" fillId="3" borderId="1" xfId="0" applyFont="1" applyFill="1" applyBorder="1" applyAlignment="1">
      <alignment horizontal="center"/>
    </xf>
    <xf numFmtId="44" fontId="9" fillId="2" borderId="2" xfId="0" applyNumberFormat="1" applyFont="1" applyFill="1" applyBorder="1" applyAlignment="1">
      <alignment horizontal="center"/>
    </xf>
    <xf numFmtId="44" fontId="9" fillId="2" borderId="3" xfId="0" applyNumberFormat="1" applyFont="1" applyFill="1" applyBorder="1" applyAlignment="1">
      <alignment horizontal="center"/>
    </xf>
    <xf numFmtId="0" fontId="10" fillId="6" borderId="6" xfId="0" applyFont="1" applyFill="1" applyBorder="1" applyAlignment="1">
      <alignment horizontal="center"/>
    </xf>
    <xf numFmtId="0" fontId="11" fillId="6" borderId="6" xfId="0" applyFont="1" applyFill="1" applyBorder="1" applyAlignment="1">
      <alignment horizontal="center"/>
    </xf>
    <xf numFmtId="0" fontId="10" fillId="4" borderId="1" xfId="0" applyFont="1" applyFill="1" applyBorder="1" applyAlignment="1">
      <alignment horizontal="center"/>
    </xf>
    <xf numFmtId="0" fontId="10" fillId="4" borderId="5" xfId="0" applyFont="1" applyFill="1" applyBorder="1" applyAlignment="1">
      <alignment horizontal="center"/>
    </xf>
    <xf numFmtId="0" fontId="1" fillId="0" borderId="4" xfId="0" applyFont="1" applyBorder="1" applyAlignment="1">
      <alignment horizontal="center" vertical="center" wrapText="1"/>
    </xf>
    <xf numFmtId="44" fontId="1" fillId="0" borderId="4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10" fillId="6" borderId="4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left"/>
    </xf>
    <xf numFmtId="0" fontId="2" fillId="0" borderId="4" xfId="0" applyFont="1" applyBorder="1" applyAlignment="1">
      <alignment horizontal="center"/>
    </xf>
    <xf numFmtId="0" fontId="2" fillId="0" borderId="4" xfId="0" applyFont="1" applyBorder="1" applyAlignment="1">
      <alignment horizontal="center" vertical="center"/>
    </xf>
    <xf numFmtId="44" fontId="2" fillId="0" borderId="4" xfId="0" applyNumberFormat="1" applyFont="1" applyBorder="1" applyAlignment="1">
      <alignment horizontal="center"/>
    </xf>
    <xf numFmtId="44" fontId="2" fillId="0" borderId="4" xfId="0" applyNumberFormat="1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11" fillId="0" borderId="4" xfId="0" applyFont="1" applyFill="1" applyBorder="1" applyAlignment="1">
      <alignment horizontal="left"/>
    </xf>
    <xf numFmtId="0" fontId="7" fillId="0" borderId="4" xfId="0" applyFont="1" applyBorder="1" applyAlignment="1">
      <alignment horizontal="center"/>
    </xf>
    <xf numFmtId="44" fontId="7" fillId="0" borderId="4" xfId="0" applyNumberFormat="1" applyFont="1" applyBorder="1" applyAlignment="1">
      <alignment horizontal="center"/>
    </xf>
    <xf numFmtId="0" fontId="10" fillId="4" borderId="4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12" fillId="0" borderId="4" xfId="0" applyFont="1" applyFill="1" applyBorder="1" applyAlignment="1">
      <alignment horizontal="left"/>
    </xf>
    <xf numFmtId="0" fontId="4" fillId="0" borderId="4" xfId="0" applyFont="1" applyBorder="1" applyAlignment="1">
      <alignment horizontal="center"/>
    </xf>
    <xf numFmtId="44" fontId="4" fillId="0" borderId="4" xfId="0" applyNumberFormat="1" applyFont="1" applyBorder="1" applyAlignment="1">
      <alignment horizontal="center"/>
    </xf>
    <xf numFmtId="0" fontId="10" fillId="5" borderId="4" xfId="0" applyFont="1" applyFill="1" applyBorder="1" applyAlignment="1">
      <alignment horizontal="center"/>
    </xf>
    <xf numFmtId="0" fontId="10" fillId="3" borderId="4" xfId="0" applyFont="1" applyFill="1" applyBorder="1" applyAlignment="1">
      <alignment horizontal="center"/>
    </xf>
    <xf numFmtId="4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cmaster.com/92000A116/" TargetMode="External"/><Relationship Id="rId13" Type="http://schemas.openxmlformats.org/officeDocument/2006/relationships/hyperlink" Target="https://www.mcmaster.com/98689A112/" TargetMode="External"/><Relationship Id="rId18" Type="http://schemas.openxmlformats.org/officeDocument/2006/relationships/hyperlink" Target="https://www.pololu.com/product/1994/resources" TargetMode="External"/><Relationship Id="rId26" Type="http://schemas.openxmlformats.org/officeDocument/2006/relationships/hyperlink" Target="https://www.servocity.com/0-250-1-4-x-1-00-stainless-steel-d-shafting/" TargetMode="External"/><Relationship Id="rId3" Type="http://schemas.openxmlformats.org/officeDocument/2006/relationships/hyperlink" Target="https://www.amazon.com/TalentCell-Rechargeable-Amplifier-Multi-led-Indicator/dp/B00MHNQIR2/ref=pd_lpo_2?pd_rd_w=dBpCd&amp;content-id=amzn1.sym.116f529c-aa4d-4763-b2b6-4d614ec7dc00&amp;pf_rd_p=116f529c-aa4d-4763-b2b6-4d614ec7dc00&amp;pf_rd_r=RQ6TS9EWPFGJAY6AF21K&amp;pd_rd_wg=3juXL&amp;pd_rd_r=917f43e1-9747-448d-9ea9-3dfdfa6b45ba&amp;pd_rd_i=B00MHNQIR2&amp;psc=1" TargetMode="External"/><Relationship Id="rId21" Type="http://schemas.openxmlformats.org/officeDocument/2006/relationships/hyperlink" Target="https://www.servocity.com/0-250-1-4-x-1-75-1-3-4-stainless-steel-d-shafting/" TargetMode="External"/><Relationship Id="rId7" Type="http://schemas.openxmlformats.org/officeDocument/2006/relationships/hyperlink" Target="https://www.mcmaster.com/92000A126/" TargetMode="External"/><Relationship Id="rId12" Type="http://schemas.openxmlformats.org/officeDocument/2006/relationships/hyperlink" Target="https://www.mcmaster.com/92000A138/" TargetMode="External"/><Relationship Id="rId17" Type="http://schemas.openxmlformats.org/officeDocument/2006/relationships/hyperlink" Target="https://www.servocity.com/1-4-id-x-3-8-od-non-flanged-ball-bearing-2-pack/" TargetMode="External"/><Relationship Id="rId25" Type="http://schemas.openxmlformats.org/officeDocument/2006/relationships/hyperlink" Target="https://www.amazon.com/Charmed-Labs-Pixy2-Vision-Sensor/dp/B07D1CLYD2?source=ps-sl-shoppingads-lpcontext&amp;ref_=fplfs&amp;psc=1&amp;smid=A22TGKNES1O7BO" TargetMode="External"/><Relationship Id="rId2" Type="http://schemas.openxmlformats.org/officeDocument/2006/relationships/hyperlink" Target="https://www.pololu.com/product/4754" TargetMode="External"/><Relationship Id="rId16" Type="http://schemas.openxmlformats.org/officeDocument/2006/relationships/hyperlink" Target="https://www.amazon.com/uxcell-Threaded-Stainless-Threads-M3-0-5/dp/B09L7R8NRQ/ref=sr_1_1?keywords=m3%2B100mm%2Bscrew%2Baxle&amp;s=hi&amp;sr=1-1&amp;th=1" TargetMode="External"/><Relationship Id="rId20" Type="http://schemas.openxmlformats.org/officeDocument/2006/relationships/hyperlink" Target="https://www.servocity.com/0-250-1-4-x-1-375-1-3-8-stainless-steel-d-shafting/" TargetMode="External"/><Relationship Id="rId29" Type="http://schemas.openxmlformats.org/officeDocument/2006/relationships/hyperlink" Target="https://www.amazon.com/DSD-TECH-HM-10-Bluetooth-Compatible/dp/B074VXZ1XZ/ref=d_pb_allspark_dp_sims_pao_desktop_session_based_sccl_3_4/134-7348980-3216452?pd_rd_w=VF33A&amp;content-id=amzn1.sym.6b5008ac-c24a-4aea-a3ea-015a531184f5&amp;pf_rd_p=6b5008ac-c24a-4aea-a3ea-015a531184f5&amp;pf_rd_r=KBAV7A7V5FDMV90DGT1J&amp;pd_rd_wg=mii55&amp;pd_rd_r=11e62207-3182-4a88-a725-0c36d28c86bc&amp;pd_rd_i=B074VXZ1XZ&amp;psc=1" TargetMode="External"/><Relationship Id="rId1" Type="http://schemas.openxmlformats.org/officeDocument/2006/relationships/hyperlink" Target="https://www.pololu.com/product/1084" TargetMode="External"/><Relationship Id="rId6" Type="http://schemas.openxmlformats.org/officeDocument/2006/relationships/hyperlink" Target="https://www.mcmaster.com/products/hex-nuts/?s=steel+hex+nuts" TargetMode="External"/><Relationship Id="rId11" Type="http://schemas.openxmlformats.org/officeDocument/2006/relationships/hyperlink" Target="https://www.mcmaster.com/92000A132/" TargetMode="External"/><Relationship Id="rId24" Type="http://schemas.openxmlformats.org/officeDocument/2006/relationships/hyperlink" Target="https://www.amazon.com/Pan-Tilt2-Servo-Motor-Pixy2/dp/B07D1CWJTV/ref=asc_df_B07D1CWJTV/?tag=hyprod-20&amp;linkCode=df0&amp;hvadid=309816945299&amp;hvpos=&amp;hvnetw=g&amp;hvrand=8374030944551216816&amp;hvpone=&amp;hvptwo=&amp;hvqmt=&amp;hvdev=c&amp;hvdvcmdl=&amp;hvlocint=&amp;hvlocphy=9031531&amp;hvtargid=pla-563898570401&amp;psc=1&amp;mcid=6d330fd80bbd3c8bbd8a1d9082165c2c&amp;gclid=CjwKCAjw_e2wBhAEEiwAyFFFo8gFu-UTMF0tkB2dYee7mcr7LrNJYuAwyi-zjIvZJ6R48frcslE6hBoCkUMQAvD_BwE" TargetMode="External"/><Relationship Id="rId5" Type="http://schemas.openxmlformats.org/officeDocument/2006/relationships/hyperlink" Target="https://www.amazon.com/Kozelo-20pcs-F693ZZ-Flanged-Bearing/dp/B0B8BSCHXS/ref=sr_1_5?keywords=F693ZZ&amp;sr=8-5&amp;th=1" TargetMode="External"/><Relationship Id="rId15" Type="http://schemas.openxmlformats.org/officeDocument/2006/relationships/hyperlink" Target="https://www.revrobotics.com/rev-41-1733/" TargetMode="External"/><Relationship Id="rId23" Type="http://schemas.openxmlformats.org/officeDocument/2006/relationships/hyperlink" Target="https://www.amazon.com/DKARDU-Controller-Regulator-Optocoupler-Isolation/dp/B0B2RBXTYL/ref=sr_1_3?keywords=L298+Dual+H+Bridge+Motor+Speed+Controller+DC&amp;s=electronics&amp;sr=1-3" TargetMode="External"/><Relationship Id="rId28" Type="http://schemas.openxmlformats.org/officeDocument/2006/relationships/hyperlink" Target="https://www.makerfabs.com/esp32-uwb-ultra-wideband.html" TargetMode="External"/><Relationship Id="rId10" Type="http://schemas.openxmlformats.org/officeDocument/2006/relationships/hyperlink" Target="https://www.mcmaster.com/92000A122/" TargetMode="External"/><Relationship Id="rId19" Type="http://schemas.openxmlformats.org/officeDocument/2006/relationships/hyperlink" Target="https://www.amazon.com/ARDUINO-MEGA-2560-REV3-A000067/dp/B0046AMGW0" TargetMode="External"/><Relationship Id="rId4" Type="http://schemas.openxmlformats.org/officeDocument/2006/relationships/hyperlink" Target="https://www.amazon.com/DKARDU-Controller-Regulator-Optocoupler-Isolation/dp/B0B2RBXTYL/ref=sr_1_3?keywords=L298+Dual+H+Bridge+Motor+Speed+Controller+DC&amp;s=electronics&amp;sr=1-3" TargetMode="External"/><Relationship Id="rId9" Type="http://schemas.openxmlformats.org/officeDocument/2006/relationships/hyperlink" Target="https://www.mcmaster.com/92000A130/" TargetMode="External"/><Relationship Id="rId14" Type="http://schemas.openxmlformats.org/officeDocument/2006/relationships/hyperlink" Target="https://www.amazon.com/dp/B07R77ZGNN/ref=twister_B07R459BG7?_encoding=UTF8&amp;th=1" TargetMode="External"/><Relationship Id="rId22" Type="http://schemas.openxmlformats.org/officeDocument/2006/relationships/hyperlink" Target="https://www.amazon.com/dp/B082PPK1L5/ref=emc_b_5_t" TargetMode="External"/><Relationship Id="rId27" Type="http://schemas.openxmlformats.org/officeDocument/2006/relationships/hyperlink" Target="https://www.amazon.com/Aobbmok-Solid-Steel-Plated-Collars/dp/B07BTV2WQW/ref=sr_1_10?crid=HRAVUA427LX3&amp;dib=eyJ2IjoiMSJ9.8seJw-IN94vCge5okUCe2uDMrhT31jGOGjEw4hRm20a5SeeavluyHIDYALj08-M3OxkQ6ycaLGmMyXPqpkhArCCL2F5jYjtwuLNM9PSkdxpD4FvLcwmXuEFndmGYonjLmJQi0FzPVq6Na7ejmGkrOZtXwuXLAlUqDjbvp59sUZT6WKKK5pQ6lxR24wzQszVQBPRoHLMbAisgd9LvsPBM1rUS-b1ebeKwNENORd02r0w.Y_vRT3PrsP8Z0XQGgGEaR_av7FtMFpnZcJQhbUgCNHU&amp;dib_tag=se&amp;keywords=1%2F4%2Binch%2Bd%2Bshaft&amp;qid=1713140140&amp;sprefix=%2Caps%2C202&amp;sr=8-10&amp;th=1" TargetMode="External"/><Relationship Id="rId30" Type="http://schemas.openxmlformats.org/officeDocument/2006/relationships/hyperlink" Target="https://www.amazon.com/Adafruit-Absolute-Orientation-Fusion-Breakout/dp/B017PEIGIG/ref=sr_1_1_sspa?dib=eyJ2IjoiMSJ9.2Ah7QYxDf3fw1NyKDRP2P4FWd8u_7bb7baGeIqUjqo9M9STztnRMY2lRT5iWLTJFEk3KxovXX6-GcNscEkCSHLGGYzxik_ZwRyhhC30H_g01kzNorUcdm8rL_EAEy2sLzttsDxpArlo9QnMa_L37Nw.CliEsXxHQuFKDQq_oN52t-YN7w0ig0tzYktZ9AOv0PM&amp;dib_tag=se&amp;keywords=bno055&amp;qid=1736908873&amp;refinements=p_85%3A2470955011&amp;rnid=2470954011&amp;rps=1&amp;sr=8-1-spons&amp;sp_csd=d2lkZ2V0TmFtZT1zcF9hdGY&amp;psc=1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cmaster.com/92000A116/" TargetMode="External"/><Relationship Id="rId13" Type="http://schemas.openxmlformats.org/officeDocument/2006/relationships/hyperlink" Target="https://www.mcmaster.com/98689A112/" TargetMode="External"/><Relationship Id="rId18" Type="http://schemas.openxmlformats.org/officeDocument/2006/relationships/hyperlink" Target="https://www.pololu.com/product/1994/resources" TargetMode="External"/><Relationship Id="rId3" Type="http://schemas.openxmlformats.org/officeDocument/2006/relationships/hyperlink" Target="https://www.amazon.com/TalentCell-Rechargeable-Amplifier-Multi-led-Indicator/dp/B00MHNQIR2/ref=pd_lpo_2?pd_rd_w=dBpCd&amp;content-id=amzn1.sym.116f529c-aa4d-4763-b2b6-4d614ec7dc00&amp;pf_rd_p=116f529c-aa4d-4763-b2b6-4d614ec7dc00&amp;pf_rd_r=RQ6TS9EWPFGJAY6AF21K&amp;pd_rd_wg=3juXL&amp;pd_rd_r=917f43e1-9747-448d-9ea9-3dfdfa6b45ba&amp;pd_rd_i=B00MHNQIR2&amp;psc=1" TargetMode="External"/><Relationship Id="rId21" Type="http://schemas.openxmlformats.org/officeDocument/2006/relationships/hyperlink" Target="https://www.servocity.com/0-250-1-4-x-1-75-1-3-4-stainless-steel-d-shafting/" TargetMode="External"/><Relationship Id="rId7" Type="http://schemas.openxmlformats.org/officeDocument/2006/relationships/hyperlink" Target="https://www.mcmaster.com/92000A126/" TargetMode="External"/><Relationship Id="rId12" Type="http://schemas.openxmlformats.org/officeDocument/2006/relationships/hyperlink" Target="https://www.mcmaster.com/92000A138/" TargetMode="External"/><Relationship Id="rId17" Type="http://schemas.openxmlformats.org/officeDocument/2006/relationships/hyperlink" Target="https://www.servocity.com/1-4-id-x-3-8-od-non-flanged-ball-bearing-2-pack/" TargetMode="External"/><Relationship Id="rId25" Type="http://schemas.openxmlformats.org/officeDocument/2006/relationships/hyperlink" Target="https://www.amazon.com/DSD-TECH-HM-10-Bluetooth-Compatible/dp/B074VXZ1XZ/ref=d_pb_allspark_dp_sims_pao_desktop_session_based_sccl_3_4/134-7348980-3216452?pd_rd_w=VF33A&amp;content-id=amzn1.sym.6b5008ac-c24a-4aea-a3ea-015a531184f5&amp;pf_rd_p=6b5008ac-c24a-4aea-a3ea-015a531184f5&amp;pf_rd_r=KBAV7A7V5FDMV90DGT1J&amp;pd_rd_wg=mii55&amp;pd_rd_r=11e62207-3182-4a88-a725-0c36d28c86bc&amp;pd_rd_i=B074VXZ1XZ&amp;psc=1" TargetMode="External"/><Relationship Id="rId2" Type="http://schemas.openxmlformats.org/officeDocument/2006/relationships/hyperlink" Target="https://www.pololu.com/product/4754" TargetMode="External"/><Relationship Id="rId16" Type="http://schemas.openxmlformats.org/officeDocument/2006/relationships/hyperlink" Target="https://www.amazon.com/uxcell-Threaded-Stainless-Threads-M3-0-5/dp/B09L7R8NRQ/ref=sr_1_1?keywords=m3%2B100mm%2Bscrew%2Baxle&amp;s=hi&amp;sr=1-1&amp;th=1" TargetMode="External"/><Relationship Id="rId20" Type="http://schemas.openxmlformats.org/officeDocument/2006/relationships/hyperlink" Target="https://www.servocity.com/0-250-1-4-x-1-375-1-3-8-stainless-steel-d-shafting/" TargetMode="External"/><Relationship Id="rId1" Type="http://schemas.openxmlformats.org/officeDocument/2006/relationships/hyperlink" Target="https://www.pololu.com/product/1084" TargetMode="External"/><Relationship Id="rId6" Type="http://schemas.openxmlformats.org/officeDocument/2006/relationships/hyperlink" Target="https://www.mcmaster.com/products/hex-nuts/?s=steel+hex+nuts" TargetMode="External"/><Relationship Id="rId11" Type="http://schemas.openxmlformats.org/officeDocument/2006/relationships/hyperlink" Target="https://www.mcmaster.com/92000A132/" TargetMode="External"/><Relationship Id="rId24" Type="http://schemas.openxmlformats.org/officeDocument/2006/relationships/hyperlink" Target="https://www.amazon.com/Aobbmok-Solid-Steel-Plated-Collars/dp/B07BTV2WQW/ref=sr_1_10?crid=HRAVUA427LX3&amp;dib=eyJ2IjoiMSJ9.8seJw-IN94vCge5okUCe2uDMrhT31jGOGjEw4hRm20a5SeeavluyHIDYALj08-M3OxkQ6ycaLGmMyXPqpkhArCCL2F5jYjtwuLNM9PSkdxpD4FvLcwmXuEFndmGYonjLmJQi0FzPVq6Na7ejmGkrOZtXwuXLAlUqDjbvp59sUZT6WKKK5pQ6lxR24wzQszVQBPRoHLMbAisgd9LvsPBM1rUS-b1ebeKwNENORd02r0w.Y_vRT3PrsP8Z0XQGgGEaR_av7FtMFpnZcJQhbUgCNHU&amp;dib_tag=se&amp;keywords=1%2F4%2Binch%2Bd%2Bshaft&amp;qid=1713140140&amp;sprefix=%2Caps%2C202&amp;sr=8-10&amp;th=1" TargetMode="External"/><Relationship Id="rId5" Type="http://schemas.openxmlformats.org/officeDocument/2006/relationships/hyperlink" Target="https://www.amazon.com/Kozelo-20pcs-F693ZZ-Flanged-Bearing/dp/B0B8BSCHXS/ref=sr_1_5?keywords=F693ZZ&amp;sr=8-5&amp;th=1" TargetMode="External"/><Relationship Id="rId15" Type="http://schemas.openxmlformats.org/officeDocument/2006/relationships/hyperlink" Target="https://www.revrobotics.com/rev-41-1733/" TargetMode="External"/><Relationship Id="rId23" Type="http://schemas.openxmlformats.org/officeDocument/2006/relationships/hyperlink" Target="https://www.servocity.com/0-250-1-4-x-1-00-stainless-steel-d-shafting/" TargetMode="External"/><Relationship Id="rId10" Type="http://schemas.openxmlformats.org/officeDocument/2006/relationships/hyperlink" Target="https://www.mcmaster.com/92000A122/" TargetMode="External"/><Relationship Id="rId19" Type="http://schemas.openxmlformats.org/officeDocument/2006/relationships/hyperlink" Target="https://www.digikey.com/en/products/detail/arduino/ABX00080/20371542?gad_source=1&amp;gad_campaignid=20243136172&amp;gclid=CjwKCAjwl_XBBhAUEiwAWK2hzr9Td6trSQlcb4L_8Ysw508Jmn1g-qANduVh376j2zTHtAdnAK8h4hoCYrAQAvD_BwE&amp;gclsrc=aw.ds" TargetMode="External"/><Relationship Id="rId4" Type="http://schemas.openxmlformats.org/officeDocument/2006/relationships/hyperlink" Target="https://www.amazon.com/Controller-H-Bridge-Stepper-Control-Mega2560/dp/B0DPPWFZ1C/ref=sr_1_2_sspa?dib=eyJ2IjoiMSJ9.hK2FjV8Ukp8CCyVTI1seMk4n3aguoO_lNXX3xoiH-O2g8aOhuJHXrK0PauW3wBb5Dqd-awuLvQp-73t3cNtaE8y8KwxS7F-557lb7wjveRFhApqogzQDLSq6SjjX50IqIHm2YsVQoosGoxeS89kaFPvTaaim2IdScThNqXDsi5hXVRJnm-mUMmQrVzb5eYFIJFn2ZPdagGOaRKH1Qi-zOY5TykUEUOTcsdgSFdlUtFA.ZFUMFtG81wfHHu5tQaVSn9jolqFjXjTKKRnmG6UOWiw&amp;dib_tag=se&amp;keywords=L298N%2BMotor%2BDriver&amp;qid=1748920531&amp;sr=8-2-spons&amp;sp_csd=d2lkZ2V0TmFtZT1zcF9hdGY&amp;th=1" TargetMode="External"/><Relationship Id="rId9" Type="http://schemas.openxmlformats.org/officeDocument/2006/relationships/hyperlink" Target="https://www.mcmaster.com/92000A130/" TargetMode="External"/><Relationship Id="rId14" Type="http://schemas.openxmlformats.org/officeDocument/2006/relationships/hyperlink" Target="https://www.amazon.com/dp/B07R77ZGNN/ref=twister_B07R459BG7?_encoding=UTF8&amp;th=1" TargetMode="External"/><Relationship Id="rId22" Type="http://schemas.openxmlformats.org/officeDocument/2006/relationships/hyperlink" Target="https://www.amazon.com/dp/B082PPK1L5/ref=emc_b_5_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F2203-6356-48B1-8F3A-2730E1D4A511}">
  <dimension ref="A1:AB57"/>
  <sheetViews>
    <sheetView zoomScaleNormal="100" workbookViewId="0">
      <pane ySplit="1" topLeftCell="A2" activePane="bottomLeft" state="frozen"/>
      <selection pane="bottomLeft" activeCell="F57" sqref="F57"/>
    </sheetView>
  </sheetViews>
  <sheetFormatPr defaultRowHeight="12.75" customHeight="1"/>
  <cols>
    <col min="1" max="1" width="41.28515625" customWidth="1"/>
    <col min="2" max="2" width="14.7109375" style="16" customWidth="1"/>
    <col min="3" max="3" width="23.42578125" style="16" customWidth="1"/>
    <col min="4" max="4" width="17.7109375" customWidth="1"/>
    <col min="5" max="5" width="15.140625" customWidth="1"/>
    <col min="6" max="6" width="21.140625" customWidth="1"/>
    <col min="7" max="7" width="86.28515625" customWidth="1"/>
  </cols>
  <sheetData>
    <row r="1" spans="1:28" s="31" customFormat="1" ht="31.5">
      <c r="A1" s="27" t="s">
        <v>0</v>
      </c>
      <c r="B1" s="27" t="s">
        <v>1</v>
      </c>
      <c r="C1" s="27" t="s">
        <v>2</v>
      </c>
      <c r="D1" s="28" t="s">
        <v>3</v>
      </c>
      <c r="E1" s="28" t="s">
        <v>4</v>
      </c>
      <c r="F1" s="27" t="s">
        <v>5</v>
      </c>
      <c r="G1" s="29" t="s">
        <v>6</v>
      </c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</row>
    <row r="2" spans="1:28" ht="15.75">
      <c r="A2" s="51" t="s">
        <v>7</v>
      </c>
      <c r="B2" s="52"/>
      <c r="C2" s="52"/>
      <c r="D2" s="52"/>
      <c r="E2" s="52"/>
      <c r="F2" s="52"/>
      <c r="G2" s="52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ht="15.75">
      <c r="A3" s="34" t="s">
        <v>8</v>
      </c>
      <c r="B3" s="7">
        <v>1</v>
      </c>
      <c r="C3" s="7">
        <v>1</v>
      </c>
      <c r="D3" s="8">
        <v>25.79</v>
      </c>
      <c r="E3" s="9">
        <v>25.79</v>
      </c>
      <c r="F3" s="7">
        <v>1</v>
      </c>
      <c r="G3" s="10" t="s">
        <v>9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ht="15.75">
      <c r="A4" s="38" t="s">
        <v>10</v>
      </c>
      <c r="B4" s="7">
        <v>2</v>
      </c>
      <c r="C4" s="7">
        <v>2</v>
      </c>
      <c r="D4" s="8">
        <v>51.95</v>
      </c>
      <c r="E4" s="9">
        <v>103.9</v>
      </c>
      <c r="F4" s="7">
        <v>1</v>
      </c>
      <c r="G4" s="10" t="s">
        <v>11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ht="15.75">
      <c r="A5" s="34" t="s">
        <v>12</v>
      </c>
      <c r="B5" s="7">
        <v>1</v>
      </c>
      <c r="C5" s="7">
        <v>1</v>
      </c>
      <c r="D5" s="8">
        <v>48.99</v>
      </c>
      <c r="E5" s="9">
        <v>48.99</v>
      </c>
      <c r="F5" s="7">
        <v>1</v>
      </c>
      <c r="G5" s="11" t="s">
        <v>13</v>
      </c>
      <c r="H5" s="4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ht="15.75">
      <c r="A6" s="34" t="s">
        <v>14</v>
      </c>
      <c r="B6" s="7">
        <v>1</v>
      </c>
      <c r="C6" s="7">
        <v>1</v>
      </c>
      <c r="D6" s="8">
        <v>14.49</v>
      </c>
      <c r="E6" s="9">
        <v>14.49</v>
      </c>
      <c r="F6" s="7">
        <v>1</v>
      </c>
      <c r="G6" s="10" t="s">
        <v>15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ht="15.75">
      <c r="A7" s="38" t="s">
        <v>16</v>
      </c>
      <c r="B7" s="7">
        <v>1</v>
      </c>
      <c r="C7" s="7">
        <v>1</v>
      </c>
      <c r="D7" s="8">
        <v>69.900000000000006</v>
      </c>
      <c r="E7" s="9">
        <v>69.900000000000006</v>
      </c>
      <c r="F7" s="7">
        <v>1</v>
      </c>
      <c r="G7" s="33" t="s">
        <v>17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ht="15.75">
      <c r="A8" s="38" t="s">
        <v>18</v>
      </c>
      <c r="B8" s="7">
        <v>1</v>
      </c>
      <c r="C8" s="7">
        <v>1</v>
      </c>
      <c r="D8" s="8">
        <v>29.9</v>
      </c>
      <c r="E8" s="9">
        <v>29.9</v>
      </c>
      <c r="F8" s="7">
        <v>1</v>
      </c>
      <c r="G8" s="33" t="s">
        <v>19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ht="15.75">
      <c r="A9" s="34" t="s">
        <v>20</v>
      </c>
      <c r="B9" s="7">
        <v>2</v>
      </c>
      <c r="C9" s="7">
        <v>1</v>
      </c>
      <c r="D9" s="8">
        <v>9.9499999999999993</v>
      </c>
      <c r="E9" s="9">
        <v>9.9499999999999993</v>
      </c>
      <c r="F9" s="7">
        <v>2</v>
      </c>
      <c r="G9" s="10" t="s">
        <v>21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ht="15.75">
      <c r="A10" s="34" t="s">
        <v>22</v>
      </c>
      <c r="B10" s="7">
        <v>2</v>
      </c>
      <c r="C10" s="7">
        <v>2</v>
      </c>
      <c r="D10" s="8"/>
      <c r="E10" s="9">
        <f>D10*C10</f>
        <v>0</v>
      </c>
      <c r="F10" s="7">
        <v>1</v>
      </c>
      <c r="G10" s="6" t="s">
        <v>23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ht="15.75">
      <c r="A11" s="34" t="s">
        <v>24</v>
      </c>
      <c r="B11" s="7">
        <v>2</v>
      </c>
      <c r="C11" s="7">
        <v>2</v>
      </c>
      <c r="D11" s="8"/>
      <c r="E11" s="9">
        <v>0</v>
      </c>
      <c r="F11" s="7">
        <v>1</v>
      </c>
      <c r="G11" s="6" t="s">
        <v>25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ht="15.75">
      <c r="A12" s="34" t="s">
        <v>26</v>
      </c>
      <c r="B12" s="7">
        <v>4</v>
      </c>
      <c r="C12" s="7">
        <v>4</v>
      </c>
      <c r="D12" s="8"/>
      <c r="E12" s="9">
        <v>0</v>
      </c>
      <c r="F12" s="7">
        <v>1</v>
      </c>
      <c r="G12" s="6" t="s">
        <v>25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 spans="1:28" ht="15.75">
      <c r="A13" s="34" t="s">
        <v>27</v>
      </c>
      <c r="B13" s="7">
        <v>4</v>
      </c>
      <c r="C13" s="7">
        <v>4</v>
      </c>
      <c r="D13" s="8"/>
      <c r="E13" s="9">
        <v>0</v>
      </c>
      <c r="F13" s="7">
        <v>1</v>
      </c>
      <c r="G13" s="6" t="s">
        <v>25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 spans="1:28">
      <c r="A14" s="39" t="s">
        <v>28</v>
      </c>
      <c r="B14" s="40">
        <v>1</v>
      </c>
      <c r="C14" s="40">
        <v>1</v>
      </c>
      <c r="D14" s="44">
        <v>11.49</v>
      </c>
      <c r="E14" s="45">
        <v>11.49</v>
      </c>
      <c r="F14" s="40">
        <v>1</v>
      </c>
      <c r="G14" s="33" t="s">
        <v>29</v>
      </c>
      <c r="H14" s="42"/>
      <c r="I14" s="42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1"/>
      <c r="AA14" s="41"/>
      <c r="AB14" s="41"/>
    </row>
    <row r="15" spans="1:28">
      <c r="A15" s="39" t="s">
        <v>30</v>
      </c>
      <c r="B15" s="40">
        <v>3</v>
      </c>
      <c r="C15" s="40">
        <v>3</v>
      </c>
      <c r="D15" s="44">
        <v>39.799999999999997</v>
      </c>
      <c r="E15" s="45">
        <f>D15*C15</f>
        <v>119.39999999999999</v>
      </c>
      <c r="F15" s="40">
        <v>1</v>
      </c>
      <c r="G15" s="33" t="s">
        <v>31</v>
      </c>
      <c r="H15" s="42"/>
      <c r="I15" s="42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1"/>
      <c r="AA15" s="41"/>
      <c r="AB15" s="41"/>
    </row>
    <row r="16" spans="1:28">
      <c r="A16" s="39" t="s">
        <v>32</v>
      </c>
      <c r="B16" s="40">
        <v>1</v>
      </c>
      <c r="C16" s="40">
        <v>1</v>
      </c>
      <c r="D16" s="44">
        <v>45.95</v>
      </c>
      <c r="E16" s="45">
        <f>D16*C16</f>
        <v>45.95</v>
      </c>
      <c r="F16" s="40">
        <v>1</v>
      </c>
      <c r="G16" s="46" t="s">
        <v>33</v>
      </c>
      <c r="H16" s="42"/>
      <c r="I16" s="42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1"/>
      <c r="AA16" s="41"/>
      <c r="AB16" s="41"/>
    </row>
    <row r="17" spans="1:28" ht="15.75">
      <c r="A17" s="53" t="s">
        <v>34</v>
      </c>
      <c r="B17" s="53"/>
      <c r="C17" s="53"/>
      <c r="D17" s="53"/>
      <c r="E17" s="53"/>
      <c r="F17" s="53"/>
      <c r="G17" s="54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 spans="1:28" ht="15.75">
      <c r="A18" s="34" t="s">
        <v>35</v>
      </c>
      <c r="B18" s="15">
        <v>8</v>
      </c>
      <c r="C18" s="7">
        <v>1</v>
      </c>
      <c r="D18" s="8">
        <v>11.49</v>
      </c>
      <c r="E18" s="8">
        <f>C18*D18</f>
        <v>11.49</v>
      </c>
      <c r="F18" s="26">
        <v>10</v>
      </c>
      <c r="G18" s="20" t="s">
        <v>36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 spans="1:28" ht="15.75">
      <c r="A19" s="34" t="s">
        <v>37</v>
      </c>
      <c r="B19" s="7">
        <v>8</v>
      </c>
      <c r="C19" s="7">
        <f>B19/F19</f>
        <v>8</v>
      </c>
      <c r="D19" s="8">
        <v>1.39</v>
      </c>
      <c r="E19" s="9">
        <f>D19*C19</f>
        <v>11.12</v>
      </c>
      <c r="F19" s="17">
        <v>1</v>
      </c>
      <c r="G19" s="21" t="s">
        <v>38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ht="15.75">
      <c r="A20" s="34" t="s">
        <v>39</v>
      </c>
      <c r="B20" s="7">
        <v>4</v>
      </c>
      <c r="C20" s="7">
        <f>B20/F20</f>
        <v>4</v>
      </c>
      <c r="D20" s="8">
        <v>1.59</v>
      </c>
      <c r="E20" s="9">
        <f>D20*C20</f>
        <v>6.36</v>
      </c>
      <c r="F20" s="17">
        <v>1</v>
      </c>
      <c r="G20" s="21" t="s">
        <v>40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ht="15.75">
      <c r="A21" s="34" t="s">
        <v>41</v>
      </c>
      <c r="B21" s="7">
        <v>4</v>
      </c>
      <c r="C21" s="7">
        <v>4</v>
      </c>
      <c r="D21" s="8">
        <v>1.19</v>
      </c>
      <c r="E21" s="9">
        <f>D21*C21</f>
        <v>4.76</v>
      </c>
      <c r="F21" s="17">
        <v>1</v>
      </c>
      <c r="G21" s="21" t="s">
        <v>42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 spans="1:28" ht="15.75">
      <c r="A22" s="34" t="s">
        <v>43</v>
      </c>
      <c r="B22" s="7">
        <v>24</v>
      </c>
      <c r="C22" s="7">
        <f>B22/F22</f>
        <v>12</v>
      </c>
      <c r="D22" s="8">
        <v>2.19</v>
      </c>
      <c r="E22" s="9">
        <f>D22*C22</f>
        <v>26.28</v>
      </c>
      <c r="F22" s="17">
        <v>2</v>
      </c>
      <c r="G22" s="20" t="s">
        <v>44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spans="1:28" ht="15.75">
      <c r="A23" s="34" t="s">
        <v>45</v>
      </c>
      <c r="B23" s="7">
        <v>24</v>
      </c>
      <c r="C23" s="7">
        <f>B23/F23</f>
        <v>12</v>
      </c>
      <c r="D23" s="8">
        <v>9.9499999999999993</v>
      </c>
      <c r="E23" s="9">
        <f>D23*C23</f>
        <v>119.39999999999999</v>
      </c>
      <c r="F23" s="17">
        <v>2</v>
      </c>
      <c r="G23" s="20" t="s">
        <v>46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 spans="1:28" ht="15.75">
      <c r="A24" s="34" t="s">
        <v>47</v>
      </c>
      <c r="B24" s="7">
        <v>96</v>
      </c>
      <c r="C24" s="7">
        <v>3</v>
      </c>
      <c r="D24" s="8">
        <v>11.99</v>
      </c>
      <c r="E24" s="9">
        <v>35.97</v>
      </c>
      <c r="F24" s="17">
        <v>20</v>
      </c>
      <c r="G24" s="22" t="s">
        <v>48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 spans="1:28" ht="15.75">
      <c r="A25" s="34" t="s">
        <v>49</v>
      </c>
      <c r="B25" s="7">
        <v>8</v>
      </c>
      <c r="C25" s="7">
        <v>2</v>
      </c>
      <c r="D25" s="8">
        <v>7.99</v>
      </c>
      <c r="E25" s="9">
        <v>15.98</v>
      </c>
      <c r="F25" s="17">
        <v>4</v>
      </c>
      <c r="G25" s="32" t="s">
        <v>50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 spans="1:28" ht="15.75">
      <c r="A26" s="34" t="s">
        <v>51</v>
      </c>
      <c r="B26" s="7">
        <v>52</v>
      </c>
      <c r="C26" s="7">
        <v>1</v>
      </c>
      <c r="D26" s="8">
        <v>4.7300000000000004</v>
      </c>
      <c r="E26" s="9">
        <f t="shared" ref="E26:E44" si="0">D26*C26</f>
        <v>4.7300000000000004</v>
      </c>
      <c r="F26" s="17">
        <v>100</v>
      </c>
      <c r="G26" s="32" t="s">
        <v>52</v>
      </c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1:28" ht="15.75">
      <c r="A27" s="35" t="s">
        <v>53</v>
      </c>
      <c r="B27" s="13">
        <v>8</v>
      </c>
      <c r="C27" s="7">
        <v>1</v>
      </c>
      <c r="D27" s="14">
        <v>7.03</v>
      </c>
      <c r="E27" s="9">
        <f t="shared" si="0"/>
        <v>7.03</v>
      </c>
      <c r="F27" s="18">
        <v>100</v>
      </c>
      <c r="G27" s="22" t="s">
        <v>54</v>
      </c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 ht="15.75">
      <c r="A28" s="36" t="s">
        <v>55</v>
      </c>
      <c r="B28" s="7">
        <v>84</v>
      </c>
      <c r="C28" s="7">
        <v>1</v>
      </c>
      <c r="D28" s="8">
        <v>6.65</v>
      </c>
      <c r="E28" s="9">
        <f t="shared" si="0"/>
        <v>6.65</v>
      </c>
      <c r="F28" s="17">
        <v>100</v>
      </c>
      <c r="G28" s="24" t="s">
        <v>56</v>
      </c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 ht="15.75">
      <c r="A29" s="34" t="s">
        <v>57</v>
      </c>
      <c r="B29" s="7">
        <v>28</v>
      </c>
      <c r="C29" s="7">
        <v>1</v>
      </c>
      <c r="D29" s="8">
        <v>7.6</v>
      </c>
      <c r="E29" s="9">
        <f t="shared" si="0"/>
        <v>7.6</v>
      </c>
      <c r="F29" s="17">
        <v>100</v>
      </c>
      <c r="G29" s="23" t="s">
        <v>58</v>
      </c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 ht="15.75">
      <c r="A30" s="34" t="s">
        <v>59</v>
      </c>
      <c r="B30" s="7">
        <v>24</v>
      </c>
      <c r="C30" s="7">
        <v>1</v>
      </c>
      <c r="D30" s="8">
        <v>8.83</v>
      </c>
      <c r="E30" s="9">
        <f t="shared" si="0"/>
        <v>8.83</v>
      </c>
      <c r="F30" s="17">
        <v>100</v>
      </c>
      <c r="G30" s="23" t="s">
        <v>60</v>
      </c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 ht="15.75">
      <c r="A31" s="34" t="s">
        <v>61</v>
      </c>
      <c r="B31" s="7">
        <v>8</v>
      </c>
      <c r="C31" s="7">
        <v>1</v>
      </c>
      <c r="D31" s="8">
        <v>9.3800000000000008</v>
      </c>
      <c r="E31" s="9">
        <f t="shared" si="0"/>
        <v>9.3800000000000008</v>
      </c>
      <c r="F31" s="17">
        <v>100</v>
      </c>
      <c r="G31" s="24" t="s">
        <v>62</v>
      </c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 ht="15.75">
      <c r="A32" s="34" t="s">
        <v>63</v>
      </c>
      <c r="B32" s="7">
        <v>4</v>
      </c>
      <c r="C32" s="7">
        <v>1</v>
      </c>
      <c r="D32" s="8">
        <v>15.8</v>
      </c>
      <c r="E32" s="9">
        <f t="shared" si="0"/>
        <v>15.8</v>
      </c>
      <c r="F32" s="17">
        <v>100</v>
      </c>
      <c r="G32" s="24" t="s">
        <v>64</v>
      </c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1:28" ht="15.75">
      <c r="A33" s="34" t="s">
        <v>65</v>
      </c>
      <c r="B33" s="7">
        <v>24</v>
      </c>
      <c r="C33" s="7">
        <v>1</v>
      </c>
      <c r="D33" s="8">
        <v>3.42</v>
      </c>
      <c r="E33" s="9">
        <f t="shared" si="0"/>
        <v>3.42</v>
      </c>
      <c r="F33" s="17">
        <v>100</v>
      </c>
      <c r="G33" s="23" t="s">
        <v>66</v>
      </c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1:28" ht="15.75">
      <c r="A34" s="34" t="s">
        <v>67</v>
      </c>
      <c r="B34" s="7">
        <v>2</v>
      </c>
      <c r="C34" s="7">
        <v>1</v>
      </c>
      <c r="D34" s="8">
        <v>8.49</v>
      </c>
      <c r="E34" s="9">
        <f t="shared" si="0"/>
        <v>8.49</v>
      </c>
      <c r="F34" s="17">
        <v>4</v>
      </c>
      <c r="G34" s="23" t="s">
        <v>68</v>
      </c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1:28" ht="15.75">
      <c r="A35" s="34" t="s">
        <v>69</v>
      </c>
      <c r="B35" s="7">
        <v>4</v>
      </c>
      <c r="C35" s="7">
        <v>2</v>
      </c>
      <c r="D35" s="8">
        <v>3.5</v>
      </c>
      <c r="E35" s="9">
        <f t="shared" si="0"/>
        <v>7</v>
      </c>
      <c r="F35" s="17">
        <v>1</v>
      </c>
      <c r="G35" s="23" t="s">
        <v>69</v>
      </c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1:28" ht="15.75">
      <c r="A36" s="34" t="s">
        <v>70</v>
      </c>
      <c r="B36" s="7">
        <v>4</v>
      </c>
      <c r="C36" s="7">
        <v>1</v>
      </c>
      <c r="D36" s="8">
        <v>10.19</v>
      </c>
      <c r="E36" s="9">
        <f t="shared" si="0"/>
        <v>10.19</v>
      </c>
      <c r="F36" s="17">
        <v>15</v>
      </c>
      <c r="G36" s="23" t="s">
        <v>71</v>
      </c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1:28" ht="15.75">
      <c r="A37" s="34" t="s">
        <v>72</v>
      </c>
      <c r="B37" s="7">
        <v>4</v>
      </c>
      <c r="C37" s="7">
        <v>4</v>
      </c>
      <c r="D37" s="8"/>
      <c r="E37" s="9">
        <f t="shared" si="0"/>
        <v>0</v>
      </c>
      <c r="F37" s="17">
        <v>1</v>
      </c>
      <c r="G37" s="25" t="s">
        <v>23</v>
      </c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1:28" ht="15.75">
      <c r="A38" s="34" t="s">
        <v>73</v>
      </c>
      <c r="B38" s="15">
        <v>12</v>
      </c>
      <c r="C38" s="15">
        <v>12</v>
      </c>
      <c r="D38" s="12"/>
      <c r="E38" s="9">
        <f t="shared" si="0"/>
        <v>0</v>
      </c>
      <c r="F38" s="17">
        <v>1</v>
      </c>
      <c r="G38" s="25" t="s">
        <v>23</v>
      </c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1:28">
      <c r="A39" s="34" t="s">
        <v>74</v>
      </c>
      <c r="B39" s="15">
        <v>4</v>
      </c>
      <c r="C39" s="15">
        <v>4</v>
      </c>
      <c r="D39" s="12"/>
      <c r="E39" s="9">
        <f t="shared" si="0"/>
        <v>0</v>
      </c>
      <c r="F39" s="17">
        <v>1</v>
      </c>
      <c r="G39" s="25" t="s">
        <v>23</v>
      </c>
    </row>
    <row r="40" spans="1:28">
      <c r="A40" s="34" t="s">
        <v>75</v>
      </c>
      <c r="B40" s="15">
        <v>8</v>
      </c>
      <c r="C40" s="15">
        <v>8</v>
      </c>
      <c r="D40" s="12"/>
      <c r="E40" s="9">
        <f t="shared" si="0"/>
        <v>0</v>
      </c>
      <c r="F40" s="7">
        <v>1</v>
      </c>
      <c r="G40" s="19" t="s">
        <v>23</v>
      </c>
    </row>
    <row r="41" spans="1:28">
      <c r="A41" s="34" t="s">
        <v>76</v>
      </c>
      <c r="B41" s="15">
        <v>32</v>
      </c>
      <c r="C41" s="15">
        <v>32</v>
      </c>
      <c r="D41" s="12"/>
      <c r="E41" s="9">
        <f t="shared" si="0"/>
        <v>0</v>
      </c>
      <c r="F41" s="7">
        <v>1</v>
      </c>
      <c r="G41" s="12" t="s">
        <v>23</v>
      </c>
    </row>
    <row r="42" spans="1:28">
      <c r="A42" s="34" t="s">
        <v>77</v>
      </c>
      <c r="B42" s="15">
        <v>8</v>
      </c>
      <c r="C42" s="15">
        <v>8</v>
      </c>
      <c r="D42" s="12"/>
      <c r="E42" s="9">
        <f t="shared" si="0"/>
        <v>0</v>
      </c>
      <c r="F42" s="7">
        <v>1</v>
      </c>
      <c r="G42" s="12" t="s">
        <v>23</v>
      </c>
    </row>
    <row r="43" spans="1:28">
      <c r="A43" s="34" t="s">
        <v>78</v>
      </c>
      <c r="B43" s="15">
        <v>8</v>
      </c>
      <c r="C43" s="15">
        <v>8</v>
      </c>
      <c r="D43" s="12"/>
      <c r="E43" s="9">
        <f t="shared" si="0"/>
        <v>0</v>
      </c>
      <c r="F43" s="7">
        <v>1</v>
      </c>
      <c r="G43" s="12" t="s">
        <v>23</v>
      </c>
    </row>
    <row r="44" spans="1:28">
      <c r="A44" s="34" t="s">
        <v>79</v>
      </c>
      <c r="B44" s="15">
        <v>8</v>
      </c>
      <c r="C44" s="15">
        <v>8</v>
      </c>
      <c r="D44" s="12"/>
      <c r="E44" s="9">
        <f t="shared" si="0"/>
        <v>0</v>
      </c>
      <c r="F44" s="7">
        <v>1</v>
      </c>
      <c r="G44" s="12" t="s">
        <v>23</v>
      </c>
    </row>
    <row r="45" spans="1:28" ht="15.75">
      <c r="A45" s="47" t="s">
        <v>80</v>
      </c>
      <c r="B45" s="47"/>
      <c r="C45" s="47"/>
      <c r="D45" s="47"/>
      <c r="E45" s="47"/>
      <c r="F45" s="47"/>
      <c r="G45" s="47"/>
      <c r="H45" s="2"/>
      <c r="I45" s="2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 spans="1:28">
      <c r="A46" s="34" t="s">
        <v>81</v>
      </c>
      <c r="B46" s="7">
        <v>16</v>
      </c>
      <c r="C46" s="7">
        <v>16</v>
      </c>
      <c r="D46" s="8"/>
      <c r="E46" s="9">
        <f>D46*C46</f>
        <v>0</v>
      </c>
      <c r="F46" s="7">
        <v>1</v>
      </c>
      <c r="G46" s="6" t="s">
        <v>25</v>
      </c>
      <c r="H46" s="2"/>
      <c r="I46" s="2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 spans="1:28">
      <c r="A47" s="34" t="s">
        <v>82</v>
      </c>
      <c r="B47" s="7">
        <v>8</v>
      </c>
      <c r="C47" s="7">
        <v>8</v>
      </c>
      <c r="D47" s="8"/>
      <c r="E47" s="9">
        <f>D47*C47</f>
        <v>0</v>
      </c>
      <c r="F47" s="7">
        <v>1</v>
      </c>
      <c r="G47" s="6" t="s">
        <v>25</v>
      </c>
      <c r="H47" s="2"/>
      <c r="I47" s="2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 spans="1:28">
      <c r="A48" s="34" t="s">
        <v>83</v>
      </c>
      <c r="B48" s="7">
        <v>16</v>
      </c>
      <c r="C48" s="7">
        <v>16</v>
      </c>
      <c r="D48" s="8"/>
      <c r="E48" s="9">
        <f>D48*C48</f>
        <v>0</v>
      </c>
      <c r="F48" s="7">
        <v>1</v>
      </c>
      <c r="G48" s="6" t="s">
        <v>25</v>
      </c>
      <c r="H48" s="2"/>
      <c r="I48" s="2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 spans="1:25">
      <c r="A49" s="34" t="s">
        <v>84</v>
      </c>
      <c r="B49" s="7">
        <v>16</v>
      </c>
      <c r="C49" s="7">
        <v>16</v>
      </c>
      <c r="D49" s="8"/>
      <c r="E49" s="9">
        <f>D49*C49</f>
        <v>0</v>
      </c>
      <c r="F49" s="7">
        <v>1</v>
      </c>
      <c r="G49" s="6" t="s">
        <v>25</v>
      </c>
      <c r="H49" s="2"/>
      <c r="I49" s="2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 spans="1:25">
      <c r="A50" s="34" t="s">
        <v>85</v>
      </c>
      <c r="B50" s="7">
        <v>8</v>
      </c>
      <c r="C50" s="7">
        <v>8</v>
      </c>
      <c r="D50" s="8"/>
      <c r="E50" s="9">
        <f>D50*C50</f>
        <v>0</v>
      </c>
      <c r="F50" s="7">
        <v>1</v>
      </c>
      <c r="G50" s="6" t="s">
        <v>25</v>
      </c>
    </row>
    <row r="51" spans="1:25" ht="15.75">
      <c r="A51" s="48" t="s">
        <v>86</v>
      </c>
      <c r="B51" s="48"/>
      <c r="C51" s="48"/>
      <c r="D51" s="48"/>
      <c r="E51" s="48"/>
      <c r="F51" s="48"/>
      <c r="G51" s="48"/>
      <c r="H51" s="2"/>
      <c r="I51" s="2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 spans="1:25">
      <c r="A52" s="37" t="s">
        <v>87</v>
      </c>
      <c r="B52" s="7">
        <v>2</v>
      </c>
      <c r="C52" s="7">
        <v>2</v>
      </c>
      <c r="D52" s="8"/>
      <c r="E52" s="9">
        <f>D52*C52</f>
        <v>0</v>
      </c>
      <c r="F52" s="7">
        <v>1</v>
      </c>
      <c r="G52" s="6" t="s">
        <v>25</v>
      </c>
      <c r="H52" s="2"/>
      <c r="I52" s="2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 spans="1:25">
      <c r="A53" s="37" t="s">
        <v>88</v>
      </c>
      <c r="B53" s="7">
        <v>1</v>
      </c>
      <c r="C53" s="7">
        <v>1</v>
      </c>
      <c r="D53" s="8"/>
      <c r="E53" s="9">
        <f>D53*C53</f>
        <v>0</v>
      </c>
      <c r="F53" s="7">
        <v>1</v>
      </c>
      <c r="G53" s="6" t="s">
        <v>25</v>
      </c>
      <c r="H53" s="2"/>
      <c r="I53" s="2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7" spans="1:25">
      <c r="D57" s="49" t="s">
        <v>89</v>
      </c>
      <c r="E57" s="50"/>
      <c r="F57" s="5">
        <f>SUM(E3:E16,E18:E44,E46:E50,E52:E53)</f>
        <v>800.24</v>
      </c>
    </row>
  </sheetData>
  <mergeCells count="5">
    <mergeCell ref="A45:G45"/>
    <mergeCell ref="A51:G51"/>
    <mergeCell ref="D57:E57"/>
    <mergeCell ref="A2:G2"/>
    <mergeCell ref="A17:G17"/>
  </mergeCells>
  <phoneticPr fontId="6" type="noConversion"/>
  <hyperlinks>
    <hyperlink ref="G9" r:id="rId1" xr:uid="{35740582-651D-43C3-B536-8AF8223FC91B}"/>
    <hyperlink ref="G4" r:id="rId2" xr:uid="{A8E96376-6544-4D22-91D1-71F04BF93548}"/>
    <hyperlink ref="G3" r:id="rId3" xr:uid="{D2524914-CE8E-4685-8E04-928267700469}"/>
    <hyperlink ref="G6" r:id="rId4" xr:uid="{E1C8D4EC-B6EE-4632-B42F-F74BCA0DFF35}"/>
    <hyperlink ref="G24" r:id="rId5" display="Kozelo 20pcs F693ZZ Flanged Ball Bearing - [3x8x4mm]_x000a_uxcell F693ZZ Flanged Ball Bearing 3mmx8mmx4mm Double Shielded Chrome Steel Deep Groove Bearings 20pcs" xr:uid="{487E8D99-99B8-4C95-898B-938B4F0B0E12}"/>
    <hyperlink ref="G26" r:id="rId6" xr:uid="{00000000-0004-0000-0100-000005000000}"/>
    <hyperlink ref="G29" r:id="rId7" xr:uid="{D001CD00-E25E-40B3-94AE-DFAE41C664BF}"/>
    <hyperlink ref="G27" r:id="rId8" display="Passivated 18-8 Stainless Steel Pan Head Phillips Screws, M3 x 0.5mm Thread, 6mm Long | McMaster-Carr" xr:uid="{B261E09A-6F25-42AC-9B2D-E5E87B9B5999}"/>
    <hyperlink ref="G30" r:id="rId9" xr:uid="{8E8074AD-B381-45DE-A5EA-A8CDC4A521FC}"/>
    <hyperlink ref="G28" r:id="rId10" xr:uid="{2FD246B7-BE76-4356-862C-D4DB722D1810}"/>
    <hyperlink ref="G31" r:id="rId11" xr:uid="{F6676FB0-7C4C-414D-8EB1-39A772D10513}"/>
    <hyperlink ref="G32" r:id="rId12" xr:uid="{C64393B9-3ACD-4783-9411-67F95D50D891}"/>
    <hyperlink ref="G33" r:id="rId13" xr:uid="{00000000-0004-0000-0100-000009000000}"/>
    <hyperlink ref="G34" r:id="rId14" xr:uid="{00000000-0004-0000-0100-000017000000}"/>
    <hyperlink ref="G35" r:id="rId15" xr:uid="{00000000-0004-0000-0100-00000F000000}"/>
    <hyperlink ref="G36" r:id="rId16" xr:uid="{00000000-0004-0000-0100-000015000000}"/>
    <hyperlink ref="G22" r:id="rId17" display="https://www.servocity.com/1-4-id-x-3-8-od-non-flanged-ball-bearing-2-pack/" xr:uid="{46AD5B4E-A21F-47AB-B63D-1D0527332D90}"/>
    <hyperlink ref="G23" r:id="rId18" display="https://www.pololu.com/product/1994/resources" xr:uid="{93DE90A9-AEBB-473D-91B9-60BA53F09E9D}"/>
    <hyperlink ref="G5" r:id="rId19" xr:uid="{FBCBD503-F361-4345-9170-6332F381FF2A}"/>
    <hyperlink ref="G19" r:id="rId20" display="https://www.servocity.com/0-250-1-4-x-1-375-1-3-8-stainless-steel-d-shafting/" xr:uid="{E05BCA24-D7E5-41A0-A390-AE36CED07B83}"/>
    <hyperlink ref="G20" r:id="rId21" display="https://www.servocity.com/0-250-1-4-x-1-75-1-3-4-stainless-steel-d-shafting/" xr:uid="{933FB322-840B-4C2E-B735-63F58B186E19}"/>
    <hyperlink ref="G18" r:id="rId22" display="https://www.amazon.com/dp/B082PPK1L5/ref=emc_b_5_t" xr:uid="{CF37269E-6E1E-4331-8DDD-EC5061CA55F0}"/>
    <hyperlink ref="G7:G8" r:id="rId23" display="L298" xr:uid="{E12F2316-5D6E-4C6A-8818-265FF2913E19}"/>
    <hyperlink ref="G8" r:id="rId24" xr:uid="{520FFCDB-4977-4243-9673-38D10B29E4E8}"/>
    <hyperlink ref="G7" r:id="rId25" xr:uid="{083BA462-E079-46FA-9CCA-6ACD34FD5687}"/>
    <hyperlink ref="G21" r:id="rId26" xr:uid="{326D4F3F-4EDA-46FA-8C8A-48F87A25F4A1}"/>
    <hyperlink ref="G25" r:id="rId27" xr:uid="{625758B6-C358-4814-99B1-2620BAC087A3}"/>
    <hyperlink ref="G15" r:id="rId28" xr:uid="{988CB0AB-94C7-4251-9E77-C60FB53549F6}"/>
    <hyperlink ref="G14" r:id="rId29" display="https://www.amazon.com/DSD-TECH-HM-10-Bluetooth-Compatible/dp/B074VXZ1XZ/ref=d_pb_allspark_dp_sims_pao_desktop_session_based_sccl_3_4/134-7348980-3216452?pd_rd_w=VF33A&amp;content-id=amzn1.sym.6b5008ac-c24a-4aea-a3ea-015a531184f5&amp;pf_rd_p=6b5008ac-c24a-4aea-a3ea-015a531184f5&amp;pf_rd_r=KBAV7A7V5FDMV90DGT1J&amp;pd_rd_wg=mii55&amp;pd_rd_r=11e62207-3182-4a88-a725-0c36d28c86bc&amp;pd_rd_i=B074VXZ1XZ&amp;psc=1" xr:uid="{5C8BF461-E7D3-4CB2-9099-C33A9D18468A}"/>
    <hyperlink ref="G16" r:id="rId30" display="https://www.amazon.com/Adafruit-Absolute-Orientation-Fusion-Breakout/dp/B017PEIGIG/ref=sr_1_1_sspa?dib=eyJ2IjoiMSJ9.2Ah7QYxDf3fw1NyKDRP2P4FWd8u_7bb7baGeIqUjqo9M9STztnRMY2lRT5iWLTJFEk3KxovXX6-GcNscEkCSHLGGYzxik_ZwRyhhC30H_g01kzNorUcdm8rL_EAEy2sLzttsDxpArlo9QnMa_L37Nw.CliEsXxHQuFKDQq_oN52t-YN7w0ig0tzYktZ9AOv0PM&amp;dib_tag=se&amp;keywords=bno055&amp;qid=1736908873&amp;refinements=p_85%3A2470955011&amp;rnid=2470954011&amp;rps=1&amp;sr=8-1-spons&amp;sp_csd=d2lkZ2V0TmFtZT1zcF9hdGY&amp;psc=1" xr:uid="{F3C549F2-02B4-4A40-A746-4F6FBE28E7A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AAB28-4404-42FF-B1DC-25E7C1D119BF}">
  <dimension ref="A1:AC50"/>
  <sheetViews>
    <sheetView tabSelected="1" zoomScaleNormal="100" workbookViewId="0">
      <pane ySplit="1" topLeftCell="A2" activePane="bottomLeft" state="frozen"/>
      <selection pane="bottomLeft" activeCell="A30" sqref="A30"/>
    </sheetView>
  </sheetViews>
  <sheetFormatPr defaultColWidth="0" defaultRowHeight="12.75" customHeight="1" zeroHeight="1"/>
  <cols>
    <col min="1" max="1" width="41.28515625" customWidth="1"/>
    <col min="2" max="2" width="14.7109375" style="16" customWidth="1"/>
    <col min="3" max="3" width="14.85546875" style="16" bestFit="1" customWidth="1"/>
    <col min="4" max="4" width="21.140625" customWidth="1"/>
    <col min="5" max="5" width="23.42578125" style="16" customWidth="1"/>
    <col min="6" max="6" width="17.7109375" customWidth="1"/>
    <col min="7" max="7" width="15.140625" customWidth="1"/>
    <col min="8" max="8" width="86.28515625" customWidth="1"/>
    <col min="9" max="10" width="9.140625" hidden="1"/>
    <col min="30" max="16384" width="9.140625" hidden="1"/>
  </cols>
  <sheetData>
    <row r="1" spans="1:29" s="31" customFormat="1" ht="32.25" thickBot="1">
      <c r="A1" s="55" t="s">
        <v>0</v>
      </c>
      <c r="B1" s="55" t="s">
        <v>1</v>
      </c>
      <c r="C1" s="55" t="s">
        <v>90</v>
      </c>
      <c r="D1" s="55" t="s">
        <v>91</v>
      </c>
      <c r="E1" s="55" t="s">
        <v>92</v>
      </c>
      <c r="F1" s="56" t="s">
        <v>3</v>
      </c>
      <c r="G1" s="56" t="s">
        <v>4</v>
      </c>
      <c r="H1" s="57" t="s">
        <v>6</v>
      </c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</row>
    <row r="2" spans="1:29" ht="15.75">
      <c r="A2" s="58" t="s">
        <v>7</v>
      </c>
      <c r="B2" s="58"/>
      <c r="C2" s="58"/>
      <c r="D2" s="58"/>
      <c r="E2" s="58"/>
      <c r="F2" s="58"/>
      <c r="G2" s="58"/>
      <c r="H2" s="58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15.75">
      <c r="A3" s="59" t="s">
        <v>8</v>
      </c>
      <c r="B3" s="60">
        <v>1</v>
      </c>
      <c r="C3" s="61">
        <v>4</v>
      </c>
      <c r="D3" s="60">
        <v>1</v>
      </c>
      <c r="E3" s="60">
        <f>ROUNDUP(B3/D3,0)</f>
        <v>1</v>
      </c>
      <c r="F3" s="62">
        <v>25.79</v>
      </c>
      <c r="G3" s="63">
        <f t="shared" ref="G3:G12" si="0">E3*F3</f>
        <v>25.79</v>
      </c>
      <c r="H3" s="23" t="s">
        <v>9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5.75">
      <c r="A4" s="59" t="s">
        <v>10</v>
      </c>
      <c r="B4" s="60">
        <v>2</v>
      </c>
      <c r="C4" s="61"/>
      <c r="D4" s="60">
        <v>1</v>
      </c>
      <c r="E4" s="60">
        <f>ROUNDUP(B4/D4,0)</f>
        <v>2</v>
      </c>
      <c r="F4" s="62">
        <v>51.95</v>
      </c>
      <c r="G4" s="63">
        <f t="shared" si="0"/>
        <v>103.9</v>
      </c>
      <c r="H4" s="23" t="s">
        <v>11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29.25" customHeight="1">
      <c r="A5" s="59" t="s">
        <v>95</v>
      </c>
      <c r="B5" s="60">
        <v>1</v>
      </c>
      <c r="C5" s="61"/>
      <c r="D5" s="60">
        <v>1</v>
      </c>
      <c r="E5" s="60">
        <f>ROUNDUP(B5/D5,0)</f>
        <v>1</v>
      </c>
      <c r="F5" s="62">
        <v>48.99</v>
      </c>
      <c r="G5" s="63">
        <f t="shared" si="0"/>
        <v>48.99</v>
      </c>
      <c r="H5" s="24" t="s">
        <v>95</v>
      </c>
      <c r="I5" s="4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5.75">
      <c r="A6" s="59" t="s">
        <v>14</v>
      </c>
      <c r="B6" s="60">
        <v>1</v>
      </c>
      <c r="C6" s="61"/>
      <c r="D6" s="60">
        <v>2</v>
      </c>
      <c r="E6" s="60">
        <f>ROUNDUP(B6/D6,0)</f>
        <v>1</v>
      </c>
      <c r="F6" s="62">
        <v>7</v>
      </c>
      <c r="G6" s="63">
        <f t="shared" si="0"/>
        <v>7</v>
      </c>
      <c r="H6" s="32" t="s">
        <v>96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5.75">
      <c r="A7" s="59" t="s">
        <v>20</v>
      </c>
      <c r="B7" s="60">
        <v>2</v>
      </c>
      <c r="C7" s="61"/>
      <c r="D7" s="60">
        <v>2</v>
      </c>
      <c r="E7" s="60">
        <f>ROUNDUP(B7/D7,0)</f>
        <v>1</v>
      </c>
      <c r="F7" s="62">
        <v>20</v>
      </c>
      <c r="G7" s="63">
        <f t="shared" si="0"/>
        <v>20</v>
      </c>
      <c r="H7" s="23" t="s">
        <v>21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5.75">
      <c r="A8" s="59" t="s">
        <v>22</v>
      </c>
      <c r="B8" s="60">
        <v>2</v>
      </c>
      <c r="C8" s="61"/>
      <c r="D8" s="60">
        <v>1</v>
      </c>
      <c r="E8" s="60">
        <f>ROUNDUP(B8/D8,0)</f>
        <v>2</v>
      </c>
      <c r="F8" s="62"/>
      <c r="G8" s="63">
        <f t="shared" si="0"/>
        <v>0</v>
      </c>
      <c r="H8" s="64" t="s">
        <v>23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5.75">
      <c r="A9" s="59" t="s">
        <v>24</v>
      </c>
      <c r="B9" s="60">
        <v>2</v>
      </c>
      <c r="C9" s="61"/>
      <c r="D9" s="60">
        <v>1</v>
      </c>
      <c r="E9" s="60">
        <f>ROUNDUP(B9/D9,0)</f>
        <v>2</v>
      </c>
      <c r="F9" s="62"/>
      <c r="G9" s="63">
        <f t="shared" si="0"/>
        <v>0</v>
      </c>
      <c r="H9" s="64" t="s">
        <v>25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5.75">
      <c r="A10" s="59" t="s">
        <v>26</v>
      </c>
      <c r="B10" s="60">
        <v>4</v>
      </c>
      <c r="C10" s="61"/>
      <c r="D10" s="60">
        <v>1</v>
      </c>
      <c r="E10" s="60">
        <f>ROUNDUP(B10/D10,0)</f>
        <v>4</v>
      </c>
      <c r="F10" s="62"/>
      <c r="G10" s="63">
        <f t="shared" si="0"/>
        <v>0</v>
      </c>
      <c r="H10" s="64" t="s">
        <v>25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5.75">
      <c r="A11" s="59" t="s">
        <v>27</v>
      </c>
      <c r="B11" s="60">
        <v>4</v>
      </c>
      <c r="C11" s="61"/>
      <c r="D11" s="60">
        <v>1</v>
      </c>
      <c r="E11" s="60">
        <f>ROUNDUP(B11/D11,0)</f>
        <v>4</v>
      </c>
      <c r="F11" s="62"/>
      <c r="G11" s="63">
        <f t="shared" si="0"/>
        <v>0</v>
      </c>
      <c r="H11" s="64" t="s">
        <v>25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>
      <c r="A12" s="65" t="s">
        <v>28</v>
      </c>
      <c r="B12" s="66">
        <v>1</v>
      </c>
      <c r="C12" s="61"/>
      <c r="D12" s="66">
        <v>1</v>
      </c>
      <c r="E12" s="60">
        <f>ROUNDUP(B12/D12,0)</f>
        <v>1</v>
      </c>
      <c r="F12" s="67">
        <v>11.49</v>
      </c>
      <c r="G12" s="63">
        <f t="shared" si="0"/>
        <v>11.49</v>
      </c>
      <c r="H12" s="32" t="s">
        <v>29</v>
      </c>
      <c r="I12" s="42"/>
      <c r="J12" s="42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1"/>
      <c r="AB12" s="41"/>
      <c r="AC12" s="41"/>
    </row>
    <row r="13" spans="1:29" ht="15.75">
      <c r="A13" s="68" t="s">
        <v>34</v>
      </c>
      <c r="B13" s="68"/>
      <c r="C13" s="68"/>
      <c r="D13" s="68"/>
      <c r="E13" s="68"/>
      <c r="F13" s="68"/>
      <c r="G13" s="68"/>
      <c r="H13" s="68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15.75">
      <c r="A14" s="59" t="s">
        <v>35</v>
      </c>
      <c r="B14" s="69">
        <v>8</v>
      </c>
      <c r="C14" s="61">
        <f>C3</f>
        <v>4</v>
      </c>
      <c r="D14" s="69">
        <v>10</v>
      </c>
      <c r="E14" s="60">
        <f>ROUNDUP(B14/D14,0)</f>
        <v>1</v>
      </c>
      <c r="F14" s="62">
        <v>11.49</v>
      </c>
      <c r="G14" s="63">
        <f t="shared" ref="G14:G40" si="1">E14*F14</f>
        <v>11.49</v>
      </c>
      <c r="H14" s="20" t="s">
        <v>36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5.75">
      <c r="A15" s="59" t="s">
        <v>37</v>
      </c>
      <c r="B15" s="60">
        <v>8</v>
      </c>
      <c r="C15" s="61"/>
      <c r="D15" s="60">
        <v>1</v>
      </c>
      <c r="E15" s="60">
        <f>ROUNDUP(B15/D15,0)</f>
        <v>8</v>
      </c>
      <c r="F15" s="62">
        <v>1.39</v>
      </c>
      <c r="G15" s="63">
        <f t="shared" si="1"/>
        <v>11.12</v>
      </c>
      <c r="H15" s="21" t="s">
        <v>38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5.75">
      <c r="A16" s="59" t="s">
        <v>39</v>
      </c>
      <c r="B16" s="60">
        <v>4</v>
      </c>
      <c r="C16" s="61"/>
      <c r="D16" s="60">
        <v>1</v>
      </c>
      <c r="E16" s="60">
        <f>ROUNDUP(B16/D16,0)</f>
        <v>4</v>
      </c>
      <c r="F16" s="62">
        <v>1.59</v>
      </c>
      <c r="G16" s="63">
        <f t="shared" si="1"/>
        <v>6.36</v>
      </c>
      <c r="H16" s="21" t="s">
        <v>40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5.75">
      <c r="A17" s="59" t="s">
        <v>41</v>
      </c>
      <c r="B17" s="60">
        <v>4</v>
      </c>
      <c r="C17" s="61"/>
      <c r="D17" s="60">
        <v>1</v>
      </c>
      <c r="E17" s="60">
        <f>ROUNDUP(B17/D17,0)</f>
        <v>4</v>
      </c>
      <c r="F17" s="62">
        <v>1.19</v>
      </c>
      <c r="G17" s="63">
        <f t="shared" si="1"/>
        <v>4.76</v>
      </c>
      <c r="H17" s="21" t="s">
        <v>42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5.75">
      <c r="A18" s="59" t="s">
        <v>43</v>
      </c>
      <c r="B18" s="60">
        <v>24</v>
      </c>
      <c r="C18" s="61"/>
      <c r="D18" s="60">
        <v>2</v>
      </c>
      <c r="E18" s="60">
        <f>ROUNDUP(B18/D18,0)</f>
        <v>12</v>
      </c>
      <c r="F18" s="62">
        <v>2.19</v>
      </c>
      <c r="G18" s="63">
        <f t="shared" si="1"/>
        <v>26.28</v>
      </c>
      <c r="H18" s="20" t="s">
        <v>44</v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5.75">
      <c r="A19" s="59" t="s">
        <v>45</v>
      </c>
      <c r="B19" s="60">
        <v>24</v>
      </c>
      <c r="C19" s="61"/>
      <c r="D19" s="60">
        <v>2</v>
      </c>
      <c r="E19" s="60">
        <f>ROUNDUP(B19/D19,0)</f>
        <v>12</v>
      </c>
      <c r="F19" s="62">
        <v>9.9499999999999993</v>
      </c>
      <c r="G19" s="63">
        <f t="shared" si="1"/>
        <v>119.39999999999999</v>
      </c>
      <c r="H19" s="20" t="s">
        <v>46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5.75">
      <c r="A20" s="59" t="s">
        <v>47</v>
      </c>
      <c r="B20" s="60">
        <v>96</v>
      </c>
      <c r="C20" s="61"/>
      <c r="D20" s="60">
        <v>20</v>
      </c>
      <c r="E20" s="60">
        <f>ROUNDUP(B20/D20,0)</f>
        <v>5</v>
      </c>
      <c r="F20" s="62">
        <v>11.99</v>
      </c>
      <c r="G20" s="63">
        <f t="shared" si="1"/>
        <v>59.95</v>
      </c>
      <c r="H20" s="22" t="s">
        <v>48</v>
      </c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5.75">
      <c r="A21" s="59" t="s">
        <v>49</v>
      </c>
      <c r="B21" s="60">
        <v>8</v>
      </c>
      <c r="C21" s="61"/>
      <c r="D21" s="60">
        <v>4</v>
      </c>
      <c r="E21" s="60">
        <f>ROUNDUP(B21/D21,0)</f>
        <v>2</v>
      </c>
      <c r="F21" s="62">
        <v>7.99</v>
      </c>
      <c r="G21" s="63">
        <f t="shared" si="1"/>
        <v>15.98</v>
      </c>
      <c r="H21" s="32" t="s">
        <v>50</v>
      </c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5.75">
      <c r="A22" s="59" t="s">
        <v>51</v>
      </c>
      <c r="B22" s="60">
        <v>52</v>
      </c>
      <c r="C22" s="61"/>
      <c r="D22" s="60">
        <v>100</v>
      </c>
      <c r="E22" s="60">
        <f>ROUNDUP(B22/D22,0)</f>
        <v>1</v>
      </c>
      <c r="F22" s="62">
        <v>4.7300000000000004</v>
      </c>
      <c r="G22" s="63">
        <f t="shared" si="1"/>
        <v>4.7300000000000004</v>
      </c>
      <c r="H22" s="32" t="s">
        <v>52</v>
      </c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5.75">
      <c r="A23" s="70" t="s">
        <v>53</v>
      </c>
      <c r="B23" s="71">
        <v>8</v>
      </c>
      <c r="C23" s="61"/>
      <c r="D23" s="71">
        <v>100</v>
      </c>
      <c r="E23" s="60">
        <f>ROUNDUP(B23/D23,0)</f>
        <v>1</v>
      </c>
      <c r="F23" s="72">
        <v>7.03</v>
      </c>
      <c r="G23" s="63">
        <f t="shared" si="1"/>
        <v>7.03</v>
      </c>
      <c r="H23" s="22" t="s">
        <v>54</v>
      </c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5.75">
      <c r="A24" s="59" t="s">
        <v>55</v>
      </c>
      <c r="B24" s="60">
        <v>84</v>
      </c>
      <c r="C24" s="61"/>
      <c r="D24" s="60">
        <v>100</v>
      </c>
      <c r="E24" s="60">
        <f>ROUNDUP(B24/D24,0)</f>
        <v>1</v>
      </c>
      <c r="F24" s="62">
        <v>6.65</v>
      </c>
      <c r="G24" s="63">
        <f t="shared" si="1"/>
        <v>6.65</v>
      </c>
      <c r="H24" s="24" t="s">
        <v>56</v>
      </c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5.75">
      <c r="A25" s="59" t="s">
        <v>57</v>
      </c>
      <c r="B25" s="60">
        <v>28</v>
      </c>
      <c r="C25" s="61"/>
      <c r="D25" s="60">
        <v>100</v>
      </c>
      <c r="E25" s="60">
        <f>ROUNDUP(B25/D25,0)</f>
        <v>1</v>
      </c>
      <c r="F25" s="62">
        <v>7.6</v>
      </c>
      <c r="G25" s="63">
        <f t="shared" si="1"/>
        <v>7.6</v>
      </c>
      <c r="H25" s="23" t="s">
        <v>58</v>
      </c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5.75">
      <c r="A26" s="59" t="s">
        <v>59</v>
      </c>
      <c r="B26" s="60">
        <v>24</v>
      </c>
      <c r="C26" s="61"/>
      <c r="D26" s="60">
        <v>100</v>
      </c>
      <c r="E26" s="60">
        <f>ROUNDUP(B26/D26,0)</f>
        <v>1</v>
      </c>
      <c r="F26" s="62">
        <v>8.83</v>
      </c>
      <c r="G26" s="63">
        <f t="shared" si="1"/>
        <v>8.83</v>
      </c>
      <c r="H26" s="23" t="s">
        <v>60</v>
      </c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5.75">
      <c r="A27" s="59" t="s">
        <v>61</v>
      </c>
      <c r="B27" s="60">
        <v>8</v>
      </c>
      <c r="C27" s="61"/>
      <c r="D27" s="60">
        <v>100</v>
      </c>
      <c r="E27" s="60">
        <f>ROUNDUP(B27/D27,0)</f>
        <v>1</v>
      </c>
      <c r="F27" s="62">
        <v>9.3800000000000008</v>
      </c>
      <c r="G27" s="63">
        <f t="shared" si="1"/>
        <v>9.3800000000000008</v>
      </c>
      <c r="H27" s="24" t="s">
        <v>62</v>
      </c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5.75">
      <c r="A28" s="59" t="s">
        <v>63</v>
      </c>
      <c r="B28" s="60">
        <v>4</v>
      </c>
      <c r="C28" s="61"/>
      <c r="D28" s="60">
        <v>100</v>
      </c>
      <c r="E28" s="60">
        <f>ROUNDUP(B28/D28,0)</f>
        <v>1</v>
      </c>
      <c r="F28" s="62">
        <v>15.8</v>
      </c>
      <c r="G28" s="63">
        <f t="shared" si="1"/>
        <v>15.8</v>
      </c>
      <c r="H28" s="24" t="s">
        <v>64</v>
      </c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5.75">
      <c r="A29" s="59" t="s">
        <v>93</v>
      </c>
      <c r="B29" s="60">
        <v>24</v>
      </c>
      <c r="C29" s="61"/>
      <c r="D29" s="60">
        <v>100</v>
      </c>
      <c r="E29" s="60">
        <f>ROUNDUP(B29/D29,0)</f>
        <v>1</v>
      </c>
      <c r="F29" s="62">
        <v>3.42</v>
      </c>
      <c r="G29" s="63">
        <f t="shared" si="1"/>
        <v>3.42</v>
      </c>
      <c r="H29" s="23" t="s">
        <v>66</v>
      </c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5.75">
      <c r="A30" s="59" t="s">
        <v>94</v>
      </c>
      <c r="B30" s="60">
        <v>2</v>
      </c>
      <c r="C30" s="61"/>
      <c r="D30" s="60">
        <v>4</v>
      </c>
      <c r="E30" s="60">
        <f>ROUNDUP(B30/D30,0)</f>
        <v>1</v>
      </c>
      <c r="F30" s="62">
        <v>8.49</v>
      </c>
      <c r="G30" s="63">
        <f t="shared" si="1"/>
        <v>8.49</v>
      </c>
      <c r="H30" s="23" t="s">
        <v>68</v>
      </c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5.75">
      <c r="A31" s="59" t="s">
        <v>69</v>
      </c>
      <c r="B31" s="60">
        <v>4</v>
      </c>
      <c r="C31" s="61"/>
      <c r="D31" s="60">
        <v>1</v>
      </c>
      <c r="E31" s="60">
        <f>ROUNDUP(B31/D31,0)</f>
        <v>4</v>
      </c>
      <c r="F31" s="62">
        <v>3.5</v>
      </c>
      <c r="G31" s="63">
        <f t="shared" si="1"/>
        <v>14</v>
      </c>
      <c r="H31" s="23" t="s">
        <v>69</v>
      </c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5.75">
      <c r="A32" s="59" t="s">
        <v>70</v>
      </c>
      <c r="B32" s="60">
        <v>4</v>
      </c>
      <c r="C32" s="61"/>
      <c r="D32" s="60">
        <v>15</v>
      </c>
      <c r="E32" s="60">
        <f>ROUNDUP(B32/D32,0)</f>
        <v>1</v>
      </c>
      <c r="F32" s="62">
        <v>10.19</v>
      </c>
      <c r="G32" s="63">
        <f t="shared" si="1"/>
        <v>10.19</v>
      </c>
      <c r="H32" s="23" t="s">
        <v>71</v>
      </c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5.75">
      <c r="A33" s="59" t="s">
        <v>72</v>
      </c>
      <c r="B33" s="60">
        <v>4</v>
      </c>
      <c r="C33" s="61"/>
      <c r="D33" s="60">
        <v>1</v>
      </c>
      <c r="E33" s="60">
        <f>ROUNDUP(B33/D33,0)</f>
        <v>4</v>
      </c>
      <c r="F33" s="62"/>
      <c r="G33" s="63">
        <f t="shared" si="1"/>
        <v>0</v>
      </c>
      <c r="H33" s="25" t="s">
        <v>23</v>
      </c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5.75">
      <c r="A34" s="59" t="s">
        <v>73</v>
      </c>
      <c r="B34" s="69">
        <v>12</v>
      </c>
      <c r="C34" s="61"/>
      <c r="D34" s="60">
        <v>1</v>
      </c>
      <c r="E34" s="60">
        <f>ROUNDUP(B34/D34,0)</f>
        <v>12</v>
      </c>
      <c r="F34" s="25"/>
      <c r="G34" s="63">
        <f t="shared" si="1"/>
        <v>0</v>
      </c>
      <c r="H34" s="25" t="s">
        <v>23</v>
      </c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>
      <c r="A35" s="59" t="s">
        <v>74</v>
      </c>
      <c r="B35" s="69">
        <v>4</v>
      </c>
      <c r="C35" s="61"/>
      <c r="D35" s="60">
        <v>1</v>
      </c>
      <c r="E35" s="60">
        <f>ROUNDUP(B35/D35,0)</f>
        <v>4</v>
      </c>
      <c r="F35" s="25"/>
      <c r="G35" s="63">
        <f t="shared" si="1"/>
        <v>0</v>
      </c>
      <c r="H35" s="25" t="s">
        <v>23</v>
      </c>
    </row>
    <row r="36" spans="1:29" ht="26.25" customHeight="1">
      <c r="A36" s="59" t="s">
        <v>75</v>
      </c>
      <c r="B36" s="69">
        <v>8</v>
      </c>
      <c r="C36" s="61"/>
      <c r="D36" s="60">
        <v>1</v>
      </c>
      <c r="E36" s="60">
        <f>ROUNDUP(B36/D36,0)</f>
        <v>8</v>
      </c>
      <c r="F36" s="25"/>
      <c r="G36" s="63">
        <f t="shared" si="1"/>
        <v>0</v>
      </c>
      <c r="H36" s="25" t="s">
        <v>23</v>
      </c>
    </row>
    <row r="37" spans="1:29">
      <c r="A37" s="59" t="s">
        <v>76</v>
      </c>
      <c r="B37" s="69">
        <v>32</v>
      </c>
      <c r="C37" s="61"/>
      <c r="D37" s="60">
        <v>1</v>
      </c>
      <c r="E37" s="60">
        <f>ROUNDUP(B37/D37,0)</f>
        <v>32</v>
      </c>
      <c r="F37" s="25"/>
      <c r="G37" s="63">
        <f t="shared" si="1"/>
        <v>0</v>
      </c>
      <c r="H37" s="25" t="s">
        <v>23</v>
      </c>
    </row>
    <row r="38" spans="1:29">
      <c r="A38" s="59" t="s">
        <v>77</v>
      </c>
      <c r="B38" s="69">
        <v>8</v>
      </c>
      <c r="C38" s="61"/>
      <c r="D38" s="60">
        <v>1</v>
      </c>
      <c r="E38" s="60">
        <f>ROUNDUP(B38/D38,0)</f>
        <v>8</v>
      </c>
      <c r="F38" s="25"/>
      <c r="G38" s="63">
        <f t="shared" si="1"/>
        <v>0</v>
      </c>
      <c r="H38" s="25" t="s">
        <v>23</v>
      </c>
    </row>
    <row r="39" spans="1:29">
      <c r="A39" s="59" t="s">
        <v>78</v>
      </c>
      <c r="B39" s="69">
        <v>8</v>
      </c>
      <c r="C39" s="61"/>
      <c r="D39" s="60">
        <v>1</v>
      </c>
      <c r="E39" s="60">
        <f>ROUNDUP(B39/D39,0)</f>
        <v>8</v>
      </c>
      <c r="F39" s="25"/>
      <c r="G39" s="63">
        <f t="shared" si="1"/>
        <v>0</v>
      </c>
      <c r="H39" s="25" t="s">
        <v>23</v>
      </c>
    </row>
    <row r="40" spans="1:29">
      <c r="A40" s="59" t="s">
        <v>79</v>
      </c>
      <c r="B40" s="69">
        <v>8</v>
      </c>
      <c r="C40" s="61"/>
      <c r="D40" s="60">
        <v>1</v>
      </c>
      <c r="E40" s="60">
        <f>ROUNDUP(B40/D40,0)</f>
        <v>8</v>
      </c>
      <c r="F40" s="25"/>
      <c r="G40" s="63">
        <f t="shared" si="1"/>
        <v>0</v>
      </c>
      <c r="H40" s="25" t="s">
        <v>23</v>
      </c>
    </row>
    <row r="41" spans="1:29" ht="15.75">
      <c r="A41" s="73" t="s">
        <v>80</v>
      </c>
      <c r="B41" s="73"/>
      <c r="C41" s="73"/>
      <c r="D41" s="73"/>
      <c r="E41" s="73"/>
      <c r="F41" s="73"/>
      <c r="G41" s="73"/>
      <c r="H41" s="73"/>
      <c r="I41" s="2"/>
      <c r="J41" s="2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9">
      <c r="A42" s="59" t="s">
        <v>81</v>
      </c>
      <c r="B42" s="60">
        <v>16</v>
      </c>
      <c r="C42" s="61">
        <f>C14</f>
        <v>4</v>
      </c>
      <c r="D42" s="60">
        <v>1</v>
      </c>
      <c r="E42" s="60">
        <f>ROUNDUP(B42/D42,0)</f>
        <v>16</v>
      </c>
      <c r="F42" s="62"/>
      <c r="G42" s="63">
        <f>E42*F42</f>
        <v>0</v>
      </c>
      <c r="H42" s="64" t="s">
        <v>25</v>
      </c>
      <c r="I42" s="2"/>
      <c r="J42" s="2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9">
      <c r="A43" s="59" t="s">
        <v>82</v>
      </c>
      <c r="B43" s="60">
        <v>8</v>
      </c>
      <c r="C43" s="61"/>
      <c r="D43" s="60">
        <v>1</v>
      </c>
      <c r="E43" s="60">
        <f>ROUNDUP(B43/D43,0)</f>
        <v>8</v>
      </c>
      <c r="F43" s="62"/>
      <c r="G43" s="63">
        <f>E43*F43</f>
        <v>0</v>
      </c>
      <c r="H43" s="64" t="s">
        <v>25</v>
      </c>
      <c r="I43" s="2"/>
      <c r="J43" s="2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9">
      <c r="A44" s="59" t="s">
        <v>83</v>
      </c>
      <c r="B44" s="60">
        <v>16</v>
      </c>
      <c r="C44" s="61"/>
      <c r="D44" s="60">
        <v>1</v>
      </c>
      <c r="E44" s="60">
        <f>ROUNDUP(B44/D44,0)</f>
        <v>16</v>
      </c>
      <c r="F44" s="62"/>
      <c r="G44" s="63">
        <f>E44*F44</f>
        <v>0</v>
      </c>
      <c r="H44" s="64" t="s">
        <v>25</v>
      </c>
      <c r="I44" s="2"/>
      <c r="J44" s="2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9">
      <c r="A45" s="59" t="s">
        <v>84</v>
      </c>
      <c r="B45" s="60">
        <v>16</v>
      </c>
      <c r="C45" s="61"/>
      <c r="D45" s="60">
        <v>1</v>
      </c>
      <c r="E45" s="60">
        <f>ROUNDUP(B45/D45,0)</f>
        <v>16</v>
      </c>
      <c r="F45" s="62"/>
      <c r="G45" s="63">
        <f>E45*F45</f>
        <v>0</v>
      </c>
      <c r="H45" s="64" t="s">
        <v>25</v>
      </c>
      <c r="I45" s="2"/>
      <c r="J45" s="2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9">
      <c r="A46" s="59" t="s">
        <v>85</v>
      </c>
      <c r="B46" s="60">
        <v>8</v>
      </c>
      <c r="C46" s="61"/>
      <c r="D46" s="60">
        <v>1</v>
      </c>
      <c r="E46" s="60">
        <f>ROUNDUP(B46/D46,0)</f>
        <v>8</v>
      </c>
      <c r="F46" s="62"/>
      <c r="G46" s="63">
        <f>E46*F46</f>
        <v>0</v>
      </c>
      <c r="H46" s="64" t="s">
        <v>25</v>
      </c>
    </row>
    <row r="47" spans="1:29" ht="15.75">
      <c r="A47" s="74" t="s">
        <v>86</v>
      </c>
      <c r="B47" s="74"/>
      <c r="C47" s="74"/>
      <c r="D47" s="74"/>
      <c r="E47" s="74"/>
      <c r="F47" s="74"/>
      <c r="G47" s="74"/>
      <c r="H47" s="74"/>
      <c r="I47" s="2"/>
      <c r="J47" s="2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9">
      <c r="A48" s="65" t="s">
        <v>97</v>
      </c>
      <c r="B48" s="60">
        <v>2</v>
      </c>
      <c r="C48" s="61">
        <f>C42</f>
        <v>4</v>
      </c>
      <c r="D48" s="60">
        <v>1</v>
      </c>
      <c r="E48" s="60">
        <f>ROUNDUP(B48/D48,0)</f>
        <v>2</v>
      </c>
      <c r="F48" s="62"/>
      <c r="G48" s="63">
        <f>F48*E48</f>
        <v>0</v>
      </c>
      <c r="H48" s="64" t="s">
        <v>25</v>
      </c>
      <c r="I48" s="2"/>
      <c r="J48" s="2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>
      <c r="A49" s="65" t="s">
        <v>88</v>
      </c>
      <c r="B49" s="60">
        <v>1</v>
      </c>
      <c r="C49" s="61"/>
      <c r="D49" s="60">
        <v>1</v>
      </c>
      <c r="E49" s="60">
        <f>ROUNDUP(B49/D49,0)</f>
        <v>1</v>
      </c>
      <c r="F49" s="62"/>
      <c r="G49" s="63">
        <f>F49*E49</f>
        <v>0</v>
      </c>
      <c r="H49" s="64" t="s">
        <v>25</v>
      </c>
      <c r="I49" s="2"/>
      <c r="J49" s="2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 customHeight="1">
      <c r="G50" s="75">
        <f>SUM(G3:G49)</f>
        <v>568.63</v>
      </c>
    </row>
  </sheetData>
  <mergeCells count="8">
    <mergeCell ref="C48:C49"/>
    <mergeCell ref="A2:H2"/>
    <mergeCell ref="A13:H13"/>
    <mergeCell ref="A41:H41"/>
    <mergeCell ref="A47:H47"/>
    <mergeCell ref="C3:C12"/>
    <mergeCell ref="C14:C40"/>
    <mergeCell ref="C42:C46"/>
  </mergeCells>
  <phoneticPr fontId="6" type="noConversion"/>
  <hyperlinks>
    <hyperlink ref="H7" r:id="rId1" xr:uid="{CDC42ECC-1F97-4275-9331-9F443254C7F8}"/>
    <hyperlink ref="H4" r:id="rId2" xr:uid="{4816F0AF-714D-41D1-A887-1D42ADD5D83A}"/>
    <hyperlink ref="H3" r:id="rId3" xr:uid="{A799A934-FCEB-4751-BB9E-3DFF559BE11E}"/>
    <hyperlink ref="H6" r:id="rId4" xr:uid="{72567321-D4F5-4AB6-BD33-51A9466D3285}"/>
    <hyperlink ref="H20" r:id="rId5" display="Kozelo 20pcs F693ZZ Flanged Ball Bearing - [3x8x4mm]_x000a_uxcell F693ZZ Flanged Ball Bearing 3mmx8mmx4mm Double Shielded Chrome Steel Deep Groove Bearings 20pcs" xr:uid="{95BF635A-0D3E-4DF2-B8FC-9E561C86ECB1}"/>
    <hyperlink ref="H22" r:id="rId6" xr:uid="{1C3AD48A-32E9-4384-8A02-6577F40040EC}"/>
    <hyperlink ref="H25" r:id="rId7" xr:uid="{B8193FD1-CCC7-47FB-9B47-9055ED76AA7F}"/>
    <hyperlink ref="H23" r:id="rId8" display="Passivated 18-8 Stainless Steel Pan Head Phillips Screws, M3 x 0.5mm Thread, 6mm Long | McMaster-Carr" xr:uid="{82E8B4D5-DFEF-4CF9-BC2A-F491BED3A455}"/>
    <hyperlink ref="H26" r:id="rId9" xr:uid="{ED6A03C7-AC2A-485B-A4CF-F672D8589E08}"/>
    <hyperlink ref="H24" r:id="rId10" xr:uid="{9D163261-10B7-4C40-81D2-B420213AC193}"/>
    <hyperlink ref="H27" r:id="rId11" xr:uid="{2BB9F80C-EE2E-4EDA-AA8B-D4C832A07BB7}"/>
    <hyperlink ref="H28" r:id="rId12" xr:uid="{B41D87BC-47F6-450C-9D18-B7FB457AF1FA}"/>
    <hyperlink ref="H29" r:id="rId13" xr:uid="{8A1CF38D-35EC-4C33-895D-03C32C10109B}"/>
    <hyperlink ref="H30" r:id="rId14" xr:uid="{6E4F7C77-74AF-4575-B63A-8A08D41CDD14}"/>
    <hyperlink ref="H31" r:id="rId15" xr:uid="{E0F6A70D-3ACC-4F09-A1A2-501BAA3E55F3}"/>
    <hyperlink ref="H32" r:id="rId16" xr:uid="{6A945ABC-C2C2-4868-8E8C-564AE8674381}"/>
    <hyperlink ref="H18" r:id="rId17" display="https://www.servocity.com/1-4-id-x-3-8-od-non-flanged-ball-bearing-2-pack/" xr:uid="{EDD2B7E9-F148-4BE9-AF11-C6CD870FDAA7}"/>
    <hyperlink ref="H19" r:id="rId18" display="https://www.pololu.com/product/1994/resources" xr:uid="{35ACCBA2-F680-4362-AE9B-3ED63F3F0C3D}"/>
    <hyperlink ref="H5" r:id="rId19" xr:uid="{C716ACE9-F9B1-4C47-BF30-BB088C7B9395}"/>
    <hyperlink ref="H15" r:id="rId20" display="https://www.servocity.com/0-250-1-4-x-1-375-1-3-8-stainless-steel-d-shafting/" xr:uid="{6598ED86-9CBC-4411-A34A-F31623E6BCDC}"/>
    <hyperlink ref="H16" r:id="rId21" display="https://www.servocity.com/0-250-1-4-x-1-75-1-3-4-stainless-steel-d-shafting/" xr:uid="{994B1C28-CA9E-48DF-9B6F-313201977653}"/>
    <hyperlink ref="H14" r:id="rId22" display="https://www.amazon.com/dp/B082PPK1L5/ref=emc_b_5_t" xr:uid="{54FD5703-3FD3-4F4F-B071-E3C51907657E}"/>
    <hyperlink ref="H17" r:id="rId23" xr:uid="{38C221F9-3544-42BC-A01A-7EA9B725E99A}"/>
    <hyperlink ref="H21" r:id="rId24" xr:uid="{47022460-DD9E-49E0-8C17-30B1752A53D1}"/>
    <hyperlink ref="H12" r:id="rId25" display="https://www.amazon.com/DSD-TECH-HM-10-Bluetooth-Compatible/dp/B074VXZ1XZ/ref=d_pb_allspark_dp_sims_pao_desktop_session_based_sccl_3_4/134-7348980-3216452?pd_rd_w=VF33A&amp;content-id=amzn1.sym.6b5008ac-c24a-4aea-a3ea-015a531184f5&amp;pf_rd_p=6b5008ac-c24a-4aea-a3ea-015a531184f5&amp;pf_rd_r=KBAV7A7V5FDMV90DGT1J&amp;pd_rd_wg=mii55&amp;pd_rd_r=11e62207-3182-4a88-a725-0c36d28c86bc&amp;pd_rd_i=B074VXZ1XZ&amp;psc=1" xr:uid="{7C8AC9F0-B2BD-40A0-907A-EFC1C1BAE0D2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06576a5-d1b3-4eac-bf0a-4220af781826" xsi:nil="true"/>
    <lcf76f155ced4ddcb4097134ff3c332f xmlns="5cbf1f57-4896-4308-a246-df5f7c439b7d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965DA01DEA61D438F296BBEA879C840" ma:contentTypeVersion="16" ma:contentTypeDescription="Create a new document." ma:contentTypeScope="" ma:versionID="b665e2d186ee468a9eefe532f7d2ba84">
  <xsd:schema xmlns:xsd="http://www.w3.org/2001/XMLSchema" xmlns:xs="http://www.w3.org/2001/XMLSchema" xmlns:p="http://schemas.microsoft.com/office/2006/metadata/properties" xmlns:ns2="5cbf1f57-4896-4308-a246-df5f7c439b7d" xmlns:ns3="106576a5-d1b3-4eac-bf0a-4220af781826" targetNamespace="http://schemas.microsoft.com/office/2006/metadata/properties" ma:root="true" ma:fieldsID="610dc7da07f4d1ae6235ae8f8e31e3ab" ns2:_="" ns3:_="">
    <xsd:import namespace="5cbf1f57-4896-4308-a246-df5f7c439b7d"/>
    <xsd:import namespace="106576a5-d1b3-4eac-bf0a-4220af78182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SearchProperties" minOccurs="0"/>
                <xsd:element ref="ns3:SharedWithUsers" minOccurs="0"/>
                <xsd:element ref="ns3:SharedWithDetails" minOccurs="0"/>
                <xsd:element ref="ns2:MediaServiceOCR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cbf1f57-4896-4308-a246-df5f7c439b7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5" nillable="true" ma:displayName="Location" ma:indexed="true" ma:internalName="MediaServiceLocation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733ad1a4-bcb6-4664-8873-2816a39d139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BillingMetadata" ma:index="23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06576a5-d1b3-4eac-bf0a-4220af781826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c88b17d0-c450-4897-a7ad-39e77143567e}" ma:internalName="TaxCatchAll" ma:showField="CatchAllData" ma:web="106576a5-d1b3-4eac-bf0a-4220af78182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86D54F0-A66F-4DBD-AB9D-018CE9ED2DB0}">
  <ds:schemaRefs>
    <ds:schemaRef ds:uri="http://schemas.microsoft.com/office/2006/metadata/properties"/>
    <ds:schemaRef ds:uri="http://schemas.microsoft.com/office/infopath/2007/PartnerControls"/>
    <ds:schemaRef ds:uri="106576a5-d1b3-4eac-bf0a-4220af781826"/>
    <ds:schemaRef ds:uri="5cbf1f57-4896-4308-a246-df5f7c439b7d"/>
  </ds:schemaRefs>
</ds:datastoreItem>
</file>

<file path=customXml/itemProps2.xml><?xml version="1.0" encoding="utf-8"?>
<ds:datastoreItem xmlns:ds="http://schemas.openxmlformats.org/officeDocument/2006/customXml" ds:itemID="{604E4C0C-8449-4E51-95D2-7789BE7EE03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415CE2F-AE72-42FD-8058-EABB785FF6D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cbf1f57-4896-4308-a246-df5f7c439b7d"/>
    <ds:schemaRef ds:uri="106576a5-d1b3-4eac-bf0a-4220af78182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 Walker</vt:lpstr>
      <vt:lpstr>Class Walker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LTaitLeo</dc:creator>
  <cp:keywords/>
  <dc:description/>
  <cp:lastModifiedBy>Tristan Nathaniel Zabala</cp:lastModifiedBy>
  <cp:revision/>
  <dcterms:created xsi:type="dcterms:W3CDTF">2023-12-20T06:13:13Z</dcterms:created>
  <dcterms:modified xsi:type="dcterms:W3CDTF">2025-06-03T04:01:13Z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0x010100E965DA01DEA61D438F296BBEA879C840</vt:lpwstr>
  </property>
  <property fmtid="{D5CDD505-2E9C-101B-9397-08002B2CF9AE}" pid="3" name="MediaServiceImageTags">
    <vt:lpwstr/>
  </property>
</Properties>
</file>