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ky 9\AutomationProject\ExcelFile\"/>
    </mc:Choice>
  </mc:AlternateContent>
  <xr:revisionPtr revIDLastSave="0" documentId="13_ncr:1_{9464C85D-077A-49FC-B6BB-DE727A515BA1}" xr6:coauthVersionLast="47" xr6:coauthVersionMax="47" xr10:uidLastSave="{00000000-0000-0000-0000-000000000000}"/>
  <bookViews>
    <workbookView xWindow="-120" yWindow="-120" windowWidth="29040" windowHeight="15840" xr2:uid="{DBC76449-05E2-482F-8185-1B455F705B53}"/>
  </bookViews>
  <sheets>
    <sheet name="Status" sheetId="1" r:id="rId1"/>
    <sheet name="TC1" sheetId="2" r:id="rId2"/>
    <sheet name="TC2" sheetId="3" r:id="rId3"/>
    <sheet name="TC3" sheetId="4" r:id="rId4"/>
    <sheet name="TC4" sheetId="5" r:id="rId5"/>
    <sheet name="TC5" sheetId="6" r:id="rId6"/>
    <sheet name="TC6" sheetId="7" r:id="rId7"/>
    <sheet name="TC7" sheetId="8" r:id="rId8"/>
    <sheet name="TC8" sheetId="10" r:id="rId9"/>
    <sheet name="TC9" sheetId="9" r:id="rId10"/>
    <sheet name="TC10" sheetId="11" r:id="rId11"/>
    <sheet name="TC11" sheetId="12" r:id="rId12"/>
    <sheet name="TC12" sheetId="13" r:id="rId13"/>
    <sheet name="TC13" sheetId="14" r:id="rId14"/>
    <sheet name="TC14" sheetId="15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0" l="1"/>
  <c r="R14" i="10" s="1"/>
  <c r="J14" i="10"/>
  <c r="Q13" i="10"/>
  <c r="Q14" i="10" s="1"/>
  <c r="P13" i="10"/>
  <c r="K13" i="10"/>
  <c r="K14" i="10" s="1"/>
  <c r="J13" i="10"/>
  <c r="P14" i="12"/>
  <c r="J14" i="12"/>
  <c r="P13" i="12"/>
  <c r="Q13" i="12" s="1"/>
  <c r="Q14" i="12" s="1"/>
  <c r="R14" i="12" s="1"/>
  <c r="K13" i="12"/>
  <c r="K14" i="12" s="1"/>
  <c r="J13" i="12"/>
  <c r="P14" i="9"/>
  <c r="J14" i="9"/>
  <c r="Q13" i="9"/>
  <c r="Q14" i="9" s="1"/>
  <c r="P13" i="9"/>
  <c r="K13" i="9"/>
  <c r="K14" i="9" s="1"/>
  <c r="J13" i="9"/>
  <c r="P14" i="11"/>
  <c r="J14" i="11"/>
  <c r="Q13" i="11"/>
  <c r="Q14" i="11" s="1"/>
  <c r="R14" i="11" s="1"/>
  <c r="P13" i="11"/>
  <c r="K13" i="11"/>
  <c r="K14" i="11" s="1"/>
  <c r="J13" i="11"/>
  <c r="AB14" i="10" l="1"/>
  <c r="AC14" i="10" s="1"/>
  <c r="T14" i="10"/>
  <c r="U13" i="10" s="1"/>
  <c r="S14" i="10"/>
  <c r="T14" i="12"/>
  <c r="U13" i="12" s="1"/>
  <c r="S14" i="12"/>
  <c r="R14" i="9"/>
  <c r="T14" i="11"/>
  <c r="U13" i="11" s="1"/>
  <c r="S14" i="11"/>
  <c r="X14" i="10" l="1"/>
  <c r="Y14" i="10" s="1"/>
  <c r="X13" i="10"/>
  <c r="U14" i="10"/>
  <c r="V14" i="10" s="1"/>
  <c r="W14" i="10" s="1"/>
  <c r="V13" i="10"/>
  <c r="AE14" i="10"/>
  <c r="AF14" i="10" s="1"/>
  <c r="AD14" i="10"/>
  <c r="X14" i="12"/>
  <c r="X13" i="12"/>
  <c r="U14" i="12"/>
  <c r="V14" i="12" s="1"/>
  <c r="W14" i="12" s="1"/>
  <c r="V13" i="12"/>
  <c r="T14" i="9"/>
  <c r="U13" i="9" s="1"/>
  <c r="S14" i="9"/>
  <c r="X14" i="11"/>
  <c r="X13" i="11"/>
  <c r="U14" i="11"/>
  <c r="V13" i="11"/>
  <c r="W13" i="10" l="1"/>
  <c r="Z14" i="10"/>
  <c r="AA14" i="10" s="1"/>
  <c r="R13" i="12"/>
  <c r="W13" i="12"/>
  <c r="Y13" i="12"/>
  <c r="Y14" i="12"/>
  <c r="AB14" i="12" s="1"/>
  <c r="AC14" i="12" s="1"/>
  <c r="X14" i="9"/>
  <c r="X13" i="9"/>
  <c r="U14" i="9"/>
  <c r="V14" i="9" s="1"/>
  <c r="W14" i="9" s="1"/>
  <c r="V13" i="9"/>
  <c r="AB14" i="9"/>
  <c r="AC14" i="9" s="1"/>
  <c r="Y13" i="11"/>
  <c r="R13" i="11" s="1"/>
  <c r="Y14" i="11"/>
  <c r="W13" i="11"/>
  <c r="V14" i="11"/>
  <c r="W14" i="11" s="1"/>
  <c r="AB14" i="11"/>
  <c r="AC14" i="11" s="1"/>
  <c r="Z13" i="10" l="1"/>
  <c r="AA13" i="10" s="1"/>
  <c r="AC13" i="10" s="1"/>
  <c r="Y13" i="10"/>
  <c r="R13" i="10" s="1"/>
  <c r="AF14" i="12"/>
  <c r="AE14" i="12"/>
  <c r="AD14" i="12"/>
  <c r="Z14" i="12"/>
  <c r="AA14" i="12" s="1"/>
  <c r="Z13" i="12"/>
  <c r="AA13" i="12" s="1"/>
  <c r="AC13" i="12" s="1"/>
  <c r="W13" i="9"/>
  <c r="AE14" i="9"/>
  <c r="AF14" i="9" s="1"/>
  <c r="AD14" i="9"/>
  <c r="Y13" i="9"/>
  <c r="R13" i="9" s="1"/>
  <c r="Y14" i="9"/>
  <c r="Z14" i="9" s="1"/>
  <c r="AA14" i="9" s="1"/>
  <c r="Z14" i="11"/>
  <c r="AA14" i="11" s="1"/>
  <c r="AE14" i="11"/>
  <c r="AF14" i="11" s="1"/>
  <c r="AD14" i="11"/>
  <c r="Z13" i="11"/>
  <c r="AA13" i="11" s="1"/>
  <c r="AC13" i="11" s="1"/>
  <c r="AF13" i="10" l="1"/>
  <c r="AE13" i="10"/>
  <c r="AD13" i="10"/>
  <c r="AF13" i="12"/>
  <c r="AE13" i="12"/>
  <c r="AD13" i="12"/>
  <c r="Z13" i="9"/>
  <c r="AA13" i="9" s="1"/>
  <c r="AC13" i="9" s="1"/>
  <c r="AF13" i="11"/>
  <c r="AE13" i="11"/>
  <c r="AD13" i="11"/>
  <c r="AE13" i="9" l="1"/>
  <c r="AF13" i="9" s="1"/>
  <c r="AD13" i="9"/>
</calcChain>
</file>

<file path=xl/sharedStrings.xml><?xml version="1.0" encoding="utf-8"?>
<sst xmlns="http://schemas.openxmlformats.org/spreadsheetml/2006/main" count="918" uniqueCount="110">
  <si>
    <t>Test case</t>
  </si>
  <si>
    <t>Status</t>
  </si>
  <si>
    <t>TC1</t>
  </si>
  <si>
    <t>test</t>
  </si>
  <si>
    <t>TC2</t>
  </si>
  <si>
    <t>ignore</t>
  </si>
  <si>
    <t>TC3</t>
  </si>
  <si>
    <t>TC4</t>
  </si>
  <si>
    <t>TC5</t>
  </si>
  <si>
    <t>TC6</t>
  </si>
  <si>
    <t>TC7</t>
  </si>
  <si>
    <t>Title</t>
  </si>
  <si>
    <t>numberclient</t>
  </si>
  <si>
    <t>3</t>
  </si>
  <si>
    <t>TypeOFClient</t>
  </si>
  <si>
    <t>LDClient</t>
  </si>
  <si>
    <t>Result</t>
  </si>
  <si>
    <t>Pass</t>
  </si>
  <si>
    <t>Link Log</t>
  </si>
  <si>
    <t>CheatID</t>
  </si>
  <si>
    <t>Step</t>
  </si>
  <si>
    <t>Client</t>
  </si>
  <si>
    <t>Action</t>
  </si>
  <si>
    <t>Parameter</t>
  </si>
  <si>
    <t>START</t>
  </si>
  <si>
    <t>Function</t>
  </si>
  <si>
    <t>logIn</t>
  </si>
  <si>
    <t>1, 1610</t>
  </si>
  <si>
    <t>1</t>
  </si>
  <si>
    <t>2, 1611</t>
  </si>
  <si>
    <t>3, 1612</t>
  </si>
  <si>
    <t>click</t>
  </si>
  <si>
    <t>name:btn_Channel</t>
  </si>
  <si>
    <t>2</t>
  </si>
  <si>
    <t>name:btn_BetX3</t>
  </si>
  <si>
    <t>sleep</t>
  </si>
  <si>
    <t>5000</t>
  </si>
  <si>
    <t>name:btn_Stand</t>
  </si>
  <si>
    <t>65</t>
  </si>
  <si>
    <t>name:btn_Channel,id:1</t>
  </si>
  <si>
    <t>name:btn_Menu</t>
  </si>
  <si>
    <t>Dealer hòa khi tiền thắng = tiền thua, player lấy lại tiền cược khi hòa</t>
  </si>
  <si>
    <t>Dealer nhận toàn bộ tiền thắng &lt;=&gt; player mất toàn bộ tiền thua</t>
  </si>
  <si>
    <t>4</t>
  </si>
  <si>
    <t>Dealer nhận tiền theo tỷ lệ tiền dealer/tiền thắng, player mất tiền theo tỷ lệ tiền player/tiền thua</t>
  </si>
  <si>
    <t xml:space="preserve">Dealer mất toàn bộ tiền thua, dealer đủ trả ngay từ đầu </t>
  </si>
  <si>
    <t>Dealer mất số tiền bằng tổng số tiền thua, dealer đủ tiền trả sau khi thu tiền thắng</t>
  </si>
  <si>
    <t>Dealer mất toàn bộ số tiền đang có, dealer không đủ tiền trả ngay từ đầu</t>
  </si>
  <si>
    <t>Dealer mất toàn bộ số tiền đang có, dealer không đủ tiền trả sau khi thu tiền thắng</t>
  </si>
  <si>
    <t>checkUser</t>
  </si>
  <si>
    <t>gold:2000000</t>
  </si>
  <si>
    <t>gold:1000000</t>
  </si>
  <si>
    <t>gold:2270000</t>
  </si>
  <si>
    <t>gold:850000</t>
  </si>
  <si>
    <t>gold:550000</t>
  </si>
  <si>
    <t>name:btn_Channel|id:1</t>
  </si>
  <si>
    <t>1|1610</t>
  </si>
  <si>
    <t>2|1611</t>
  </si>
  <si>
    <t>3|1612</t>
  </si>
  <si>
    <t>64</t>
  </si>
  <si>
    <t>name:btn_Channel|id:2</t>
  </si>
  <si>
    <t>name:btn_Hit</t>
  </si>
  <si>
    <t>2000</t>
  </si>
  <si>
    <t>8000</t>
  </si>
  <si>
    <t>TC8</t>
  </si>
  <si>
    <t>6000</t>
  </si>
  <si>
    <t>16000</t>
  </si>
  <si>
    <t>60</t>
  </si>
  <si>
    <t>61</t>
  </si>
  <si>
    <t>gold:2135000</t>
  </si>
  <si>
    <t>62</t>
  </si>
  <si>
    <t>gold:3800000</t>
  </si>
  <si>
    <t>Input</t>
  </si>
  <si>
    <t>Output</t>
  </si>
  <si>
    <t>STT
(1 là dealer)</t>
  </si>
  <si>
    <t>ID</t>
  </si>
  <si>
    <t>Password</t>
  </si>
  <si>
    <t>Nhà cái</t>
  </si>
  <si>
    <t>Gold</t>
  </si>
  <si>
    <t>Gold player</t>
  </si>
  <si>
    <t>Gold dealer</t>
  </si>
  <si>
    <t>Cược (player only)</t>
  </si>
  <si>
    <t>Bài</t>
  </si>
  <si>
    <t>Điểm</t>
  </si>
  <si>
    <t>Thắng(1), thua(0), hòa(-1)</t>
  </si>
  <si>
    <t>Tiền player thắng</t>
  </si>
  <si>
    <t>Tiền player thua</t>
  </si>
  <si>
    <t>Tiền chưa tính phế</t>
  </si>
  <si>
    <t>Tiền thắng/thua</t>
  </si>
  <si>
    <t>Tiền phế</t>
  </si>
  <si>
    <t>Tiền output</t>
  </si>
  <si>
    <t>Lá 1</t>
  </si>
  <si>
    <t>Lá 2</t>
  </si>
  <si>
    <t>Lá 3</t>
  </si>
  <si>
    <t>Điểm nhà cái</t>
  </si>
  <si>
    <t>Tổng tiền dealer thắng</t>
  </si>
  <si>
    <t>Tổng tiền dealer nhận</t>
  </si>
  <si>
    <t>Tiền dealer sau khi nhận</t>
  </si>
  <si>
    <t>Tổng tiền dealer thua</t>
  </si>
  <si>
    <t>Tổng tiền dealer mất</t>
  </si>
  <si>
    <t>Tiền dealer sau khi mất</t>
  </si>
  <si>
    <t>Tiền cuối cùng của dealer</t>
  </si>
  <si>
    <t>Tiền cuối cùng của player</t>
  </si>
  <si>
    <t>63</t>
  </si>
  <si>
    <t>gold:1850000</t>
  </si>
  <si>
    <t>gold:1135000</t>
  </si>
  <si>
    <t>TC9</t>
  </si>
  <si>
    <t>TC10</t>
  </si>
  <si>
    <t>TC11</t>
  </si>
  <si>
    <t>TC12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</si>
</sst>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49" fontId="0" fillId="3" borderId="1" xfId="0" applyNumberFormat="1" applyFill="1" applyBorder="1"/>
    <xf numFmtId="49" fontId="0" fillId="0" borderId="1" xfId="0" applyNumberFormat="1" applyBorder="1"/>
    <xf numFmtId="11" fontId="0" fillId="0" borderId="1" xfId="0" applyNumberFormat="1" applyBorder="1"/>
    <xf numFmtId="49" fontId="0" fillId="4" borderId="1" xfId="0" applyNumberFormat="1" applyFill="1" applyBorder="1"/>
    <xf numFmtId="0" fontId="0" fillId="0" borderId="1" xfId="0" applyBorder="1"/>
    <xf numFmtId="49" fontId="0" fillId="0" borderId="0" xfId="0" applyNumberFormat="1"/>
    <xf numFmtId="11" fontId="0" fillId="3" borderId="1" xfId="0" applyNumberFormat="1" applyFill="1" applyBorder="1"/>
    <xf numFmtId="11" fontId="0" fillId="0" borderId="1" xfId="0" quotePrefix="1" applyNumberFormat="1" applyBorder="1"/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6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0200-FB7E-4A2D-A5D1-6A49A284C870}">
  <dimension ref="A1:B13"/>
  <sheetViews>
    <sheetView tabSelected="1" workbookViewId="0">
      <selection activeCell="B14" sqref="B14"/>
    </sheetView>
  </sheetViews>
  <sheetFormatPr defaultColWidth="9.140625" defaultRowHeight="15" x14ac:dyDescent="0.25"/>
  <cols>
    <col min="1" max="1" width="21.42578125" style="3" customWidth="1" collapsed="1"/>
    <col min="2" max="2" width="37.140625" style="5" customWidth="1" collapsed="1"/>
    <col min="3" max="3" width="24.140625" style="3" customWidth="1" collapsed="1"/>
    <col min="4" max="4" width="38.85546875" style="3" customWidth="1" collapsed="1"/>
    <col min="5" max="5" width="58.7109375" style="3" customWidth="1" collapsed="1"/>
    <col min="6" max="6" width="11.140625" style="3" customWidth="1" collapsed="1"/>
    <col min="7" max="7" width="14.42578125" style="3" customWidth="1" collapsed="1"/>
    <col min="8" max="8" width="13.85546875" style="3" customWidth="1" collapsed="1"/>
    <col min="9" max="9" width="16.7109375" style="3" customWidth="1" collapsed="1"/>
    <col min="10" max="10" width="16" style="3" customWidth="1" collapsed="1"/>
    <col min="11" max="16384" width="9.140625" style="3" collapsed="1"/>
  </cols>
  <sheetData>
    <row r="1" spans="1:2" x14ac:dyDescent="0.25">
      <c r="A1" s="1" t="s">
        <v>0</v>
      </c>
      <c r="B1" s="2" t="s">
        <v>1</v>
      </c>
    </row>
    <row r="2" spans="1:2" x14ac:dyDescent="0.25">
      <c r="A2" s="4" t="s">
        <v>2</v>
      </c>
      <c r="B2" s="5" t="s">
        <v>5</v>
      </c>
    </row>
    <row r="3" spans="1:2" x14ac:dyDescent="0.25">
      <c r="A3" s="6" t="s">
        <v>4</v>
      </c>
      <c r="B3" s="5" t="s">
        <v>5</v>
      </c>
    </row>
    <row r="4" spans="1:2" x14ac:dyDescent="0.25">
      <c r="A4" s="6" t="s">
        <v>6</v>
      </c>
      <c r="B4" s="5" t="s">
        <v>5</v>
      </c>
    </row>
    <row r="5" spans="1:2" x14ac:dyDescent="0.25">
      <c r="A5" s="6" t="s">
        <v>7</v>
      </c>
      <c r="B5" s="5" t="s">
        <v>5</v>
      </c>
    </row>
    <row r="6" spans="1:2" x14ac:dyDescent="0.25">
      <c r="A6" s="6" t="s">
        <v>8</v>
      </c>
      <c r="B6" s="5" t="s">
        <v>5</v>
      </c>
    </row>
    <row r="7" spans="1:2" x14ac:dyDescent="0.25">
      <c r="A7" s="6" t="s">
        <v>9</v>
      </c>
      <c r="B7" s="5" t="s">
        <v>5</v>
      </c>
    </row>
    <row r="8" spans="1:2" x14ac:dyDescent="0.25">
      <c r="A8" s="6" t="s">
        <v>10</v>
      </c>
      <c r="B8" s="5" t="s">
        <v>5</v>
      </c>
    </row>
    <row r="9" spans="1:2" x14ac:dyDescent="0.25">
      <c r="A9" s="6" t="s">
        <v>64</v>
      </c>
      <c r="B9" s="5" t="s">
        <v>3</v>
      </c>
    </row>
    <row r="10" spans="1:2" x14ac:dyDescent="0.25">
      <c r="A10" s="6" t="s">
        <v>106</v>
      </c>
      <c r="B10" s="5" t="s">
        <v>5</v>
      </c>
    </row>
    <row r="11" spans="1:2" x14ac:dyDescent="0.25">
      <c r="A11" s="6" t="s">
        <v>107</v>
      </c>
      <c r="B11" s="5" t="s">
        <v>5</v>
      </c>
    </row>
    <row r="12" spans="1:2" x14ac:dyDescent="0.25">
      <c r="A12" s="6" t="s">
        <v>108</v>
      </c>
      <c r="B12" s="5" t="s">
        <v>5</v>
      </c>
    </row>
    <row r="13" spans="1:2" x14ac:dyDescent="0.25">
      <c r="A13" s="6" t="s">
        <v>109</v>
      </c>
      <c r="B13" s="5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2B06-93B1-4DA5-99D9-D7FD97E68E4A}">
  <dimension ref="A1:AN27"/>
  <sheetViews>
    <sheetView workbookViewId="0">
      <selection activeCell="E10" sqref="E10:AF14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16" t="s">
        <v>72</v>
      </c>
      <c r="G10" s="16"/>
      <c r="H10" s="16"/>
      <c r="I10" s="16"/>
      <c r="J10" s="16"/>
      <c r="K10" s="16"/>
      <c r="L10" s="16"/>
      <c r="M10" s="16"/>
      <c r="N10" s="16"/>
      <c r="O10" s="16"/>
      <c r="P10" s="17" t="s">
        <v>73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3" s="7" customFormat="1" ht="15.75" x14ac:dyDescent="0.25">
      <c r="A11" s="7" t="s">
        <v>24</v>
      </c>
      <c r="D11" s="13"/>
      <c r="E11" s="18" t="s">
        <v>74</v>
      </c>
      <c r="F11" s="19" t="s">
        <v>75</v>
      </c>
      <c r="G11" s="19" t="s">
        <v>76</v>
      </c>
      <c r="H11" s="19" t="s">
        <v>77</v>
      </c>
      <c r="I11" s="19" t="s">
        <v>78</v>
      </c>
      <c r="J11" s="19" t="s">
        <v>79</v>
      </c>
      <c r="K11" s="20" t="s">
        <v>80</v>
      </c>
      <c r="L11" s="18" t="s">
        <v>81</v>
      </c>
      <c r="M11" s="21" t="s">
        <v>82</v>
      </c>
      <c r="N11" s="21"/>
      <c r="O11" s="21"/>
      <c r="P11" s="19" t="s">
        <v>83</v>
      </c>
      <c r="Q11" s="22"/>
      <c r="R11" s="18" t="s">
        <v>84</v>
      </c>
      <c r="S11" s="23" t="s">
        <v>85</v>
      </c>
      <c r="T11" s="23" t="s">
        <v>86</v>
      </c>
      <c r="U11" s="24"/>
      <c r="V11" s="24"/>
      <c r="W11" s="24"/>
      <c r="X11" s="24"/>
      <c r="Y11" s="24"/>
      <c r="Z11" s="24"/>
      <c r="AA11" s="24"/>
      <c r="AB11" s="24"/>
      <c r="AC11" s="18" t="s">
        <v>87</v>
      </c>
      <c r="AD11" s="23" t="s">
        <v>88</v>
      </c>
      <c r="AE11" s="19" t="s">
        <v>89</v>
      </c>
      <c r="AF11" s="18" t="s">
        <v>90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56</v>
      </c>
      <c r="E12" s="18"/>
      <c r="F12" s="19"/>
      <c r="G12" s="19"/>
      <c r="H12" s="19"/>
      <c r="I12" s="19"/>
      <c r="J12" s="19"/>
      <c r="K12" s="25"/>
      <c r="L12" s="18"/>
      <c r="M12" s="24" t="s">
        <v>91</v>
      </c>
      <c r="N12" s="24" t="s">
        <v>92</v>
      </c>
      <c r="O12" s="24" t="s">
        <v>93</v>
      </c>
      <c r="P12" s="19"/>
      <c r="Q12" s="22" t="s">
        <v>94</v>
      </c>
      <c r="R12" s="18"/>
      <c r="S12" s="26"/>
      <c r="T12" s="26"/>
      <c r="U12" s="24" t="s">
        <v>95</v>
      </c>
      <c r="V12" s="27" t="s">
        <v>96</v>
      </c>
      <c r="W12" s="24" t="s">
        <v>97</v>
      </c>
      <c r="X12" s="24" t="s">
        <v>98</v>
      </c>
      <c r="Y12" s="27" t="s">
        <v>99</v>
      </c>
      <c r="Z12" s="24" t="s">
        <v>100</v>
      </c>
      <c r="AA12" s="24" t="s">
        <v>101</v>
      </c>
      <c r="AB12" s="24" t="s">
        <v>102</v>
      </c>
      <c r="AC12" s="18"/>
      <c r="AD12" s="26"/>
      <c r="AE12" s="19"/>
      <c r="AF12" s="1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28">
        <v>1</v>
      </c>
      <c r="F13" s="29"/>
      <c r="G13" s="29"/>
      <c r="H13" s="29">
        <v>2</v>
      </c>
      <c r="I13" s="29">
        <v>2000000</v>
      </c>
      <c r="J13" s="29">
        <f>IF(H13=1,I13,0)</f>
        <v>0</v>
      </c>
      <c r="K13" s="29">
        <f>I13</f>
        <v>2000000</v>
      </c>
      <c r="L13" s="29"/>
      <c r="M13" s="29">
        <v>10</v>
      </c>
      <c r="N13" s="29">
        <v>8</v>
      </c>
      <c r="O13" s="29"/>
      <c r="P13" s="30">
        <f>IF(SUM(N13,M13,O13)&lt;10,SUM(N13,M13,O13),IF(SUM(N13,M13,O13)&lt;20,SUM(N13,M13,O13)-10,IF(SUM(N13,M13,O13)&lt;30,SUM(N13,M13,O13)-20,SUM(N13,M13,O13)-30)))</f>
        <v>8</v>
      </c>
      <c r="Q13" s="30">
        <f>P13</f>
        <v>8</v>
      </c>
      <c r="R13" s="31">
        <f>IF(V13&gt;Y13,1, IF(V13=Y13,-1,0))</f>
        <v>1</v>
      </c>
      <c r="S13" s="30"/>
      <c r="T13" s="30"/>
      <c r="U13" s="30">
        <f>SUM(T14:T18)</f>
        <v>150000</v>
      </c>
      <c r="V13" s="30">
        <f t="shared" ref="V13:V14" si="0">IF(U13&lt;=K13,U13,K13)</f>
        <v>150000</v>
      </c>
      <c r="W13" s="30">
        <f t="shared" ref="W13:W14" si="1">SUM(K13,V13)</f>
        <v>2150000</v>
      </c>
      <c r="X13" s="30">
        <f>SUM(S14:S18)</f>
        <v>0</v>
      </c>
      <c r="Y13" s="30">
        <f>IF(X13&lt;=W13,X13,W13)</f>
        <v>0</v>
      </c>
      <c r="Z13" s="30">
        <f>W13-Y13</f>
        <v>2150000</v>
      </c>
      <c r="AA13" s="30">
        <f>Z13</f>
        <v>2150000</v>
      </c>
      <c r="AB13" s="30"/>
      <c r="AC13" s="30">
        <f>ROUND(AA13,0)</f>
        <v>2150000</v>
      </c>
      <c r="AD13" s="30">
        <f>AC13-I13</f>
        <v>150000</v>
      </c>
      <c r="AE13" s="30">
        <f>ROUND(IF(AC13-I13&gt;0,(AC13-I13)*0.1,0),0)</f>
        <v>15000</v>
      </c>
      <c r="AF13" s="30">
        <f>ROUND(AC13-AE13,0)</f>
        <v>2135000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32</v>
      </c>
      <c r="E14" s="28">
        <v>2</v>
      </c>
      <c r="F14" s="29"/>
      <c r="G14" s="29"/>
      <c r="H14" s="29">
        <v>1</v>
      </c>
      <c r="I14" s="29">
        <v>1000000</v>
      </c>
      <c r="J14" s="29">
        <f t="shared" ref="J14" si="2">IF(H14=1,I14,0)</f>
        <v>1000000</v>
      </c>
      <c r="K14" s="29">
        <f>K13</f>
        <v>2000000</v>
      </c>
      <c r="L14" s="29">
        <v>150000</v>
      </c>
      <c r="M14" s="29">
        <v>2</v>
      </c>
      <c r="N14" s="32">
        <v>4</v>
      </c>
      <c r="O14" s="29"/>
      <c r="P14" s="30">
        <f t="shared" ref="P14" si="3">IF(SUM(N14,M14,O14)&lt;10,SUM(N14,M14,O14),IF(SUM(N14,M14,O14)&lt;20,SUM(N14,M14,O14)-10,IF(SUM(N14,M14,O14)&lt;30,SUM(N14,M14,O14)-20,SUM(N14,M14,O14)-30)))</f>
        <v>6</v>
      </c>
      <c r="Q14" s="30">
        <f>Q13</f>
        <v>8</v>
      </c>
      <c r="R14" s="31">
        <f>IF(P14&gt;Q14,1,IF(P14=Q14,-1,0))</f>
        <v>0</v>
      </c>
      <c r="S14" s="30">
        <f>IF(R14=1,L14,0)</f>
        <v>0</v>
      </c>
      <c r="T14" s="30">
        <f>IF(R14=0,L14,0)</f>
        <v>150000</v>
      </c>
      <c r="U14" s="30">
        <f>U13</f>
        <v>150000</v>
      </c>
      <c r="V14" s="30">
        <f t="shared" si="0"/>
        <v>150000</v>
      </c>
      <c r="W14" s="30">
        <f t="shared" si="1"/>
        <v>2150000</v>
      </c>
      <c r="X14" s="30">
        <f>SUM(S14:S18)</f>
        <v>0</v>
      </c>
      <c r="Y14" s="30">
        <f t="shared" ref="Y14" si="4">IF(X14&lt;=W14,X14,W14)</f>
        <v>0</v>
      </c>
      <c r="Z14" s="30">
        <f t="shared" ref="Z14" si="5">W14-Y14</f>
        <v>2150000</v>
      </c>
      <c r="AA14" s="30">
        <f t="shared" ref="AA14" si="6">Z14</f>
        <v>2150000</v>
      </c>
      <c r="AB14" s="30">
        <f>IF(R14=1,J14+S14/X14*Y14, IF(R14=0,J14-T14/U14*V14,I14))</f>
        <v>850000</v>
      </c>
      <c r="AC14" s="30">
        <f>ROUND(AB14,0)</f>
        <v>850000</v>
      </c>
      <c r="AD14" s="30">
        <f t="shared" ref="AD14" si="7">AC14-I14</f>
        <v>-150000</v>
      </c>
      <c r="AE14" s="30">
        <f t="shared" ref="AE14" si="8">ROUND(IF(AC14-I14&gt;0,(AC14-I14)*0.1,0),0)</f>
        <v>0</v>
      </c>
      <c r="AF14" s="30">
        <f t="shared" ref="AF14" si="9">ROUND(AC14-AE14,0)</f>
        <v>850000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14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60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60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65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66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61</v>
      </c>
    </row>
    <row r="22" spans="1:4" x14ac:dyDescent="0.25">
      <c r="A22" s="11">
        <v>11</v>
      </c>
      <c r="B22" s="8" t="s">
        <v>28</v>
      </c>
      <c r="C22" s="8" t="s">
        <v>31</v>
      </c>
      <c r="D22" s="9" t="s">
        <v>37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28</v>
      </c>
      <c r="C24" s="8" t="s">
        <v>31</v>
      </c>
      <c r="D24" s="9" t="s">
        <v>40</v>
      </c>
    </row>
    <row r="25" spans="1:4" x14ac:dyDescent="0.25">
      <c r="A25" s="11">
        <v>14</v>
      </c>
      <c r="B25" s="8" t="s">
        <v>33</v>
      </c>
      <c r="C25" s="8" t="s">
        <v>31</v>
      </c>
      <c r="D25" s="9" t="s">
        <v>40</v>
      </c>
    </row>
    <row r="26" spans="1:4" x14ac:dyDescent="0.25">
      <c r="A26" s="11">
        <v>15</v>
      </c>
      <c r="B26" s="8" t="s">
        <v>28</v>
      </c>
      <c r="C26" s="8" t="s">
        <v>49</v>
      </c>
      <c r="D26" s="9" t="s">
        <v>69</v>
      </c>
    </row>
    <row r="27" spans="1:4" x14ac:dyDescent="0.25">
      <c r="A27" s="11">
        <v>16</v>
      </c>
      <c r="B27" s="8" t="s">
        <v>33</v>
      </c>
      <c r="C27" s="8" t="s">
        <v>49</v>
      </c>
      <c r="D27" s="9" t="s">
        <v>53</v>
      </c>
    </row>
  </sheetData>
  <mergeCells count="19">
    <mergeCell ref="AD11:AD12"/>
    <mergeCell ref="AE11:AE12"/>
    <mergeCell ref="AF11:AF12"/>
    <mergeCell ref="M11:O11"/>
    <mergeCell ref="P11:P12"/>
    <mergeCell ref="R11:R12"/>
    <mergeCell ref="S11:S12"/>
    <mergeCell ref="T11:T12"/>
    <mergeCell ref="AC11:AC12"/>
    <mergeCell ref="F10:O10"/>
    <mergeCell ref="P10:AF10"/>
    <mergeCell ref="E11:E12"/>
    <mergeCell ref="F11:F12"/>
    <mergeCell ref="G11:G12"/>
    <mergeCell ref="H11:H12"/>
    <mergeCell ref="I11:I12"/>
    <mergeCell ref="J11:J12"/>
    <mergeCell ref="K11:K12"/>
    <mergeCell ref="L11:L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DE09-451F-4472-BA78-72FA57272C7F}">
  <dimension ref="A1:AN27"/>
  <sheetViews>
    <sheetView workbookViewId="0">
      <selection activeCell="A10" sqref="A10:D27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44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70</v>
      </c>
    </row>
    <row r="7" spans="1:33" s="10" customFormat="1" x14ac:dyDescent="0.25"/>
    <row r="8" spans="1:33" s="10" customFormat="1" ht="15.75" customHeigh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16" t="s">
        <v>72</v>
      </c>
      <c r="G10" s="16"/>
      <c r="H10" s="16"/>
      <c r="I10" s="16"/>
      <c r="J10" s="16"/>
      <c r="K10" s="16"/>
      <c r="L10" s="16"/>
      <c r="M10" s="16"/>
      <c r="N10" s="16"/>
      <c r="O10" s="16"/>
      <c r="P10" s="17" t="s">
        <v>73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3" s="7" customFormat="1" ht="15.75" x14ac:dyDescent="0.25">
      <c r="A11" s="7" t="s">
        <v>24</v>
      </c>
      <c r="D11" s="13"/>
      <c r="E11" s="18" t="s">
        <v>74</v>
      </c>
      <c r="F11" s="19" t="s">
        <v>75</v>
      </c>
      <c r="G11" s="19" t="s">
        <v>76</v>
      </c>
      <c r="H11" s="19" t="s">
        <v>77</v>
      </c>
      <c r="I11" s="19" t="s">
        <v>78</v>
      </c>
      <c r="J11" s="19" t="s">
        <v>79</v>
      </c>
      <c r="K11" s="20" t="s">
        <v>80</v>
      </c>
      <c r="L11" s="18" t="s">
        <v>81</v>
      </c>
      <c r="M11" s="21" t="s">
        <v>82</v>
      </c>
      <c r="N11" s="21"/>
      <c r="O11" s="21"/>
      <c r="P11" s="19" t="s">
        <v>83</v>
      </c>
      <c r="Q11" s="22"/>
      <c r="R11" s="18" t="s">
        <v>84</v>
      </c>
      <c r="S11" s="23" t="s">
        <v>85</v>
      </c>
      <c r="T11" s="23" t="s">
        <v>86</v>
      </c>
      <c r="U11" s="24"/>
      <c r="V11" s="24"/>
      <c r="W11" s="24"/>
      <c r="X11" s="24"/>
      <c r="Y11" s="24"/>
      <c r="Z11" s="24"/>
      <c r="AA11" s="24"/>
      <c r="AB11" s="24"/>
      <c r="AC11" s="18" t="s">
        <v>87</v>
      </c>
      <c r="AD11" s="23" t="s">
        <v>88</v>
      </c>
      <c r="AE11" s="19" t="s">
        <v>89</v>
      </c>
      <c r="AF11" s="18" t="s">
        <v>90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56</v>
      </c>
      <c r="E12" s="18"/>
      <c r="F12" s="19"/>
      <c r="G12" s="19"/>
      <c r="H12" s="19"/>
      <c r="I12" s="19"/>
      <c r="J12" s="19"/>
      <c r="K12" s="25"/>
      <c r="L12" s="18"/>
      <c r="M12" s="24" t="s">
        <v>91</v>
      </c>
      <c r="N12" s="24" t="s">
        <v>92</v>
      </c>
      <c r="O12" s="24" t="s">
        <v>93</v>
      </c>
      <c r="P12" s="19"/>
      <c r="Q12" s="22" t="s">
        <v>94</v>
      </c>
      <c r="R12" s="18"/>
      <c r="S12" s="26"/>
      <c r="T12" s="26"/>
      <c r="U12" s="24" t="s">
        <v>95</v>
      </c>
      <c r="V12" s="27" t="s">
        <v>96</v>
      </c>
      <c r="W12" s="24" t="s">
        <v>97</v>
      </c>
      <c r="X12" s="24" t="s">
        <v>98</v>
      </c>
      <c r="Y12" s="27" t="s">
        <v>99</v>
      </c>
      <c r="Z12" s="24" t="s">
        <v>100</v>
      </c>
      <c r="AA12" s="24" t="s">
        <v>101</v>
      </c>
      <c r="AB12" s="24" t="s">
        <v>102</v>
      </c>
      <c r="AC12" s="18"/>
      <c r="AD12" s="26"/>
      <c r="AE12" s="19"/>
      <c r="AF12" s="1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28">
        <v>1</v>
      </c>
      <c r="F13" s="29"/>
      <c r="G13" s="29"/>
      <c r="H13" s="29">
        <v>2</v>
      </c>
      <c r="I13" s="29">
        <v>2000000</v>
      </c>
      <c r="J13" s="29">
        <f>IF(H13=1,I13,0)</f>
        <v>0</v>
      </c>
      <c r="K13" s="29">
        <f>I13</f>
        <v>2000000</v>
      </c>
      <c r="L13" s="29"/>
      <c r="M13" s="29">
        <v>10</v>
      </c>
      <c r="N13" s="29">
        <v>8</v>
      </c>
      <c r="O13" s="29"/>
      <c r="P13" s="30">
        <f>IF(SUM(N13,M13,O13)&lt;10,SUM(N13,M13,O13),IF(SUM(N13,M13,O13)&lt;20,SUM(N13,M13,O13)-10,IF(SUM(N13,M13,O13)&lt;30,SUM(N13,M13,O13)-20,SUM(N13,M13,O13)-30)))</f>
        <v>8</v>
      </c>
      <c r="Q13" s="30">
        <f>P13</f>
        <v>8</v>
      </c>
      <c r="R13" s="31">
        <f>IF(V13&gt;Y13,1, IF(V13=Y13,-1,0))</f>
        <v>1</v>
      </c>
      <c r="S13" s="30"/>
      <c r="T13" s="30"/>
      <c r="U13" s="30">
        <f>SUM(T14:T18)</f>
        <v>3000000</v>
      </c>
      <c r="V13" s="30">
        <f t="shared" ref="V13:V14" si="0">IF(U13&lt;=K13,U13,K13)</f>
        <v>2000000</v>
      </c>
      <c r="W13" s="30">
        <f t="shared" ref="W13:W14" si="1">SUM(K13,V13)</f>
        <v>4000000</v>
      </c>
      <c r="X13" s="30">
        <f>SUM(S14:S18)</f>
        <v>0</v>
      </c>
      <c r="Y13" s="30">
        <f>IF(X13&lt;=W13,X13,W13)</f>
        <v>0</v>
      </c>
      <c r="Z13" s="30">
        <f>W13-Y13</f>
        <v>4000000</v>
      </c>
      <c r="AA13" s="30">
        <f>Z13</f>
        <v>4000000</v>
      </c>
      <c r="AB13" s="30"/>
      <c r="AC13" s="30">
        <f>ROUND(AA13,0)</f>
        <v>4000000</v>
      </c>
      <c r="AD13" s="30">
        <f>AC13-I13</f>
        <v>2000000</v>
      </c>
      <c r="AE13" s="30">
        <f>ROUND(IF(AC13-I13&gt;0,(AC13-I13)*0.1,0),0)</f>
        <v>200000</v>
      </c>
      <c r="AF13" s="30">
        <f>ROUND(AC13-AE13,0)</f>
        <v>3800000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32</v>
      </c>
      <c r="E14" s="28">
        <v>2</v>
      </c>
      <c r="F14" s="29"/>
      <c r="G14" s="29"/>
      <c r="H14" s="29">
        <v>1</v>
      </c>
      <c r="I14" s="29">
        <v>3000000</v>
      </c>
      <c r="J14" s="29">
        <f t="shared" ref="J14" si="2">IF(H14=1,I14,0)</f>
        <v>3000000</v>
      </c>
      <c r="K14" s="29">
        <f>K13</f>
        <v>2000000</v>
      </c>
      <c r="L14" s="29">
        <v>3000000</v>
      </c>
      <c r="M14" s="29">
        <v>2</v>
      </c>
      <c r="N14" s="32">
        <v>4</v>
      </c>
      <c r="O14" s="29"/>
      <c r="P14" s="30">
        <f t="shared" ref="P14" si="3">IF(SUM(N14,M14,O14)&lt;10,SUM(N14,M14,O14),IF(SUM(N14,M14,O14)&lt;20,SUM(N14,M14,O14)-10,IF(SUM(N14,M14,O14)&lt;30,SUM(N14,M14,O14)-20,SUM(N14,M14,O14)-30)))</f>
        <v>6</v>
      </c>
      <c r="Q14" s="30">
        <f>Q13</f>
        <v>8</v>
      </c>
      <c r="R14" s="31">
        <f>IF(P14&gt;Q14,1,IF(P14=Q14,-1,0))</f>
        <v>0</v>
      </c>
      <c r="S14" s="30">
        <f>IF(R14=1,L14,0)</f>
        <v>0</v>
      </c>
      <c r="T14" s="30">
        <f>IF(R14=0,L14,0)</f>
        <v>3000000</v>
      </c>
      <c r="U14" s="30">
        <f>U13</f>
        <v>3000000</v>
      </c>
      <c r="V14" s="30">
        <f t="shared" si="0"/>
        <v>2000000</v>
      </c>
      <c r="W14" s="30">
        <f t="shared" si="1"/>
        <v>4000000</v>
      </c>
      <c r="X14" s="30">
        <f>SUM(S14:S18)</f>
        <v>0</v>
      </c>
      <c r="Y14" s="30">
        <f t="shared" ref="Y14" si="4">IF(X14&lt;=W14,X14,W14)</f>
        <v>0</v>
      </c>
      <c r="Z14" s="30">
        <f t="shared" ref="Z14" si="5">W14-Y14</f>
        <v>4000000</v>
      </c>
      <c r="AA14" s="30">
        <f t="shared" ref="AA14" si="6">Z14</f>
        <v>4000000</v>
      </c>
      <c r="AB14" s="30">
        <f>IF(R14=1,J14+S14/X14*Y14, IF(R14=0,J14-T14/U14*V14,I14))</f>
        <v>1000000</v>
      </c>
      <c r="AC14" s="30">
        <f>ROUND(AB14,0)</f>
        <v>1000000</v>
      </c>
      <c r="AD14" s="30">
        <f t="shared" ref="AD14" si="7">AC14-I14</f>
        <v>-2000000</v>
      </c>
      <c r="AE14" s="30">
        <f t="shared" ref="AE14" si="8">ROUND(IF(AC14-I14&gt;0,(AC14-I14)*0.1,0),0)</f>
        <v>0</v>
      </c>
      <c r="AF14" s="30">
        <f t="shared" ref="AF14" si="9">ROUND(AC14-AE14,0)</f>
        <v>1000000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14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60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33</v>
      </c>
      <c r="C17" s="8" t="s">
        <v>31</v>
      </c>
      <c r="D17" s="14" t="s">
        <v>60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65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66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61</v>
      </c>
    </row>
    <row r="22" spans="1:4" x14ac:dyDescent="0.25">
      <c r="A22" s="11">
        <v>11</v>
      </c>
      <c r="B22" s="8" t="s">
        <v>28</v>
      </c>
      <c r="C22" s="8" t="s">
        <v>31</v>
      </c>
      <c r="D22" s="9" t="s">
        <v>37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28</v>
      </c>
      <c r="C24" s="8" t="s">
        <v>31</v>
      </c>
      <c r="D24" s="9" t="s">
        <v>40</v>
      </c>
    </row>
    <row r="25" spans="1:4" x14ac:dyDescent="0.25">
      <c r="A25" s="11">
        <v>14</v>
      </c>
      <c r="B25" s="8" t="s">
        <v>33</v>
      </c>
      <c r="C25" s="8" t="s">
        <v>31</v>
      </c>
      <c r="D25" s="9" t="s">
        <v>40</v>
      </c>
    </row>
    <row r="26" spans="1:4" x14ac:dyDescent="0.25">
      <c r="A26" s="11">
        <v>15</v>
      </c>
      <c r="B26" s="8" t="s">
        <v>28</v>
      </c>
      <c r="C26" s="8" t="s">
        <v>49</v>
      </c>
      <c r="D26" s="9" t="s">
        <v>71</v>
      </c>
    </row>
    <row r="27" spans="1:4" x14ac:dyDescent="0.25">
      <c r="A27" s="11">
        <v>16</v>
      </c>
      <c r="B27" s="8" t="s">
        <v>33</v>
      </c>
      <c r="C27" s="8" t="s">
        <v>49</v>
      </c>
      <c r="D27" s="9" t="s">
        <v>51</v>
      </c>
    </row>
  </sheetData>
  <mergeCells count="19">
    <mergeCell ref="S11:S12"/>
    <mergeCell ref="T11:T12"/>
    <mergeCell ref="AC11:AC12"/>
    <mergeCell ref="AD11:AD12"/>
    <mergeCell ref="AE11:AE12"/>
    <mergeCell ref="AF11:AF12"/>
    <mergeCell ref="J11:J12"/>
    <mergeCell ref="K11:K12"/>
    <mergeCell ref="L11:L12"/>
    <mergeCell ref="M11:O11"/>
    <mergeCell ref="P11:P12"/>
    <mergeCell ref="R11:R12"/>
    <mergeCell ref="F10:O10"/>
    <mergeCell ref="P10:AF10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FD4-653E-4DD9-8992-EE34DFE176A9}">
  <dimension ref="A1:AN27"/>
  <sheetViews>
    <sheetView workbookViewId="0">
      <selection activeCell="D27" sqref="D27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103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16" t="s">
        <v>72</v>
      </c>
      <c r="G10" s="16"/>
      <c r="H10" s="16"/>
      <c r="I10" s="16"/>
      <c r="J10" s="16"/>
      <c r="K10" s="16"/>
      <c r="L10" s="16"/>
      <c r="M10" s="16"/>
      <c r="N10" s="16"/>
      <c r="O10" s="16"/>
      <c r="P10" s="17" t="s">
        <v>73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3" s="7" customFormat="1" ht="15.75" x14ac:dyDescent="0.25">
      <c r="A11" s="7" t="s">
        <v>24</v>
      </c>
      <c r="D11" s="13"/>
      <c r="E11" s="18" t="s">
        <v>74</v>
      </c>
      <c r="F11" s="19" t="s">
        <v>75</v>
      </c>
      <c r="G11" s="19" t="s">
        <v>76</v>
      </c>
      <c r="H11" s="19" t="s">
        <v>77</v>
      </c>
      <c r="I11" s="19" t="s">
        <v>78</v>
      </c>
      <c r="J11" s="19" t="s">
        <v>79</v>
      </c>
      <c r="K11" s="20" t="s">
        <v>80</v>
      </c>
      <c r="L11" s="18" t="s">
        <v>81</v>
      </c>
      <c r="M11" s="21" t="s">
        <v>82</v>
      </c>
      <c r="N11" s="21"/>
      <c r="O11" s="21"/>
      <c r="P11" s="19" t="s">
        <v>83</v>
      </c>
      <c r="Q11" s="22"/>
      <c r="R11" s="18" t="s">
        <v>84</v>
      </c>
      <c r="S11" s="23" t="s">
        <v>85</v>
      </c>
      <c r="T11" s="23" t="s">
        <v>86</v>
      </c>
      <c r="U11" s="24"/>
      <c r="V11" s="24"/>
      <c r="W11" s="24"/>
      <c r="X11" s="24"/>
      <c r="Y11" s="24"/>
      <c r="Z11" s="24"/>
      <c r="AA11" s="24"/>
      <c r="AB11" s="24"/>
      <c r="AC11" s="18" t="s">
        <v>87</v>
      </c>
      <c r="AD11" s="23" t="s">
        <v>88</v>
      </c>
      <c r="AE11" s="19" t="s">
        <v>89</v>
      </c>
      <c r="AF11" s="18" t="s">
        <v>90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56</v>
      </c>
      <c r="E12" s="18"/>
      <c r="F12" s="19"/>
      <c r="G12" s="19"/>
      <c r="H12" s="19"/>
      <c r="I12" s="19"/>
      <c r="J12" s="19"/>
      <c r="K12" s="25"/>
      <c r="L12" s="18"/>
      <c r="M12" s="24" t="s">
        <v>91</v>
      </c>
      <c r="N12" s="24" t="s">
        <v>92</v>
      </c>
      <c r="O12" s="24" t="s">
        <v>93</v>
      </c>
      <c r="P12" s="19"/>
      <c r="Q12" s="22" t="s">
        <v>94</v>
      </c>
      <c r="R12" s="18"/>
      <c r="S12" s="26"/>
      <c r="T12" s="26"/>
      <c r="U12" s="24" t="s">
        <v>95</v>
      </c>
      <c r="V12" s="27" t="s">
        <v>96</v>
      </c>
      <c r="W12" s="24" t="s">
        <v>97</v>
      </c>
      <c r="X12" s="24" t="s">
        <v>98</v>
      </c>
      <c r="Y12" s="27" t="s">
        <v>99</v>
      </c>
      <c r="Z12" s="24" t="s">
        <v>100</v>
      </c>
      <c r="AA12" s="24" t="s">
        <v>101</v>
      </c>
      <c r="AB12" s="24" t="s">
        <v>102</v>
      </c>
      <c r="AC12" s="18"/>
      <c r="AD12" s="26"/>
      <c r="AE12" s="19"/>
      <c r="AF12" s="1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28">
        <v>1</v>
      </c>
      <c r="F13" s="29"/>
      <c r="G13" s="29"/>
      <c r="H13" s="29">
        <v>2</v>
      </c>
      <c r="I13" s="29">
        <v>2000000</v>
      </c>
      <c r="J13" s="29">
        <f>IF(H13=1,I13,0)</f>
        <v>0</v>
      </c>
      <c r="K13" s="29">
        <f>I13</f>
        <v>2000000</v>
      </c>
      <c r="L13" s="29"/>
      <c r="M13" s="29">
        <v>10</v>
      </c>
      <c r="N13" s="29">
        <v>8</v>
      </c>
      <c r="O13" s="29"/>
      <c r="P13" s="30">
        <f>IF(SUM(N13,M13,O13)&lt;10,SUM(N13,M13,O13),IF(SUM(N13,M13,O13)&lt;20,SUM(N13,M13,O13)-10,IF(SUM(N13,M13,O13)&lt;30,SUM(N13,M13,O13)-20,SUM(N13,M13,O13)-30)))</f>
        <v>8</v>
      </c>
      <c r="Q13" s="30">
        <f>P13</f>
        <v>8</v>
      </c>
      <c r="R13" s="31">
        <f>IF(V13&gt;Y13,1, IF(V13=Y13,-1,0))</f>
        <v>0</v>
      </c>
      <c r="S13" s="30"/>
      <c r="T13" s="30"/>
      <c r="U13" s="30">
        <f>SUM(T14:T18)</f>
        <v>0</v>
      </c>
      <c r="V13" s="30">
        <f t="shared" ref="V13:V14" si="0">IF(U13&lt;=K13,U13,K13)</f>
        <v>0</v>
      </c>
      <c r="W13" s="30">
        <f t="shared" ref="W13:W14" si="1">SUM(K13,V13)</f>
        <v>2000000</v>
      </c>
      <c r="X13" s="30">
        <f>SUM(S14:S18)</f>
        <v>150000</v>
      </c>
      <c r="Y13" s="30">
        <f>IF(X13&lt;=W13,X13,W13)</f>
        <v>150000</v>
      </c>
      <c r="Z13" s="30">
        <f>W13-Y13</f>
        <v>1850000</v>
      </c>
      <c r="AA13" s="30">
        <f>Z13</f>
        <v>1850000</v>
      </c>
      <c r="AB13" s="30"/>
      <c r="AC13" s="30">
        <f>ROUND(AA13,0)</f>
        <v>1850000</v>
      </c>
      <c r="AD13" s="30">
        <f>AC13-I13</f>
        <v>-150000</v>
      </c>
      <c r="AE13" s="30">
        <f>ROUND(IF(AC13-I13&gt;0,(AC13-I13)*0.1,0),0)</f>
        <v>0</v>
      </c>
      <c r="AF13" s="30">
        <f>ROUND(AC13-AE13,0)</f>
        <v>1850000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32</v>
      </c>
      <c r="E14" s="28">
        <v>2</v>
      </c>
      <c r="F14" s="29"/>
      <c r="G14" s="29"/>
      <c r="H14" s="29">
        <v>1</v>
      </c>
      <c r="I14" s="29">
        <v>1000000</v>
      </c>
      <c r="J14" s="29">
        <f t="shared" ref="J14" si="2">IF(H14=1,I14,0)</f>
        <v>1000000</v>
      </c>
      <c r="K14" s="29">
        <f>K13</f>
        <v>2000000</v>
      </c>
      <c r="L14" s="29">
        <v>150000</v>
      </c>
      <c r="M14" s="29">
        <v>9</v>
      </c>
      <c r="N14" s="32">
        <v>10</v>
      </c>
      <c r="O14" s="29"/>
      <c r="P14" s="30">
        <f t="shared" ref="P14" si="3">IF(SUM(N14,M14,O14)&lt;10,SUM(N14,M14,O14),IF(SUM(N14,M14,O14)&lt;20,SUM(N14,M14,O14)-10,IF(SUM(N14,M14,O14)&lt;30,SUM(N14,M14,O14)-20,SUM(N14,M14,O14)-30)))</f>
        <v>9</v>
      </c>
      <c r="Q14" s="30">
        <f>Q13</f>
        <v>8</v>
      </c>
      <c r="R14" s="31">
        <f>IF(P14&gt;Q14,1,IF(P14=Q14,-1,0))</f>
        <v>1</v>
      </c>
      <c r="S14" s="30">
        <f>IF(R14=1,L14,0)</f>
        <v>150000</v>
      </c>
      <c r="T14" s="30">
        <f>IF(R14=0,L14,0)</f>
        <v>0</v>
      </c>
      <c r="U14" s="30">
        <f>U13</f>
        <v>0</v>
      </c>
      <c r="V14" s="30">
        <f t="shared" si="0"/>
        <v>0</v>
      </c>
      <c r="W14" s="30">
        <f t="shared" si="1"/>
        <v>2000000</v>
      </c>
      <c r="X14" s="30">
        <f>SUM(S14:S18)</f>
        <v>150000</v>
      </c>
      <c r="Y14" s="30">
        <f t="shared" ref="Y14" si="4">IF(X14&lt;=W14,X14,W14)</f>
        <v>150000</v>
      </c>
      <c r="Z14" s="30">
        <f t="shared" ref="Z14" si="5">W14-Y14</f>
        <v>1850000</v>
      </c>
      <c r="AA14" s="30">
        <f t="shared" ref="AA14" si="6">Z14</f>
        <v>1850000</v>
      </c>
      <c r="AB14" s="30">
        <f>IF(R14=1,J14+S14/X14*Y14, IF(R14=0,J14-T14/U14*V14,I14))</f>
        <v>1150000</v>
      </c>
      <c r="AC14" s="30">
        <f>ROUND(AB14,0)</f>
        <v>1150000</v>
      </c>
      <c r="AD14" s="30">
        <f t="shared" ref="AD14" si="7">AC14-I14</f>
        <v>150000</v>
      </c>
      <c r="AE14" s="30">
        <f t="shared" ref="AE14" si="8">ROUND(IF(AC14-I14&gt;0,(AC14-I14)*0.1,0),0)</f>
        <v>15000</v>
      </c>
      <c r="AF14" s="30">
        <f t="shared" ref="AF14" si="9">ROUND(AC14-AE14,0)</f>
        <v>1135000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14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60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33</v>
      </c>
      <c r="C17" s="8" t="s">
        <v>31</v>
      </c>
      <c r="D17" s="14" t="s">
        <v>60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65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66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61</v>
      </c>
    </row>
    <row r="22" spans="1:4" x14ac:dyDescent="0.25">
      <c r="A22" s="11">
        <v>11</v>
      </c>
      <c r="B22" s="8" t="s">
        <v>28</v>
      </c>
      <c r="C22" s="8" t="s">
        <v>31</v>
      </c>
      <c r="D22" s="9" t="s">
        <v>37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28</v>
      </c>
      <c r="C24" s="8" t="s">
        <v>31</v>
      </c>
      <c r="D24" s="9" t="s">
        <v>40</v>
      </c>
    </row>
    <row r="25" spans="1:4" x14ac:dyDescent="0.25">
      <c r="A25" s="11">
        <v>14</v>
      </c>
      <c r="B25" s="8" t="s">
        <v>33</v>
      </c>
      <c r="C25" s="8" t="s">
        <v>31</v>
      </c>
      <c r="D25" s="9" t="s">
        <v>40</v>
      </c>
    </row>
    <row r="26" spans="1:4" x14ac:dyDescent="0.25">
      <c r="A26" s="11">
        <v>15</v>
      </c>
      <c r="B26" s="8" t="s">
        <v>28</v>
      </c>
      <c r="C26" s="8" t="s">
        <v>49</v>
      </c>
      <c r="D26" s="9" t="s">
        <v>104</v>
      </c>
    </row>
    <row r="27" spans="1:4" x14ac:dyDescent="0.25">
      <c r="A27" s="11">
        <v>16</v>
      </c>
      <c r="B27" s="8" t="s">
        <v>33</v>
      </c>
      <c r="C27" s="8" t="s">
        <v>49</v>
      </c>
      <c r="D27" s="9" t="s">
        <v>105</v>
      </c>
    </row>
  </sheetData>
  <mergeCells count="19">
    <mergeCell ref="AD11:AD12"/>
    <mergeCell ref="AE11:AE12"/>
    <mergeCell ref="AF11:AF12"/>
    <mergeCell ref="M11:O11"/>
    <mergeCell ref="P11:P12"/>
    <mergeCell ref="R11:R12"/>
    <mergeCell ref="S11:S12"/>
    <mergeCell ref="T11:T12"/>
    <mergeCell ref="AC11:AC12"/>
    <mergeCell ref="F10:O10"/>
    <mergeCell ref="P10:AF10"/>
    <mergeCell ref="E11:E12"/>
    <mergeCell ref="F11:F12"/>
    <mergeCell ref="G11:G12"/>
    <mergeCell ref="H11:H12"/>
    <mergeCell ref="I11:I12"/>
    <mergeCell ref="J11:J12"/>
    <mergeCell ref="K11:K12"/>
    <mergeCell ref="L11:L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A2B3-3DDB-406B-8779-98022B27B7CE}">
  <dimension ref="A1:AN26"/>
  <sheetViews>
    <sheetView workbookViewId="0">
      <selection activeCell="C18" sqref="C18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46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5EC-B4C4-417D-AE39-1AF0EBC3B4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AD32-30AA-4CB2-B695-B7056ED3E8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B372-8D14-430A-8460-4C1F2CD08C7E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48C-2F2B-43CD-B98E-D707A881D9A3}">
  <dimension ref="A1:AN34"/>
  <sheetViews>
    <sheetView workbookViewId="0">
      <selection activeCell="A4"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59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56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58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14" t="s">
        <v>32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60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60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60</v>
      </c>
    </row>
    <row r="21" spans="1:33" x14ac:dyDescent="0.25">
      <c r="A21" s="11">
        <v>10</v>
      </c>
      <c r="B21" s="8" t="s">
        <v>28</v>
      </c>
      <c r="C21" s="8" t="s">
        <v>35</v>
      </c>
      <c r="D21" s="14" t="s">
        <v>62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28</v>
      </c>
      <c r="C24" s="8" t="s">
        <v>35</v>
      </c>
      <c r="D24" s="14" t="s">
        <v>63</v>
      </c>
    </row>
    <row r="25" spans="1:33" x14ac:dyDescent="0.25">
      <c r="A25" s="11">
        <v>14</v>
      </c>
      <c r="B25" s="8" t="s">
        <v>33</v>
      </c>
      <c r="C25" s="8" t="s">
        <v>31</v>
      </c>
      <c r="D25" s="9" t="s">
        <v>61</v>
      </c>
    </row>
    <row r="26" spans="1:33" x14ac:dyDescent="0.25">
      <c r="A26" s="11">
        <v>15</v>
      </c>
      <c r="B26" s="8" t="s">
        <v>13</v>
      </c>
      <c r="C26" s="8" t="s">
        <v>31</v>
      </c>
      <c r="D26" s="9" t="s">
        <v>37</v>
      </c>
    </row>
    <row r="27" spans="1:33" x14ac:dyDescent="0.25">
      <c r="A27" s="11">
        <v>16</v>
      </c>
      <c r="B27" s="8" t="s">
        <v>28</v>
      </c>
      <c r="C27" s="8" t="s">
        <v>31</v>
      </c>
      <c r="D27" s="9" t="s">
        <v>37</v>
      </c>
    </row>
    <row r="28" spans="1:33" x14ac:dyDescent="0.25">
      <c r="A28" s="11">
        <v>17</v>
      </c>
      <c r="B28" s="8" t="s">
        <v>28</v>
      </c>
      <c r="C28" s="8" t="s">
        <v>35</v>
      </c>
      <c r="D28" s="14" t="s">
        <v>36</v>
      </c>
    </row>
    <row r="29" spans="1:33" x14ac:dyDescent="0.25">
      <c r="A29" s="11">
        <v>18</v>
      </c>
      <c r="B29" s="8" t="s">
        <v>28</v>
      </c>
      <c r="C29" s="8" t="s">
        <v>31</v>
      </c>
      <c r="D29" s="9" t="s">
        <v>40</v>
      </c>
    </row>
    <row r="30" spans="1:33" x14ac:dyDescent="0.25">
      <c r="A30" s="11">
        <v>19</v>
      </c>
      <c r="B30" s="8" t="s">
        <v>33</v>
      </c>
      <c r="C30" s="8" t="s">
        <v>31</v>
      </c>
      <c r="D30" s="9" t="s">
        <v>40</v>
      </c>
    </row>
    <row r="31" spans="1:33" x14ac:dyDescent="0.25">
      <c r="A31" s="11">
        <v>20</v>
      </c>
      <c r="B31" s="8" t="s">
        <v>13</v>
      </c>
      <c r="C31" s="8" t="s">
        <v>31</v>
      </c>
      <c r="D31" s="9" t="s">
        <v>40</v>
      </c>
    </row>
    <row r="32" spans="1:33" x14ac:dyDescent="0.25">
      <c r="A32" s="11">
        <v>21</v>
      </c>
      <c r="B32" s="8" t="s">
        <v>28</v>
      </c>
      <c r="C32" s="8" t="s">
        <v>49</v>
      </c>
      <c r="D32" s="9" t="s">
        <v>52</v>
      </c>
    </row>
    <row r="33" spans="1:4" x14ac:dyDescent="0.25">
      <c r="A33" s="11">
        <v>22</v>
      </c>
      <c r="B33" s="8" t="s">
        <v>33</v>
      </c>
      <c r="C33" s="8" t="s">
        <v>49</v>
      </c>
      <c r="D33" s="9" t="s">
        <v>53</v>
      </c>
    </row>
    <row r="34" spans="1:4" x14ac:dyDescent="0.25">
      <c r="A34" s="11">
        <v>23</v>
      </c>
      <c r="B34" s="8" t="s">
        <v>13</v>
      </c>
      <c r="C34" s="8" t="s">
        <v>49</v>
      </c>
      <c r="D34" s="9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A1C9-E74F-4AAD-BAAF-9E465071BE05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44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90EE-26F7-43B2-A9A5-D458D835AFA6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56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58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55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55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55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3283-7EE3-4ED6-A353-0470994C7A54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46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C07E-A11E-444E-A749-45B3930F3057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47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648B-A23C-4939-8C83-4D0DC4A360D1}">
  <dimension ref="A1:AN26"/>
  <sheetViews>
    <sheetView workbookViewId="0">
      <selection activeCell="B2" sqref="B2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48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3A5C-5E46-47CA-A2E8-3DFE7C09C665}">
  <dimension ref="A1:AN27"/>
  <sheetViews>
    <sheetView workbookViewId="0">
      <selection activeCell="L13" sqref="L13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67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16" t="s">
        <v>72</v>
      </c>
      <c r="G10" s="16"/>
      <c r="H10" s="16"/>
      <c r="I10" s="16"/>
      <c r="J10" s="16"/>
      <c r="K10" s="16"/>
      <c r="L10" s="16"/>
      <c r="M10" s="16"/>
      <c r="N10" s="16"/>
      <c r="O10" s="16"/>
      <c r="P10" s="17" t="s">
        <v>73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3" s="7" customFormat="1" ht="15.75" customHeight="1" x14ac:dyDescent="0.25">
      <c r="A11" s="7" t="s">
        <v>24</v>
      </c>
      <c r="D11" s="13"/>
      <c r="E11" s="18" t="s">
        <v>74</v>
      </c>
      <c r="F11" s="19" t="s">
        <v>75</v>
      </c>
      <c r="G11" s="19" t="s">
        <v>76</v>
      </c>
      <c r="H11" s="19" t="s">
        <v>77</v>
      </c>
      <c r="I11" s="19" t="s">
        <v>78</v>
      </c>
      <c r="J11" s="19" t="s">
        <v>79</v>
      </c>
      <c r="K11" s="20" t="s">
        <v>80</v>
      </c>
      <c r="L11" s="18" t="s">
        <v>81</v>
      </c>
      <c r="M11" s="21" t="s">
        <v>82</v>
      </c>
      <c r="N11" s="21"/>
      <c r="O11" s="21"/>
      <c r="P11" s="19" t="s">
        <v>83</v>
      </c>
      <c r="Q11" s="22"/>
      <c r="R11" s="18" t="s">
        <v>84</v>
      </c>
      <c r="S11" s="23" t="s">
        <v>85</v>
      </c>
      <c r="T11" s="23" t="s">
        <v>86</v>
      </c>
      <c r="U11" s="24"/>
      <c r="V11" s="24"/>
      <c r="W11" s="24"/>
      <c r="X11" s="24"/>
      <c r="Y11" s="24"/>
      <c r="Z11" s="24"/>
      <c r="AA11" s="24"/>
      <c r="AB11" s="24"/>
      <c r="AC11" s="18" t="s">
        <v>87</v>
      </c>
      <c r="AD11" s="23" t="s">
        <v>88</v>
      </c>
      <c r="AE11" s="19" t="s">
        <v>89</v>
      </c>
      <c r="AF11" s="18" t="s">
        <v>90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56</v>
      </c>
      <c r="E12" s="18"/>
      <c r="F12" s="19"/>
      <c r="G12" s="19"/>
      <c r="H12" s="19"/>
      <c r="I12" s="19"/>
      <c r="J12" s="19"/>
      <c r="K12" s="25"/>
      <c r="L12" s="18"/>
      <c r="M12" s="24" t="s">
        <v>91</v>
      </c>
      <c r="N12" s="24" t="s">
        <v>92</v>
      </c>
      <c r="O12" s="24" t="s">
        <v>93</v>
      </c>
      <c r="P12" s="19"/>
      <c r="Q12" s="22" t="s">
        <v>94</v>
      </c>
      <c r="R12" s="18"/>
      <c r="S12" s="26"/>
      <c r="T12" s="26"/>
      <c r="U12" s="24" t="s">
        <v>95</v>
      </c>
      <c r="V12" s="27" t="s">
        <v>96</v>
      </c>
      <c r="W12" s="24" t="s">
        <v>97</v>
      </c>
      <c r="X12" s="24" t="s">
        <v>98</v>
      </c>
      <c r="Y12" s="27" t="s">
        <v>99</v>
      </c>
      <c r="Z12" s="24" t="s">
        <v>100</v>
      </c>
      <c r="AA12" s="24" t="s">
        <v>101</v>
      </c>
      <c r="AB12" s="24" t="s">
        <v>102</v>
      </c>
      <c r="AC12" s="18"/>
      <c r="AD12" s="26"/>
      <c r="AE12" s="19"/>
      <c r="AF12" s="1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28">
        <v>1</v>
      </c>
      <c r="F13" s="29"/>
      <c r="G13" s="29"/>
      <c r="H13" s="29">
        <v>2</v>
      </c>
      <c r="I13" s="29">
        <v>2000000</v>
      </c>
      <c r="J13" s="29">
        <f>IF(H13=1,I13,0)</f>
        <v>0</v>
      </c>
      <c r="K13" s="29">
        <f>I13</f>
        <v>2000000</v>
      </c>
      <c r="L13" s="29"/>
      <c r="M13" s="29">
        <v>7</v>
      </c>
      <c r="N13" s="29">
        <v>1</v>
      </c>
      <c r="O13" s="29"/>
      <c r="P13" s="30">
        <f>IF(SUM(N13,M13,O13)&lt;10,SUM(N13,M13,O13),IF(SUM(N13,M13,O13)&lt;20,SUM(N13,M13,O13)-10,IF(SUM(N13,M13,O13)&lt;30,SUM(N13,M13,O13)-20,SUM(N13,M13,O13)-30)))</f>
        <v>8</v>
      </c>
      <c r="Q13" s="30">
        <f>P13</f>
        <v>8</v>
      </c>
      <c r="R13" s="31">
        <f>IF(V13&gt;Y13,1, IF(V13=Y13,-1,0))</f>
        <v>-1</v>
      </c>
      <c r="S13" s="30"/>
      <c r="T13" s="30"/>
      <c r="U13" s="30">
        <f>SUM(T14:T18)</f>
        <v>0</v>
      </c>
      <c r="V13" s="30">
        <f t="shared" ref="V13:V14" si="0">IF(U13&lt;=K13,U13,K13)</f>
        <v>0</v>
      </c>
      <c r="W13" s="30">
        <f t="shared" ref="W13:W14" si="1">SUM(K13,V13)</f>
        <v>2000000</v>
      </c>
      <c r="X13" s="30">
        <f>SUM(S14:S18)</f>
        <v>0</v>
      </c>
      <c r="Y13" s="30">
        <f>IF(X13&lt;=W13,X13,W13)</f>
        <v>0</v>
      </c>
      <c r="Z13" s="30">
        <f>W13-Y13</f>
        <v>2000000</v>
      </c>
      <c r="AA13" s="30">
        <f>Z13</f>
        <v>2000000</v>
      </c>
      <c r="AB13" s="30"/>
      <c r="AC13" s="30">
        <f>ROUND(AA13,0)</f>
        <v>2000000</v>
      </c>
      <c r="AD13" s="30">
        <f>AC13-I13</f>
        <v>0</v>
      </c>
      <c r="AE13" s="30">
        <f>ROUND(IF(AC13-I13&gt;0,(AC13-I13)*0.1,0),0)</f>
        <v>0</v>
      </c>
      <c r="AF13" s="30">
        <f>ROUND(AC13-AE13,0)</f>
        <v>2000000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32</v>
      </c>
      <c r="E14" s="28">
        <v>2</v>
      </c>
      <c r="F14" s="29"/>
      <c r="G14" s="29"/>
      <c r="H14" s="29">
        <v>1</v>
      </c>
      <c r="I14" s="29">
        <v>1000000</v>
      </c>
      <c r="J14" s="29">
        <f t="shared" ref="J14" si="2">IF(H14=1,I14,0)</f>
        <v>1000000</v>
      </c>
      <c r="K14" s="29">
        <f>K13</f>
        <v>2000000</v>
      </c>
      <c r="L14" s="29">
        <v>150000</v>
      </c>
      <c r="M14" s="29">
        <v>3</v>
      </c>
      <c r="N14" s="32">
        <v>1</v>
      </c>
      <c r="O14" s="29">
        <v>4</v>
      </c>
      <c r="P14" s="30">
        <f t="shared" ref="P14" si="3">IF(SUM(N14,M14,O14)&lt;10,SUM(N14,M14,O14),IF(SUM(N14,M14,O14)&lt;20,SUM(N14,M14,O14)-10,IF(SUM(N14,M14,O14)&lt;30,SUM(N14,M14,O14)-20,SUM(N14,M14,O14)-30)))</f>
        <v>8</v>
      </c>
      <c r="Q14" s="30">
        <f>Q13</f>
        <v>8</v>
      </c>
      <c r="R14" s="31">
        <f>IF(P14&gt;Q14,1,IF(P14=Q14,-1,0))</f>
        <v>-1</v>
      </c>
      <c r="S14" s="30">
        <f>IF(R14=1,L14,0)</f>
        <v>0</v>
      </c>
      <c r="T14" s="30">
        <f>IF(R14=0,L14,0)</f>
        <v>0</v>
      </c>
      <c r="U14" s="30">
        <f>U13</f>
        <v>0</v>
      </c>
      <c r="V14" s="30">
        <f t="shared" si="0"/>
        <v>0</v>
      </c>
      <c r="W14" s="30">
        <f t="shared" si="1"/>
        <v>2000000</v>
      </c>
      <c r="X14" s="30">
        <f>SUM(S14:S18)</f>
        <v>0</v>
      </c>
      <c r="Y14" s="30">
        <f t="shared" ref="Y14" si="4">IF(X14&lt;=W14,X14,W14)</f>
        <v>0</v>
      </c>
      <c r="Z14" s="30">
        <f t="shared" ref="Z14" si="5">W14-Y14</f>
        <v>2000000</v>
      </c>
      <c r="AA14" s="30">
        <f t="shared" ref="AA14" si="6">Z14</f>
        <v>2000000</v>
      </c>
      <c r="AB14" s="30">
        <f>IF(R14=1,J14+S14/X14*Y14, IF(R14=0,J14-T14/U14*V14,I14))</f>
        <v>1000000</v>
      </c>
      <c r="AC14" s="30">
        <f>ROUND(AB14,0)</f>
        <v>1000000</v>
      </c>
      <c r="AD14" s="30">
        <f t="shared" ref="AD14" si="7">AC14-I14</f>
        <v>0</v>
      </c>
      <c r="AE14" s="30">
        <f t="shared" ref="AE14" si="8">ROUND(IF(AC14-I14&gt;0,(AC14-I14)*0.1,0),0)</f>
        <v>0</v>
      </c>
      <c r="AF14" s="30">
        <f t="shared" ref="AF14" si="9">ROUND(AC14-AE14,0)</f>
        <v>1000000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14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60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60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65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66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61</v>
      </c>
    </row>
    <row r="22" spans="1:4" x14ac:dyDescent="0.25">
      <c r="A22" s="11">
        <v>11</v>
      </c>
      <c r="B22" s="8" t="s">
        <v>28</v>
      </c>
      <c r="C22" s="8" t="s">
        <v>31</v>
      </c>
      <c r="D22" s="9" t="s">
        <v>37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28</v>
      </c>
      <c r="C24" s="8" t="s">
        <v>31</v>
      </c>
      <c r="D24" s="9" t="s">
        <v>40</v>
      </c>
    </row>
    <row r="25" spans="1:4" x14ac:dyDescent="0.25">
      <c r="A25" s="11">
        <v>14</v>
      </c>
      <c r="B25" s="8" t="s">
        <v>33</v>
      </c>
      <c r="C25" s="8" t="s">
        <v>31</v>
      </c>
      <c r="D25" s="9" t="s">
        <v>40</v>
      </c>
    </row>
    <row r="26" spans="1:4" x14ac:dyDescent="0.25">
      <c r="A26" s="11">
        <v>15</v>
      </c>
      <c r="B26" s="8" t="s">
        <v>28</v>
      </c>
      <c r="C26" s="8" t="s">
        <v>49</v>
      </c>
      <c r="D26" s="9" t="s">
        <v>50</v>
      </c>
    </row>
    <row r="27" spans="1:4" x14ac:dyDescent="0.25">
      <c r="A27" s="11">
        <v>16</v>
      </c>
      <c r="B27" s="8" t="s">
        <v>33</v>
      </c>
      <c r="C27" s="8" t="s">
        <v>49</v>
      </c>
      <c r="D27" s="9" t="s">
        <v>51</v>
      </c>
    </row>
  </sheetData>
  <mergeCells count="19">
    <mergeCell ref="AD11:AD12"/>
    <mergeCell ref="AE11:AE12"/>
    <mergeCell ref="AF11:AF12"/>
    <mergeCell ref="M11:O11"/>
    <mergeCell ref="P11:P12"/>
    <mergeCell ref="R11:R12"/>
    <mergeCell ref="S11:S12"/>
    <mergeCell ref="T11:T12"/>
    <mergeCell ref="AC11:AC12"/>
    <mergeCell ref="F10:O10"/>
    <mergeCell ref="P10:AF10"/>
    <mergeCell ref="E11:E12"/>
    <mergeCell ref="F11:F12"/>
    <mergeCell ref="G11:G12"/>
    <mergeCell ref="H11:H12"/>
    <mergeCell ref="I11:I12"/>
    <mergeCell ref="J11:J12"/>
    <mergeCell ref="K11:K12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Status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Phong</dc:creator>
  <cp:lastModifiedBy>CPU60429-Fresher</cp:lastModifiedBy>
  <dcterms:created xsi:type="dcterms:W3CDTF">2021-06-17T09:59:04Z</dcterms:created>
  <dcterms:modified xsi:type="dcterms:W3CDTF">2021-06-18T11:05:54Z</dcterms:modified>
</cp:coreProperties>
</file>