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026"/>
  <workbookPr defaultThemeVersion="166925"/>
  <mc:AlternateContent>
    <mc:Choice Requires="x15">
      <x15ac:absPath xmlns:x15ac="http://schemas.microsoft.com/office/spreadsheetml/2010/11/ac" url="D:\Lucky 9\AutomationProject\ExcelFile\"/>
    </mc:Choice>
  </mc:AlternateContent>
  <xr:revisionPtr documentId="13_ncr:1_{9A378C22-31FB-497B-AB89-B7983B54DBB8}" revIDLastSave="0" xr10:uidLastSave="{00000000-0000-0000-0000-000000000000}" xr6:coauthVersionLast="47" xr6:coauthVersionMax="47"/>
  <bookViews>
    <workbookView activeTab="11" windowHeight="15840" windowWidth="29040" xWindow="-120" xr2:uid="{DBC76449-05E2-482F-8185-1B455F705B53}" yWindow="-120"/>
  </bookViews>
  <sheets>
    <sheet name="Status" r:id="rId1" sheetId="1"/>
    <sheet name="TC1" r:id="rId2" sheetId="2"/>
    <sheet name="TC2" r:id="rId3" sheetId="3"/>
    <sheet name="TC21" r:id="rId4" sheetId="16" state="hidden"/>
    <sheet name="TC22" r:id="rId5" sheetId="17" state="hidden"/>
    <sheet name="TC23" r:id="rId6" sheetId="18" state="hidden"/>
    <sheet name="TC3" r:id="rId7" sheetId="4"/>
    <sheet name="TC4" r:id="rId8" sheetId="5"/>
    <sheet name="TC5" r:id="rId9" sheetId="6"/>
    <sheet name="TC6" r:id="rId10" sheetId="7"/>
    <sheet name="TC7" r:id="rId11" sheetId="8"/>
    <sheet name="TC8" r:id="rId12" sheetId="10"/>
    <sheet name="TC9" r:id="rId13" sheetId="9"/>
    <sheet name="TC10" r:id="rId14" sheetId="1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4" l="1" r="P15"/>
  <c i="4" r="J15"/>
  <c i="4" r="P14"/>
  <c i="4" r="J14"/>
  <c i="4" r="P13"/>
  <c i="4" r="Q13" s="1"/>
  <c i="4" r="K13"/>
  <c i="4" r="K14" s="1"/>
  <c i="4" r="J13"/>
  <c i="18" r="P15"/>
  <c i="18" r="J15"/>
  <c i="18" r="P14"/>
  <c i="18" r="J14"/>
  <c i="18" r="P13"/>
  <c i="18" r="Q13" s="1"/>
  <c i="18" r="K13"/>
  <c i="18" r="K14" s="1"/>
  <c i="18" r="J13"/>
  <c i="17" r="P15"/>
  <c i="17" r="J15"/>
  <c i="17" r="P14"/>
  <c i="17" r="J14"/>
  <c i="17" r="P13"/>
  <c i="17" r="Q13" s="1"/>
  <c i="17" r="K13"/>
  <c i="17" r="K14" s="1"/>
  <c i="17" r="J13"/>
  <c i="16" r="P15"/>
  <c i="16" r="J15"/>
  <c i="16" r="P14"/>
  <c i="16" r="J14"/>
  <c i="16" r="P13"/>
  <c i="16" r="Q13" s="1"/>
  <c i="16" r="K13"/>
  <c i="16" r="K14" s="1"/>
  <c i="16" r="J13"/>
  <c i="3" r="P15"/>
  <c i="3" r="J15"/>
  <c i="3" r="P14"/>
  <c i="3" r="J14"/>
  <c i="3" r="P13"/>
  <c i="3" r="Q13" s="1"/>
  <c i="3" r="K13"/>
  <c i="3" r="K14" s="1"/>
  <c i="3" r="J13"/>
  <c i="4" l="1" r="K15"/>
  <c i="4" r="Q14"/>
  <c i="4" r="R14" s="1"/>
  <c i="4" r="Q15"/>
  <c i="4" r="R15" s="1"/>
  <c i="18" r="Q14"/>
  <c i="18" r="Q15"/>
  <c i="18" r="R15" s="1"/>
  <c i="18" r="K15"/>
  <c i="18" r="R14"/>
  <c i="17" r="K15"/>
  <c i="17" r="Q14"/>
  <c i="17" r="R14" s="1"/>
  <c i="17" r="Q15"/>
  <c i="17" r="R15" s="1"/>
  <c i="16" r="Q14"/>
  <c i="16" r="Q15"/>
  <c i="16" r="R15" s="1"/>
  <c i="16" r="K15"/>
  <c i="16" r="R14"/>
  <c i="3" r="K15"/>
  <c i="3" r="Q14"/>
  <c i="3" r="R14" s="1"/>
  <c i="3" r="Q15"/>
  <c i="3" r="R15" s="1"/>
  <c i="4" l="1" r="S14"/>
  <c i="4" r="T14"/>
  <c i="4" r="T15"/>
  <c i="4" r="S15"/>
  <c i="18" r="S14"/>
  <c i="18" r="T14"/>
  <c i="18" r="S15"/>
  <c i="18" r="T15"/>
  <c i="17" r="S14"/>
  <c i="17" r="T14"/>
  <c i="17" r="T15"/>
  <c i="17" r="S15"/>
  <c i="16" r="S14"/>
  <c i="16" r="T14"/>
  <c i="16" r="T15"/>
  <c i="16" r="S15"/>
  <c i="3" r="T15"/>
  <c i="3" r="S15"/>
  <c i="3" r="S14"/>
  <c i="3" r="T14"/>
  <c i="4" l="1" r="U13"/>
  <c i="4" r="U15" s="1"/>
  <c i="4" r="V15" s="1"/>
  <c i="4" r="W15" s="1"/>
  <c i="4" r="X13"/>
  <c i="4" r="X15"/>
  <c i="4" r="X14"/>
  <c i="18" r="U13"/>
  <c i="18" r="X13"/>
  <c i="18" r="X15"/>
  <c i="18" r="X14"/>
  <c i="17" r="U13"/>
  <c i="17" r="X13"/>
  <c i="17" r="X15"/>
  <c i="17" r="X14"/>
  <c i="16" r="U13"/>
  <c i="16" r="X15"/>
  <c i="16" r="X14"/>
  <c i="16" r="X13"/>
  <c i="3" r="U13"/>
  <c i="3" r="U14" s="1"/>
  <c i="3" r="V14" s="1"/>
  <c i="3" r="W14" s="1"/>
  <c i="3" r="X15"/>
  <c i="3" r="X14"/>
  <c i="3" r="X13"/>
  <c i="4" l="1" r="V13"/>
  <c i="4" r="W13" s="1"/>
  <c i="4" r="U14"/>
  <c i="4" r="V14" s="1"/>
  <c i="4" r="W14" s="1"/>
  <c i="4" r="Y14"/>
  <c i="4" r="AB14"/>
  <c i="4" r="AC14" s="1"/>
  <c i="4" r="Y15"/>
  <c i="4" r="Z14"/>
  <c i="4" r="AA14" s="1"/>
  <c i="4" r="Z15"/>
  <c i="4" r="AA15" s="1"/>
  <c i="4" r="AB15"/>
  <c i="4" r="AC15" s="1"/>
  <c i="18" r="U14"/>
  <c i="18" r="U15"/>
  <c i="18" r="V13"/>
  <c i="17" r="U15"/>
  <c i="17" r="U14"/>
  <c i="17" r="V13"/>
  <c i="16" r="V13"/>
  <c i="16" r="U15"/>
  <c i="16" r="U14"/>
  <c i="3" r="V13"/>
  <c i="3" r="W13" s="1"/>
  <c i="3" r="Y13" s="1"/>
  <c i="3" r="R13" s="1"/>
  <c i="3" r="U15"/>
  <c i="3" r="V15" s="1"/>
  <c i="3" r="W15" s="1"/>
  <c i="3" r="Y15" s="1"/>
  <c i="3" r="Z15" s="1"/>
  <c i="3" r="AA15" s="1"/>
  <c i="3" r="AB14"/>
  <c i="3" r="AC14" s="1"/>
  <c i="3" r="Y14"/>
  <c i="3" r="Z14" s="1"/>
  <c i="3" r="AA14" s="1"/>
  <c i="4" l="1" r="AE14"/>
  <c i="4" r="AF14" s="1"/>
  <c i="4" r="AD14"/>
  <c i="4" r="AE15"/>
  <c i="4" r="AF15" s="1"/>
  <c i="4" r="AD15"/>
  <c i="4" r="Y13"/>
  <c i="4" r="R13" s="1"/>
  <c i="18" r="W13"/>
  <c i="18" r="V14"/>
  <c i="18" r="W14" s="1"/>
  <c i="18" r="V15"/>
  <c i="18" r="W15" s="1"/>
  <c i="17" r="W13"/>
  <c i="17" r="V14"/>
  <c i="17" r="W14" s="1"/>
  <c i="17" r="AB14"/>
  <c i="17" r="AC14" s="1"/>
  <c i="17" r="V15"/>
  <c i="17" r="W15" s="1"/>
  <c i="16" r="V14"/>
  <c i="16" r="W14" s="1"/>
  <c i="16" r="V15"/>
  <c i="16" r="W15" s="1"/>
  <c i="16" r="W13"/>
  <c i="3" r="AB15"/>
  <c i="3" r="AC15" s="1"/>
  <c i="3" r="AE14"/>
  <c i="3" r="AF14" s="1"/>
  <c i="3" r="AD14"/>
  <c i="3" r="Z13"/>
  <c i="3" r="AA13" s="1"/>
  <c i="3" r="AC13" s="1"/>
  <c i="4" l="1" r="Z13"/>
  <c i="4" r="AA13" s="1"/>
  <c i="4" r="AC13" s="1"/>
  <c i="18" r="AB14"/>
  <c i="18" r="AC14" s="1"/>
  <c i="18" r="AE14" s="1"/>
  <c i="18" r="AF14" s="1"/>
  <c i="18" r="AB15"/>
  <c i="18" r="AC15" s="1"/>
  <c i="18" r="Y15"/>
  <c i="18" r="Z15" s="1"/>
  <c i="18" r="AA15" s="1"/>
  <c i="18" r="Y14"/>
  <c i="18" r="Z14" s="1"/>
  <c i="18" r="AA14" s="1"/>
  <c i="18" r="Y13"/>
  <c i="18" r="R13" s="1"/>
  <c i="17" r="AB15"/>
  <c i="17" r="AC15" s="1"/>
  <c i="17" r="Y15"/>
  <c i="17" r="Z15" s="1"/>
  <c i="17" r="AA15" s="1"/>
  <c i="17" r="Y14"/>
  <c i="17" r="Z14" s="1"/>
  <c i="17" r="AA14" s="1"/>
  <c i="17" r="AE14"/>
  <c i="17" r="AF14" s="1"/>
  <c i="17" r="AD14"/>
  <c i="17" r="Y13"/>
  <c i="17" r="R13" s="1"/>
  <c i="16" r="Y13"/>
  <c i="16" r="R13" s="1"/>
  <c i="16" r="Y15"/>
  <c i="16" r="Z15" s="1"/>
  <c i="16" r="AA15" s="1"/>
  <c i="16" r="Y14"/>
  <c i="16" r="Z14" s="1"/>
  <c i="16" r="AA14" s="1"/>
  <c i="16" r="AB15"/>
  <c i="16" r="AC15" s="1"/>
  <c i="16" r="AB14"/>
  <c i="16" r="AC14" s="1"/>
  <c i="3" r="AE15"/>
  <c i="3" r="AF15" s="1"/>
  <c i="3" r="AD15"/>
  <c i="3" r="AE13"/>
  <c i="3" r="AF13" s="1"/>
  <c i="3" r="AD13"/>
  <c i="4" l="1" r="AE13"/>
  <c i="4" r="AF13" s="1"/>
  <c i="4" r="AD13"/>
  <c i="18" r="AD14"/>
  <c i="16" r="Z13"/>
  <c i="16" r="AA13" s="1"/>
  <c i="16" r="AC13" s="1"/>
  <c i="18" r="Z13"/>
  <c i="18" r="AA13" s="1"/>
  <c i="18" r="AC13" s="1"/>
  <c i="18" r="AE15"/>
  <c i="18" r="AF15" s="1"/>
  <c i="18" r="AD15"/>
  <c i="17" r="Z13"/>
  <c i="17" r="AA13" s="1"/>
  <c i="17" r="AC13" s="1"/>
  <c i="17" r="AE15"/>
  <c i="17" r="AF15" s="1"/>
  <c i="17" r="AD15"/>
  <c i="16" r="AE13"/>
  <c i="16" r="AF13" s="1"/>
  <c i="16" r="AD13"/>
  <c i="16" r="AE15"/>
  <c i="16" r="AF15" s="1"/>
  <c i="16" r="AD15"/>
  <c i="16" r="AE14"/>
  <c i="16" r="AF14" s="1"/>
  <c i="16" r="AD14"/>
  <c i="12" r="P14"/>
  <c i="12" r="J14"/>
  <c i="12" r="P13"/>
  <c i="12" r="Q13" s="1"/>
  <c i="12" r="Q14" s="1"/>
  <c i="12" r="K13"/>
  <c i="12" r="K14" s="1"/>
  <c i="12" r="J13"/>
  <c i="9" r="P14"/>
  <c i="9" r="J14"/>
  <c i="9" r="P13"/>
  <c i="9" r="Q13" s="1"/>
  <c i="9" r="Q14" s="1"/>
  <c i="9" r="R14" s="1"/>
  <c i="9" r="K13"/>
  <c i="9" r="K14" s="1"/>
  <c i="9" r="J13"/>
  <c i="12" l="1" r="R14"/>
  <c i="18" r="AD13"/>
  <c i="18" r="AE13"/>
  <c i="18" r="AF13" s="1"/>
  <c i="17" r="AE13"/>
  <c i="17" r="AF13" s="1"/>
  <c i="17" r="AD13"/>
  <c i="12" r="T14"/>
  <c i="12" r="U13" s="1"/>
  <c i="12" r="S14"/>
  <c i="9" r="T14"/>
  <c i="9" r="U13" s="1"/>
  <c i="9" r="S14"/>
  <c i="12" l="1" r="X14"/>
  <c i="12" r="X13"/>
  <c i="12" r="V13"/>
  <c i="12" r="U14"/>
  <c i="12" r="V14" s="1"/>
  <c i="12" r="W14" s="1"/>
  <c i="9" r="U14"/>
  <c i="9" r="V14" s="1"/>
  <c i="9" r="W14" s="1"/>
  <c i="9" r="V13"/>
  <c i="9" r="X14"/>
  <c i="9" r="X13"/>
  <c i="9" l="1" r="AB14"/>
  <c i="9" r="AC14" s="1"/>
  <c i="9" r="AE14" s="1"/>
  <c i="9" r="AF14" s="1"/>
  <c i="9" r="Y14"/>
  <c i="12" r="W13"/>
  <c i="12" r="Y14"/>
  <c i="12" r="AB14" s="1"/>
  <c i="12" r="AC14" s="1"/>
  <c i="9" r="W13"/>
  <c i="9" r="Z14"/>
  <c i="9" r="AA14" s="1"/>
  <c i="9" l="1" r="AD14"/>
  <c i="12" r="AE14"/>
  <c i="12" r="AF14" s="1"/>
  <c i="12" r="AD14"/>
  <c i="12" r="Y13"/>
  <c i="12" r="R13" s="1"/>
  <c i="12" r="Z14"/>
  <c i="12" r="AA14" s="1"/>
  <c i="9" r="Y13"/>
  <c i="9" r="R13" s="1"/>
  <c i="12" l="1" r="Z13"/>
  <c i="12" r="AA13" s="1"/>
  <c i="12" r="AC13" s="1"/>
  <c i="9" r="Z13"/>
  <c i="9" r="AA13" s="1"/>
  <c i="9" r="AC13" s="1"/>
  <c i="12" l="1" r="AE13"/>
  <c i="12" r="AF13" s="1"/>
  <c i="12" r="AD13"/>
  <c i="9" r="AE13"/>
  <c i="9" r="AF13" s="1"/>
  <c i="9" r="AD13"/>
  <c i="10" l="1" r="P14"/>
  <c i="10" r="J14"/>
  <c i="10" r="P13"/>
  <c i="10" r="Q13" s="1"/>
  <c i="10" r="Q14" s="1"/>
  <c i="10" r="K13"/>
  <c i="10" r="K14" s="1"/>
  <c i="10" r="J13"/>
  <c i="10" l="1" r="R14"/>
  <c i="10" r="AB14" s="1"/>
  <c i="10" r="AC14" s="1"/>
  <c i="10" r="S14"/>
  <c i="10" l="1" r="T14"/>
  <c i="10" r="U13" s="1"/>
  <c i="10" r="U14" s="1"/>
  <c i="10" r="V14" s="1"/>
  <c i="10" r="W14" s="1"/>
  <c i="10" r="X14"/>
  <c i="10" r="X13"/>
  <c i="10" r="V13"/>
  <c i="10" r="AE14"/>
  <c i="10" r="AF14" s="1"/>
  <c i="10" r="AD14"/>
  <c i="10" l="1" r="Y14"/>
  <c i="10" r="Z14" s="1"/>
  <c i="10" r="AA14" s="1"/>
  <c i="10" r="W13"/>
  <c i="10" l="1" r="Y13"/>
  <c i="10" r="R13" s="1"/>
  <c i="10" l="1" r="Z13"/>
  <c i="10" r="AA13" s="1"/>
  <c i="10" r="AC13" s="1"/>
  <c i="10" l="1" r="AE13"/>
  <c i="10" r="AF13" s="1"/>
  <c i="10" r="AD13"/>
</calcChain>
</file>

<file path=xl/sharedStrings.xml><?xml version="1.0" encoding="utf-8"?>
<sst xmlns="http://schemas.openxmlformats.org/spreadsheetml/2006/main" count="1368" uniqueCount="138">
  <si>
    <t>Test case</t>
  </si>
  <si>
    <t>Status</t>
  </si>
  <si>
    <t>TC1</t>
  </si>
  <si>
    <t>test</t>
  </si>
  <si>
    <t>TC2</t>
  </si>
  <si>
    <t>ignore</t>
  </si>
  <si>
    <t>TC3</t>
  </si>
  <si>
    <t>TC4</t>
  </si>
  <si>
    <t>TC5</t>
  </si>
  <si>
    <t>TC6</t>
  </si>
  <si>
    <t>TC7</t>
  </si>
  <si>
    <t>Title</t>
  </si>
  <si>
    <t>numberclient</t>
  </si>
  <si>
    <t>3</t>
  </si>
  <si>
    <t>TypeOFClient</t>
  </si>
  <si>
    <t>LDClient</t>
  </si>
  <si>
    <t>Result</t>
  </si>
  <si>
    <t>Pass</t>
  </si>
  <si>
    <t>Link Log</t>
  </si>
  <si>
    <t>CheatID</t>
  </si>
  <si>
    <t>Step</t>
  </si>
  <si>
    <t>Client</t>
  </si>
  <si>
    <t>Action</t>
  </si>
  <si>
    <t>Parameter</t>
  </si>
  <si>
    <t>START</t>
  </si>
  <si>
    <t>Function</t>
  </si>
  <si>
    <t>logIn</t>
  </si>
  <si>
    <t>1, 1610</t>
  </si>
  <si>
    <t>1</t>
  </si>
  <si>
    <t>2, 1611</t>
  </si>
  <si>
    <t>3, 1612</t>
  </si>
  <si>
    <t>click</t>
  </si>
  <si>
    <t>name:btn_Channel</t>
  </si>
  <si>
    <t>2</t>
  </si>
  <si>
    <t>name:btn_BetX3</t>
  </si>
  <si>
    <t>sleep</t>
  </si>
  <si>
    <t>5000</t>
  </si>
  <si>
    <t>name:btn_Stand</t>
  </si>
  <si>
    <t>65</t>
  </si>
  <si>
    <t>name:btn_Channel,id:1</t>
  </si>
  <si>
    <t>name:btn_Menu</t>
  </si>
  <si>
    <t>Dealer hòa khi tiền thắng = tiền thua, player lấy lại tiền cược khi hòa</t>
  </si>
  <si>
    <t>Dealer nhận toàn bộ tiền thắng &lt;=&gt; player mất toàn bộ tiền thua</t>
  </si>
  <si>
    <t>4</t>
  </si>
  <si>
    <t>Dealer nhận tiền theo tỷ lệ tiền dealer/tiền thắng, player mất tiền theo tỷ lệ tiền player/tiền thua</t>
  </si>
  <si>
    <t xml:space="preserve">Dealer mất toàn bộ tiền thua, dealer đủ trả ngay từ đầu </t>
  </si>
  <si>
    <t>Dealer mất số tiền bằng tổng số tiền thua, dealer đủ tiền trả sau khi thu tiền thắng</t>
  </si>
  <si>
    <t>Dealer mất toàn bộ số tiền đang có, dealer không đủ tiền trả ngay từ đầu</t>
  </si>
  <si>
    <t>Dealer mất toàn bộ số tiền đang có, dealer không đủ tiền trả sau khi thu tiền thắng</t>
  </si>
  <si>
    <t>checkUser</t>
  </si>
  <si>
    <t>gold:2000000</t>
  </si>
  <si>
    <t>gold:1000000</t>
  </si>
  <si>
    <t>gold:850000</t>
  </si>
  <si>
    <t>name:btn_Channel|id:1</t>
  </si>
  <si>
    <t>1|1610</t>
  </si>
  <si>
    <t>2|1611</t>
  </si>
  <si>
    <t>3|1612</t>
  </si>
  <si>
    <t>name:btn_Channel|id:2</t>
  </si>
  <si>
    <t>name:btn_Hit</t>
  </si>
  <si>
    <t>2000</t>
  </si>
  <si>
    <t>TC8</t>
  </si>
  <si>
    <t>61</t>
  </si>
  <si>
    <t>62</t>
  </si>
  <si>
    <t>Input</t>
  </si>
  <si>
    <t>Output</t>
  </si>
  <si>
    <t>STT
(1 là dealer)</t>
  </si>
  <si>
    <t>ID</t>
  </si>
  <si>
    <t>Password</t>
  </si>
  <si>
    <t>Nhà cái</t>
  </si>
  <si>
    <t>Gold</t>
  </si>
  <si>
    <t>Gold player</t>
  </si>
  <si>
    <t>Gold dealer</t>
  </si>
  <si>
    <t>Cược (player only)</t>
  </si>
  <si>
    <t>Bài</t>
  </si>
  <si>
    <t>Điểm</t>
  </si>
  <si>
    <t>Thắng(1), thua(0), hòa(-1)</t>
  </si>
  <si>
    <t>Tiền player thắng</t>
  </si>
  <si>
    <t>Tiền player thua</t>
  </si>
  <si>
    <t>Tiền chưa tính phế</t>
  </si>
  <si>
    <t>Tiền thắng/thua</t>
  </si>
  <si>
    <t>Tiền phế</t>
  </si>
  <si>
    <t>Tiền output</t>
  </si>
  <si>
    <t>Lá 1</t>
  </si>
  <si>
    <t>Lá 2</t>
  </si>
  <si>
    <t>Lá 3</t>
  </si>
  <si>
    <t>Điểm nhà cái</t>
  </si>
  <si>
    <t>Tổng tiền dealer thắng</t>
  </si>
  <si>
    <t>Tổng tiền dealer nhận</t>
  </si>
  <si>
    <t>Tiền dealer sau khi nhận</t>
  </si>
  <si>
    <t>Tổng tiền dealer thua</t>
  </si>
  <si>
    <t>Tổng tiền dealer mất</t>
  </si>
  <si>
    <t>Tiền dealer sau khi mất</t>
  </si>
  <si>
    <t>Tiền cuối cùng của dealer</t>
  </si>
  <si>
    <t>Tiền cuối cùng của player</t>
  </si>
  <si>
    <t>gold:1850000</t>
  </si>
  <si>
    <t>TC9</t>
  </si>
  <si>
    <t>TC10</t>
  </si>
  <si>
    <t>1|1615</t>
  </si>
  <si>
    <t>2|1616</t>
  </si>
  <si>
    <t>60</t>
  </si>
  <si>
    <t>logOut</t>
  </si>
  <si>
    <t>pass</t>
  </si>
  <si>
    <t>gold:2133500</t>
  </si>
  <si>
    <t>gold:1133500</t>
  </si>
  <si>
    <t>dragDrop</t>
  </si>
  <si>
    <t>drag.png|drop.png</t>
  </si>
  <si>
    <t>1|1611</t>
  </si>
  <si>
    <t>2|1612</t>
  </si>
  <si>
    <t>3|1613</t>
  </si>
  <si>
    <t>gold:2333750</t>
  </si>
  <si>
    <t>gold:1275000</t>
  </si>
  <si>
    <t>TC21</t>
  </si>
  <si>
    <t>name:btn_Channel|width:160</t>
  </si>
  <si>
    <t>TC22</t>
  </si>
  <si>
    <t>TC23</t>
  </si>
  <si>
    <t>100</t>
  </si>
  <si>
    <t>9000</t>
  </si>
  <si>
    <t>fail</t>
  </si>
  <si>
    <t>3500</t>
  </si>
  <si>
    <t>500</t>
  </si>
  <si>
    <t>8000</t>
  </si>
  <si>
    <t>200</t>
  </si>
  <si>
    <t>name:btn_BetAll</t>
  </si>
  <si>
    <t>gold:3780000</t>
  </si>
  <si>
    <t>gold:300000</t>
  </si>
  <si>
    <t>gold:200000</t>
  </si>
  <si>
    <t>gold:3000000</t>
  </si>
  <si>
    <t>6100</t>
  </si>
  <si>
    <t>7000</t>
  </si>
  <si>
    <t>11000</t>
  </si>
  <si>
    <t>1000</t>
  </si>
  <si>
    <t>9500</t>
  </si>
  <si>
    <t>900</t>
  </si>
  <si>
    <t>6700</t>
  </si>
  <si>
    <t>6300</t>
  </si>
  <si>
    <t>600</t>
  </si>
  <si>
    <t>2500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</si>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</sst>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38">
    <xf borderId="0" fillId="0" fontId="0" numFmtId="0" xfId="0"/>
    <xf applyAlignment="1" applyBorder="1" applyFill="1" applyFont="1" borderId="1" fillId="2" fontId="1" numFmtId="0" xfId="0">
      <alignment vertical="top"/>
    </xf>
    <xf applyAlignment="1" applyBorder="1" applyFill="1" applyFont="1" borderId="1" fillId="2" fontId="1" numFmtId="0" xfId="0">
      <alignment vertical="top" wrapText="1"/>
    </xf>
    <xf applyAlignment="1" applyBorder="1" borderId="1" fillId="0" fontId="0" numFmtId="0" xfId="0">
      <alignment vertical="top"/>
    </xf>
    <xf applyAlignment="1" applyBorder="1" applyNumberFormat="1" borderId="1" fillId="0" fontId="0" numFmtId="49" xfId="0">
      <alignment horizontal="right"/>
    </xf>
    <xf applyAlignment="1" applyBorder="1" borderId="1" fillId="0" fontId="0" numFmtId="0" xfId="0">
      <alignment vertical="top" wrapText="1"/>
    </xf>
    <xf applyAlignment="1" applyBorder="1" borderId="1" fillId="0" fontId="0" numFmtId="0" xfId="0">
      <alignment horizontal="right" vertical="top"/>
    </xf>
    <xf applyBorder="1" applyFill="1" applyNumberFormat="1" borderId="1" fillId="3" fontId="0" numFmtId="49" xfId="0"/>
    <xf applyBorder="1" applyNumberFormat="1" borderId="1" fillId="0" fontId="0" numFmtId="49" xfId="0"/>
    <xf applyBorder="1" applyNumberFormat="1" borderId="1" fillId="0" fontId="0" numFmtId="11" xfId="0"/>
    <xf applyBorder="1" applyFill="1" applyNumberFormat="1" borderId="1" fillId="4" fontId="0" numFmtId="49" xfId="0"/>
    <xf applyBorder="1" borderId="1" fillId="0" fontId="0" numFmtId="0" xfId="0"/>
    <xf applyNumberFormat="1" borderId="0" fillId="0" fontId="0" numFmtId="49" xfId="0"/>
    <xf applyBorder="1" applyFill="1" applyNumberFormat="1" borderId="1" fillId="3" fontId="0" numFmtId="11" xfId="0"/>
    <xf applyBorder="1" applyNumberFormat="1" borderId="1" fillId="0" fontId="0" numFmtId="11" quotePrefix="1" xfId="0"/>
    <xf applyAlignment="1" applyBorder="1" applyFont="1" borderId="1" fillId="0" fontId="2" numFmtId="0" xfId="0">
      <alignment horizontal="center" vertical="center"/>
    </xf>
    <xf applyAlignment="1" applyBorder="1" applyFill="1" applyFont="1" borderId="1" fillId="5" fontId="5" numFmtId="0" xfId="0">
      <alignment horizontal="center" vertical="center"/>
    </xf>
    <xf applyBorder="1" applyFill="1" applyFont="1" borderId="1" fillId="5" fontId="5" numFmtId="0" xfId="0"/>
    <xf applyBorder="1" applyFill="1" applyFont="1" borderId="1" fillId="5" fontId="6" numFmtId="0" xfId="0"/>
    <xf applyBorder="1" applyFill="1" borderId="1" fillId="4" fontId="0" numFmtId="0" xfId="0"/>
    <xf applyBorder="1" applyFill="1" borderId="1" fillId="6" fontId="0" numFmtId="0" xfId="0"/>
    <xf applyBorder="1" applyFill="1" applyFont="1" borderId="1" fillId="2" fontId="1" numFmtId="0" xfId="0"/>
    <xf applyAlignment="1" applyBorder="1" applyFill="1" applyFont="1" borderId="1" fillId="2" fontId="1" numFmtId="0" xfId="0">
      <alignment wrapText="1"/>
    </xf>
    <xf applyAlignment="1" applyBorder="1" applyFill="1" borderId="1" fillId="6" fontId="0" numFmtId="0" xfId="0">
      <alignment vertical="top"/>
    </xf>
    <xf applyAlignment="1" applyBorder="1" applyFill="1" applyFont="1" borderId="1" fillId="5" fontId="5" numFmtId="0" xfId="0">
      <alignment horizontal="center" vertical="center"/>
    </xf>
    <xf applyAlignment="1" applyBorder="1" applyFill="1" applyFont="1" borderId="1" fillId="5" fontId="5" numFmtId="0" xfId="0">
      <alignment horizontal="center" vertical="center"/>
    </xf>
    <xf applyAlignment="1" applyBorder="1" applyFill="1" applyFont="1" borderId="1" fillId="5" fontId="5" numFmtId="0" xfId="0">
      <alignment horizontal="center" vertical="center"/>
    </xf>
    <xf applyAlignment="1" applyBorder="1" applyFill="1" applyFont="1" borderId="1" fillId="5" fontId="5" numFmtId="0" xfId="0">
      <alignment horizontal="center" vertical="center"/>
    </xf>
    <xf applyBorder="1" applyFill="1" borderId="1" fillId="6" fontId="0" numFmtId="0" quotePrefix="1" xfId="0"/>
    <xf applyAlignment="1" applyBorder="1" applyFill="1" applyFont="1" borderId="2" fillId="5" fontId="5" numFmtId="0" xfId="0">
      <alignment horizontal="center" vertical="center" wrapText="1"/>
    </xf>
    <xf applyAlignment="1" applyBorder="1" applyFill="1" applyFont="1" borderId="3" fillId="5" fontId="5" numFmtId="0" xfId="0">
      <alignment horizontal="center" vertical="center" wrapText="1"/>
    </xf>
    <xf applyAlignment="1" applyBorder="1" applyFill="1" applyFont="1" borderId="1" fillId="5" fontId="5" numFmtId="0" xfId="0">
      <alignment horizontal="center" vertical="center" wrapText="1"/>
    </xf>
    <xf applyAlignment="1" applyBorder="1" applyFill="1" applyFont="1" borderId="1" fillId="4" fontId="3" numFmtId="0" xfId="0">
      <alignment horizontal="center" vertical="center" wrapText="1"/>
    </xf>
    <xf applyAlignment="1" applyBorder="1" applyFill="1" applyFont="1" borderId="1" fillId="4" fontId="4" numFmtId="0" xfId="0">
      <alignment horizontal="center" vertical="center" wrapText="1"/>
    </xf>
    <xf applyAlignment="1" applyBorder="1" applyFill="1" applyFont="1" borderId="1" fillId="5" fontId="5" numFmtId="0" xfId="0">
      <alignment horizontal="center" vertical="center"/>
    </xf>
    <xf applyAlignment="1" applyBorder="1" applyFill="1" applyFont="1" borderId="2" fillId="5" fontId="5" numFmtId="0" xfId="0">
      <alignment horizontal="center" vertical="center"/>
    </xf>
    <xf applyAlignment="1" applyBorder="1" applyFill="1" applyFont="1" borderId="3" fillId="5" fontId="5" numFmtId="0" xfId="0">
      <alignment horizontal="center" vertical="center"/>
    </xf>
    <xf applyAlignment="1" applyBorder="1" applyFill="1" applyFont="1" borderId="1" fillId="5" fontId="5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0200-FB7E-4A2D-A5D1-6A49A284C870}">
  <dimension ref="A1:C14"/>
  <sheetViews>
    <sheetView workbookViewId="0">
      <selection activeCell="B5" sqref="B5"/>
    </sheetView>
  </sheetViews>
  <sheetFormatPr defaultColWidth="9.140625" defaultRowHeight="15" x14ac:dyDescent="0.25"/>
  <cols>
    <col min="1" max="1" customWidth="true" style="3" width="21.42578125" collapsed="true"/>
    <col min="2" max="2" customWidth="true" style="5" width="37.140625" collapsed="true"/>
    <col min="3" max="3" customWidth="true" style="3" width="24.140625" collapsed="true"/>
    <col min="4" max="4" customWidth="true" style="3" width="38.85546875" collapsed="true"/>
    <col min="5" max="5" customWidth="true" style="3" width="58.7109375" collapsed="true"/>
    <col min="6" max="6" customWidth="true" style="3" width="11.140625" collapsed="true"/>
    <col min="7" max="7" customWidth="true" style="3" width="14.42578125" collapsed="true"/>
    <col min="8" max="8" customWidth="true" style="3" width="13.85546875" collapsed="true"/>
    <col min="9" max="9" customWidth="true" style="3" width="16.7109375" collapsed="true"/>
    <col min="10" max="10" customWidth="true" style="3" width="16.0" collapsed="true"/>
    <col min="11" max="16384" style="3" width="9.140625" collapsed="true"/>
  </cols>
  <sheetData>
    <row r="1" spans="1:2" x14ac:dyDescent="0.25">
      <c r="A1" s="1" t="s">
        <v>0</v>
      </c>
      <c r="B1" s="2" t="s">
        <v>1</v>
      </c>
    </row>
    <row r="2" spans="1:2" x14ac:dyDescent="0.25">
      <c r="A2" s="4" t="s">
        <v>2</v>
      </c>
      <c r="B2" s="5" t="s">
        <v>5</v>
      </c>
    </row>
    <row r="3" spans="1:2" x14ac:dyDescent="0.25">
      <c r="A3" s="6" t="s">
        <v>4</v>
      </c>
      <c r="B3" s="5" t="s">
        <v>5</v>
      </c>
    </row>
    <row r="4" spans="1:2" x14ac:dyDescent="0.25">
      <c r="A4" s="6" t="s">
        <v>6</v>
      </c>
      <c r="B4" s="5" t="s">
        <v>5</v>
      </c>
    </row>
    <row r="5" spans="1:2" x14ac:dyDescent="0.25">
      <c r="A5" s="6" t="s">
        <v>7</v>
      </c>
      <c r="B5" s="5" t="s">
        <v>5</v>
      </c>
    </row>
    <row r="6" spans="1:2" x14ac:dyDescent="0.25">
      <c r="A6" s="6" t="s">
        <v>8</v>
      </c>
      <c r="B6" s="5" t="s">
        <v>5</v>
      </c>
    </row>
    <row r="7" spans="1:2" x14ac:dyDescent="0.25">
      <c r="A7" s="6" t="s">
        <v>9</v>
      </c>
      <c r="B7" s="5" t="s">
        <v>5</v>
      </c>
    </row>
    <row r="8" spans="1:2" x14ac:dyDescent="0.25">
      <c r="A8" s="6" t="s">
        <v>10</v>
      </c>
      <c r="B8" s="5" t="s">
        <v>5</v>
      </c>
    </row>
    <row r="9" spans="1:2" x14ac:dyDescent="0.25">
      <c r="A9" s="6" t="s">
        <v>60</v>
      </c>
      <c r="B9" s="5" t="s">
        <v>3</v>
      </c>
    </row>
    <row r="10" spans="1:2" x14ac:dyDescent="0.25">
      <c r="A10" s="6" t="s">
        <v>95</v>
      </c>
      <c r="B10" s="5" t="s">
        <v>5</v>
      </c>
    </row>
    <row r="11" spans="1:2" x14ac:dyDescent="0.25">
      <c r="A11" s="6" t="s">
        <v>96</v>
      </c>
      <c r="B11" s="5" t="s">
        <v>5</v>
      </c>
    </row>
    <row r="12" spans="1:2" x14ac:dyDescent="0.25">
      <c r="A12" s="6" t="s">
        <v>111</v>
      </c>
      <c r="B12" s="5" t="s">
        <v>5</v>
      </c>
    </row>
    <row r="13" spans="1:2" x14ac:dyDescent="0.25">
      <c r="A13" s="6" t="s">
        <v>113</v>
      </c>
      <c r="B13" s="5" t="s">
        <v>5</v>
      </c>
    </row>
    <row r="14" spans="1:2" x14ac:dyDescent="0.25">
      <c r="A14" s="6" t="s">
        <v>114</v>
      </c>
      <c r="B14" s="5" t="s">
        <v>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C07E-A11E-444E-A749-45B3930F3057}">
  <dimension ref="A1:AH26"/>
  <sheetViews>
    <sheetView workbookViewId="0">
      <selection sqref="A1:XFD1048576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47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Format="1" r="11" s="7" spans="1:33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0648B-A23C-4939-8C83-4D0DC4A360D1}">
  <dimension ref="A1:AH26"/>
  <sheetViews>
    <sheetView workbookViewId="0">
      <selection activeCell="D25" sqref="D25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48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Format="1" r="11" s="7" spans="1:33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3A5C-5E46-47CA-A2E8-3DFE7C09C665}">
  <sheetPr>
    <tabColor rgb="FFFF0000"/>
  </sheetPr>
  <dimension ref="A1:AH33"/>
  <sheetViews>
    <sheetView tabSelected="1" workbookViewId="0">
      <selection activeCell="D24" sqref="D24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61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customHeigh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1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54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1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-1</v>
      </c>
      <c r="S13" s="21"/>
      <c r="T13" s="21"/>
      <c r="U13" s="21">
        <f>SUM(T14:T18)</f>
        <v>0</v>
      </c>
      <c r="V13" s="21">
        <f ref="V13:V14" si="0" t="shared">IF(U13&lt;=K13,U13,K13)</f>
        <v>0</v>
      </c>
      <c r="W13" s="21">
        <f ref="W13:W14" si="1" t="shared">SUM(K13,V13)</f>
        <v>2000000</v>
      </c>
      <c r="X13" s="21">
        <f>SUM(S14:S18)</f>
        <v>0</v>
      </c>
      <c r="Y13" s="21">
        <f>IF(X13&lt;=W13,X13,W13)</f>
        <v>0</v>
      </c>
      <c r="Z13" s="21">
        <f>W13-Y13</f>
        <v>2000000</v>
      </c>
      <c r="AA13" s="21">
        <f>Z13</f>
        <v>2000000</v>
      </c>
      <c r="AB13" s="21"/>
      <c r="AC13" s="21">
        <f>ROUND(AA13,0)</f>
        <v>2000000</v>
      </c>
      <c r="AD13" s="21">
        <f>AC13-I13</f>
        <v>0</v>
      </c>
      <c r="AE13" s="21">
        <f>ROUND(IF(AC13-I13&gt;0,(AC13-I13)*0.1,0),0)</f>
        <v>0</v>
      </c>
      <c r="AF13" s="21">
        <f>ROUND(AC13-AE13,0)</f>
        <v>2000000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112</v>
      </c>
      <c r="E14" s="19">
        <v>2</v>
      </c>
      <c r="F14" s="20"/>
      <c r="G14" s="20"/>
      <c r="H14" s="20">
        <v>1</v>
      </c>
      <c r="I14" s="20">
        <v>1000000</v>
      </c>
      <c r="J14" s="20">
        <f ref="J14" si="2" t="shared">IF(H14=1,I14,0)</f>
        <v>1000000</v>
      </c>
      <c r="K14" s="20">
        <f>K13</f>
        <v>2000000</v>
      </c>
      <c r="L14" s="20">
        <v>150000</v>
      </c>
      <c r="M14" s="20">
        <v>3</v>
      </c>
      <c r="N14" s="23">
        <v>1</v>
      </c>
      <c r="O14" s="20">
        <v>4</v>
      </c>
      <c r="P14" s="21">
        <f ref="P14" si="3" t="shared">IF(SUM(N14,M14,O14)&lt;10,SUM(N14,M14,O14),IF(SUM(N14,M14,O14)&lt;20,SUM(N14,M14,O14)-10,IF(SUM(N14,M14,O14)&lt;30,SUM(N14,M14,O14)-20,SUM(N14,M14,O14)-30)))</f>
        <v>8</v>
      </c>
      <c r="Q14" s="21">
        <f>Q13</f>
        <v>8</v>
      </c>
      <c r="R14" s="22">
        <f>IF(P14&gt;Q14,1,IF(P14=Q14,-1,0))</f>
        <v>-1</v>
      </c>
      <c r="S14" s="21">
        <f>IF(R14=1,L14,0)</f>
        <v>0</v>
      </c>
      <c r="T14" s="21">
        <f>IF(R14=0,L14,0)</f>
        <v>0</v>
      </c>
      <c r="U14" s="21">
        <f>U13</f>
        <v>0</v>
      </c>
      <c r="V14" s="21">
        <f si="0" t="shared"/>
        <v>0</v>
      </c>
      <c r="W14" s="21">
        <f si="1" t="shared"/>
        <v>2000000</v>
      </c>
      <c r="X14" s="21">
        <f>SUM(S14:S18)</f>
        <v>0</v>
      </c>
      <c r="Y14" s="21">
        <f ref="Y14" si="4" t="shared">IF(X14&lt;=W14,X14,W14)</f>
        <v>0</v>
      </c>
      <c r="Z14" s="21">
        <f ref="Z14" si="5" t="shared">W14-Y14</f>
        <v>2000000</v>
      </c>
      <c r="AA14" s="21">
        <f ref="AA14" si="6" t="shared">Z14</f>
        <v>2000000</v>
      </c>
      <c r="AB14" s="21">
        <f>IF(R14=1,J14+S14/X14*Y14, IF(R14=0,J14-T14/U14*V14,I14))</f>
        <v>1000000</v>
      </c>
      <c r="AC14" s="21">
        <f>ROUND(AB14,0)</f>
        <v>1000000</v>
      </c>
      <c r="AD14" s="21">
        <f ref="AD14" si="7" t="shared">AC14-I14</f>
        <v>0</v>
      </c>
      <c r="AE14" s="21">
        <f ref="AE14" si="8" t="shared">ROUND(IF(AC14-I14&gt;0,(AC14-I14)*0.1,0),0)</f>
        <v>0</v>
      </c>
      <c r="AF14" s="21">
        <f ref="AF14" si="9" t="shared">ROUND(AC14-AE14,0)</f>
        <v>1000000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128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129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136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130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120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50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51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2B06-93B1-4DA5-99D9-D7FD97E68E4A}">
  <sheetPr>
    <tabColor rgb="FFFF0000"/>
  </sheetPr>
  <dimension ref="A1:AH33"/>
  <sheetViews>
    <sheetView workbookViewId="0">
      <selection activeCell="D19" sqref="D19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62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customHeigh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4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54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4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1</v>
      </c>
      <c r="S13" s="21"/>
      <c r="T13" s="21"/>
      <c r="U13" s="21">
        <f>SUM(T14:T18)</f>
        <v>150000</v>
      </c>
      <c r="V13" s="21">
        <f ref="V13:V14" si="0" t="shared">IF(U13&lt;=K13,U13,K13)</f>
        <v>150000</v>
      </c>
      <c r="W13" s="21">
        <f ref="W13:W14" si="1" t="shared">SUM(K13,V13)</f>
        <v>2150000</v>
      </c>
      <c r="X13" s="21">
        <f>SUM(S14:S18)</f>
        <v>0</v>
      </c>
      <c r="Y13" s="21">
        <f>IF(X13&lt;=W13,X13,W13)</f>
        <v>0</v>
      </c>
      <c r="Z13" s="21">
        <f>W13-Y13</f>
        <v>2150000</v>
      </c>
      <c r="AA13" s="21">
        <f>Z13</f>
        <v>2150000</v>
      </c>
      <c r="AB13" s="21"/>
      <c r="AC13" s="21">
        <f>ROUND(AA13,0)</f>
        <v>2150000</v>
      </c>
      <c r="AD13" s="21">
        <f>AC13-I13</f>
        <v>150000</v>
      </c>
      <c r="AE13" s="21">
        <f>ROUND(IF(AC13-I13&gt;0,(AC13-I13)*0.11,0),0)</f>
        <v>16500</v>
      </c>
      <c r="AF13" s="21">
        <f>ROUND(AC13-AE13,0)</f>
        <v>2133500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112</v>
      </c>
      <c r="E14" s="19">
        <v>2</v>
      </c>
      <c r="F14" s="20"/>
      <c r="G14" s="20"/>
      <c r="H14" s="20">
        <v>1</v>
      </c>
      <c r="I14" s="20">
        <v>1000000</v>
      </c>
      <c r="J14" s="20">
        <f ref="J14" si="2" t="shared">IF(H14=1,I14,0)</f>
        <v>1000000</v>
      </c>
      <c r="K14" s="20">
        <f>K13</f>
        <v>2000000</v>
      </c>
      <c r="L14" s="20">
        <v>150000</v>
      </c>
      <c r="M14" s="20">
        <v>2</v>
      </c>
      <c r="N14" s="23">
        <v>4</v>
      </c>
      <c r="O14" s="20">
        <v>1</v>
      </c>
      <c r="P14" s="21">
        <f ref="P14" si="3" t="shared">IF(SUM(N14,M14,O14)&lt;10,SUM(N14,M14,O14),IF(SUM(N14,M14,O14)&lt;20,SUM(N14,M14,O14)-10,IF(SUM(N14,M14,O14)&lt;30,SUM(N14,M14,O14)-20,SUM(N14,M14,O14)-30)))</f>
        <v>7</v>
      </c>
      <c r="Q14" s="21">
        <f>Q13</f>
        <v>8</v>
      </c>
      <c r="R14" s="22">
        <f>IF(P14&gt;Q14,1,IF(P14=Q14,-1,0))</f>
        <v>0</v>
      </c>
      <c r="S14" s="21">
        <f>IF(R14=1,L14,0)</f>
        <v>0</v>
      </c>
      <c r="T14" s="21">
        <f>IF(R14=0,L14,0)</f>
        <v>150000</v>
      </c>
      <c r="U14" s="21">
        <f>U13</f>
        <v>150000</v>
      </c>
      <c r="V14" s="21">
        <f si="0" t="shared"/>
        <v>150000</v>
      </c>
      <c r="W14" s="21">
        <f si="1" t="shared"/>
        <v>2150000</v>
      </c>
      <c r="X14" s="21">
        <f>SUM(S14:S18)</f>
        <v>0</v>
      </c>
      <c r="Y14" s="21">
        <f ref="Y14" si="4" t="shared">IF(X14&lt;=W14,X14,W14)</f>
        <v>0</v>
      </c>
      <c r="Z14" s="21">
        <f ref="Z14" si="5" t="shared">W14-Y14</f>
        <v>2150000</v>
      </c>
      <c r="AA14" s="21">
        <f ref="AA14" si="6" t="shared">Z14</f>
        <v>2150000</v>
      </c>
      <c r="AB14" s="21">
        <f>IF(R14=1,J14+S14/X14*Y14, IF(R14=0,J14-T14/U14*V14,I14))</f>
        <v>850000</v>
      </c>
      <c r="AC14" s="21">
        <f>ROUND(AB14,0)</f>
        <v>850000</v>
      </c>
      <c r="AD14" s="21">
        <f ref="AD14" si="7" t="shared">AC14-I14</f>
        <v>-150000</v>
      </c>
      <c r="AE14" s="21">
        <f>ROUND(IF(AC14-I14&gt;0,(AC14-I14)*0.11,0),0)</f>
        <v>0</v>
      </c>
      <c r="AF14" s="21">
        <f ref="AF14" si="8" t="shared">ROUND(AC14-AE14,0)</f>
        <v>850000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127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116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119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102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52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FD4-653E-4DD9-8992-EE34DFE176A9}">
  <sheetPr>
    <tabColor rgb="FFFF0000"/>
  </sheetPr>
  <dimension ref="A1:AH33"/>
  <sheetViews>
    <sheetView workbookViewId="0">
      <selection activeCell="D20" sqref="D20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33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99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customHeigh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4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97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4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98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10</v>
      </c>
      <c r="N13" s="20">
        <v>8</v>
      </c>
      <c r="O13" s="20"/>
      <c r="P13" s="21">
        <f>IF(SUM(N13,M13,O13)&lt;10,SUM(N13,M13,O13),IF(SUM(N13,M13,O13)&lt;20,SUM(N13,M13,O13)-10,IF(SUM(N13,M13,O13)&lt;30,SUM(N13,M13,O13)-20,SUM(N13,M13,O13)-30)))</f>
        <v>8</v>
      </c>
      <c r="Q13" s="21">
        <f>P13</f>
        <v>8</v>
      </c>
      <c r="R13" s="22">
        <f>IF(V13&gt;Y13,1, IF(V13=Y13,-1,0))</f>
        <v>0</v>
      </c>
      <c r="S13" s="21"/>
      <c r="T13" s="21"/>
      <c r="U13" s="21">
        <f>SUM(T14:T18)</f>
        <v>0</v>
      </c>
      <c r="V13" s="21">
        <f ref="V13:V14" si="0" t="shared">IF(U13&lt;=K13,U13,K13)</f>
        <v>0</v>
      </c>
      <c r="W13" s="21">
        <f ref="W13:W14" si="1" t="shared">SUM(K13,V13)</f>
        <v>2000000</v>
      </c>
      <c r="X13" s="21">
        <f>SUM(S14:S18)</f>
        <v>150000</v>
      </c>
      <c r="Y13" s="21">
        <f>IF(X13&lt;=W13,X13,W13)</f>
        <v>150000</v>
      </c>
      <c r="Z13" s="21">
        <f>W13-Y13</f>
        <v>1850000</v>
      </c>
      <c r="AA13" s="21">
        <f>Z13</f>
        <v>1850000</v>
      </c>
      <c r="AB13" s="21"/>
      <c r="AC13" s="21">
        <f>ROUND(AA13,0)</f>
        <v>1850000</v>
      </c>
      <c r="AD13" s="21">
        <f>AC13-I13</f>
        <v>-150000</v>
      </c>
      <c r="AE13" s="21">
        <f>ROUND(IF(AC13-I13&gt;0,(AC13-I13)*0.11,0),0)</f>
        <v>0</v>
      </c>
      <c r="AF13" s="21">
        <f>ROUND(AC13-AE13,0)</f>
        <v>1850000</v>
      </c>
      <c r="AG13" s="8"/>
    </row>
    <row r="14" spans="1:33" x14ac:dyDescent="0.25">
      <c r="A14" s="11">
        <v>3</v>
      </c>
      <c r="B14" s="8" t="s">
        <v>28</v>
      </c>
      <c r="C14" s="8" t="s">
        <v>31</v>
      </c>
      <c r="D14" s="9" t="s">
        <v>112</v>
      </c>
      <c r="E14" s="19">
        <v>2</v>
      </c>
      <c r="F14" s="20"/>
      <c r="G14" s="20"/>
      <c r="H14" s="20">
        <v>1</v>
      </c>
      <c r="I14" s="20">
        <v>1000000</v>
      </c>
      <c r="J14" s="20">
        <f ref="J14" si="2" t="shared">IF(H14=1,I14,0)</f>
        <v>1000000</v>
      </c>
      <c r="K14" s="20">
        <f>K13</f>
        <v>2000000</v>
      </c>
      <c r="L14" s="20">
        <v>150000</v>
      </c>
      <c r="M14" s="20">
        <v>9</v>
      </c>
      <c r="N14" s="23">
        <v>10</v>
      </c>
      <c r="O14" s="20"/>
      <c r="P14" s="21">
        <f ref="P14" si="3" t="shared">IF(SUM(N14,M14,O14)&lt;10,SUM(N14,M14,O14),IF(SUM(N14,M14,O14)&lt;20,SUM(N14,M14,O14)-10,IF(SUM(N14,M14,O14)&lt;30,SUM(N14,M14,O14)-20,SUM(N14,M14,O14)-30)))</f>
        <v>9</v>
      </c>
      <c r="Q14" s="21">
        <f>Q13</f>
        <v>8</v>
      </c>
      <c r="R14" s="22">
        <f>IF(P14&gt;Q14,1,IF(P14=Q14,-1,0))</f>
        <v>1</v>
      </c>
      <c r="S14" s="21">
        <f>IF(R14=1,L14,0)</f>
        <v>150000</v>
      </c>
      <c r="T14" s="21">
        <f>IF(R14=0,L14,0)</f>
        <v>0</v>
      </c>
      <c r="U14" s="21">
        <f>U13</f>
        <v>0</v>
      </c>
      <c r="V14" s="21">
        <f si="0" t="shared"/>
        <v>0</v>
      </c>
      <c r="W14" s="21">
        <f si="1" t="shared"/>
        <v>2000000</v>
      </c>
      <c r="X14" s="21">
        <f>SUM(S14:S18)</f>
        <v>150000</v>
      </c>
      <c r="Y14" s="21">
        <f ref="Y14" si="4" t="shared">IF(X14&lt;=W14,X14,W14)</f>
        <v>150000</v>
      </c>
      <c r="Z14" s="21">
        <f ref="Z14" si="5" t="shared">W14-Y14</f>
        <v>1850000</v>
      </c>
      <c r="AA14" s="21">
        <f ref="AA14" si="6" t="shared">Z14</f>
        <v>1850000</v>
      </c>
      <c r="AB14" s="21">
        <f>IF(R14=1,J14+S14/X14*Y14, IF(R14=0,J14-T14/U14*V14,I14))</f>
        <v>1150000</v>
      </c>
      <c r="AC14" s="21">
        <f>ROUND(AB14,0)</f>
        <v>1150000</v>
      </c>
      <c r="AD14" s="21">
        <f ref="AD14" si="7" t="shared">AC14-I14</f>
        <v>150000</v>
      </c>
      <c r="AE14" s="21">
        <f>ROUND(IF(AC14-I14&gt;0,(AC14-I14)*0.11,0),0)</f>
        <v>16500</v>
      </c>
      <c r="AF14" s="21">
        <f ref="AF14" si="8" t="shared">ROUND(AC14-AE14,0)</f>
        <v>1133500</v>
      </c>
      <c r="AG14" s="8"/>
    </row>
    <row r="15" spans="1:33" x14ac:dyDescent="0.25">
      <c r="A15" s="11">
        <v>4</v>
      </c>
      <c r="B15" s="8" t="s">
        <v>33</v>
      </c>
      <c r="C15" s="8" t="s">
        <v>31</v>
      </c>
      <c r="D15" s="9" t="s">
        <v>112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28</v>
      </c>
      <c r="C16" s="8" t="s">
        <v>31</v>
      </c>
      <c r="D16" s="14" t="s">
        <v>57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33</v>
      </c>
      <c r="C17" s="8" t="s">
        <v>31</v>
      </c>
      <c r="D17" s="14" t="s">
        <v>57</v>
      </c>
    </row>
    <row r="18" spans="1:4" x14ac:dyDescent="0.25">
      <c r="A18" s="11">
        <v>7</v>
      </c>
      <c r="B18" s="8" t="s">
        <v>28</v>
      </c>
      <c r="C18" s="8" t="s">
        <v>35</v>
      </c>
      <c r="D18" s="14" t="s">
        <v>127</v>
      </c>
    </row>
    <row r="19" spans="1:4" x14ac:dyDescent="0.25">
      <c r="A19" s="11">
        <v>8</v>
      </c>
      <c r="B19" s="8" t="s">
        <v>33</v>
      </c>
      <c r="C19" s="8" t="s">
        <v>31</v>
      </c>
      <c r="D19" s="9" t="s">
        <v>34</v>
      </c>
    </row>
    <row r="20" spans="1:4" x14ac:dyDescent="0.25">
      <c r="A20" s="11">
        <v>9</v>
      </c>
      <c r="B20" s="8" t="s">
        <v>28</v>
      </c>
      <c r="C20" s="8" t="s">
        <v>35</v>
      </c>
      <c r="D20" s="14" t="s">
        <v>116</v>
      </c>
    </row>
    <row r="21" spans="1:4" x14ac:dyDescent="0.25">
      <c r="A21" s="11">
        <v>10</v>
      </c>
      <c r="B21" s="8" t="s">
        <v>28</v>
      </c>
      <c r="C21" s="8" t="s">
        <v>104</v>
      </c>
      <c r="D21" s="14" t="s">
        <v>105</v>
      </c>
    </row>
    <row r="22" spans="1:4" x14ac:dyDescent="0.25">
      <c r="A22" s="11">
        <v>11</v>
      </c>
      <c r="B22" s="8" t="s">
        <v>33</v>
      </c>
      <c r="C22" s="8" t="s">
        <v>104</v>
      </c>
      <c r="D22" s="14" t="s">
        <v>105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59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58</v>
      </c>
    </row>
    <row r="25" spans="1:4" x14ac:dyDescent="0.25">
      <c r="A25" s="11">
        <v>14</v>
      </c>
      <c r="B25" s="8" t="s">
        <v>28</v>
      </c>
      <c r="C25" s="8" t="s">
        <v>35</v>
      </c>
      <c r="D25" s="14" t="s">
        <v>119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  <row r="27" spans="1:4" x14ac:dyDescent="0.25">
      <c r="A27" s="11">
        <v>16</v>
      </c>
      <c r="B27" s="8" t="s">
        <v>28</v>
      </c>
      <c r="C27" s="8" t="s">
        <v>35</v>
      </c>
      <c r="D27" s="14" t="s">
        <v>36</v>
      </c>
    </row>
    <row r="28" spans="1:4" x14ac:dyDescent="0.25">
      <c r="A28" s="11">
        <v>17</v>
      </c>
      <c r="B28" s="8" t="s">
        <v>28</v>
      </c>
      <c r="C28" s="8" t="s">
        <v>31</v>
      </c>
      <c r="D28" s="9" t="s">
        <v>40</v>
      </c>
    </row>
    <row r="29" spans="1:4" x14ac:dyDescent="0.25">
      <c r="A29" s="11">
        <v>18</v>
      </c>
      <c r="B29" s="8" t="s">
        <v>33</v>
      </c>
      <c r="C29" s="8" t="s">
        <v>31</v>
      </c>
      <c r="D29" s="9" t="s">
        <v>40</v>
      </c>
    </row>
    <row r="30" spans="1:4" x14ac:dyDescent="0.25">
      <c r="A30" s="11">
        <v>19</v>
      </c>
      <c r="B30" s="8" t="s">
        <v>28</v>
      </c>
      <c r="C30" s="8" t="s">
        <v>49</v>
      </c>
      <c r="D30" s="9" t="s">
        <v>94</v>
      </c>
    </row>
    <row r="31" spans="1:4" x14ac:dyDescent="0.25">
      <c r="A31" s="11">
        <v>20</v>
      </c>
      <c r="B31" s="8" t="s">
        <v>33</v>
      </c>
      <c r="C31" s="8" t="s">
        <v>49</v>
      </c>
      <c r="D31" s="9" t="s">
        <v>103</v>
      </c>
    </row>
    <row r="32" spans="1:4" x14ac:dyDescent="0.25">
      <c r="A32" s="11">
        <v>21</v>
      </c>
      <c r="B32" s="8" t="s">
        <v>25</v>
      </c>
      <c r="C32" s="8" t="s">
        <v>100</v>
      </c>
      <c r="D32" s="14" t="s">
        <v>28</v>
      </c>
    </row>
    <row r="33" spans="1:4" x14ac:dyDescent="0.25">
      <c r="A33" s="11">
        <v>22</v>
      </c>
      <c r="B33" s="8" t="s">
        <v>25</v>
      </c>
      <c r="C33" s="8" t="s">
        <v>100</v>
      </c>
      <c r="D33" s="14" t="s">
        <v>33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B372-8D14-430A-8460-4C1F2CD08C7E}">
  <dimension ref="A1:AH26"/>
  <sheetViews>
    <sheetView workbookViewId="0">
      <selection activeCell="C32" sqref="C32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41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Format="1" r="11" s="7" spans="1:33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48C-2F2B-43CD-B98E-D707A881D9A3}">
  <sheetPr>
    <tabColor rgb="FFFF0000"/>
  </sheetPr>
  <dimension ref="A1:AH41"/>
  <sheetViews>
    <sheetView topLeftCell="A10" workbookViewId="0">
      <selection activeCell="D28" sqref="D28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5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5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ref="V13:V15" si="0" t="shared">IF(U13&lt;=K13,U13,K13)</f>
        <v>375000</v>
      </c>
      <c r="W13" s="21">
        <f ref="W13:W15" si="1" t="shared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ref="AE13:AE15" si="2" t="shared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ref="J14:J15" si="3" t="shared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ref="P14:P15" si="4" t="shared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si="0" t="shared"/>
        <v>375000</v>
      </c>
      <c r="W14" s="21">
        <f si="1" t="shared"/>
        <v>2375000</v>
      </c>
      <c r="X14" s="21">
        <f>SUM(S14:S18)</f>
        <v>0</v>
      </c>
      <c r="Y14" s="21">
        <f ref="Y14:Y15" si="5" t="shared">IF(X14&lt;=W14,X14,W14)</f>
        <v>0</v>
      </c>
      <c r="Z14" s="21">
        <f ref="Z14:Z15" si="6" t="shared">W14-Y14</f>
        <v>2375000</v>
      </c>
      <c r="AA14" s="21">
        <f ref="AA14:AA15" si="7" t="shared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ref="AD14:AD15" si="8" t="shared">AC14-I14</f>
        <v>-225000</v>
      </c>
      <c r="AE14" s="21">
        <f si="2" t="shared"/>
        <v>0</v>
      </c>
      <c r="AF14" s="21">
        <f ref="AF14:AF15" si="9" t="shared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si="3" t="shared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si="4" t="shared"/>
        <v>0</v>
      </c>
      <c r="Q15" s="21">
        <f>Q13</f>
        <v>7</v>
      </c>
      <c r="R15" s="22">
        <f ref="R15" si="10" t="shared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si="0" t="shared"/>
        <v>375000</v>
      </c>
      <c r="W15" s="21">
        <f si="1" t="shared"/>
        <v>2375000</v>
      </c>
      <c r="X15" s="21">
        <f>SUM(S14:S18)</f>
        <v>0</v>
      </c>
      <c r="Y15" s="21">
        <f si="5" t="shared"/>
        <v>0</v>
      </c>
      <c r="Z15" s="21">
        <f si="6" t="shared"/>
        <v>2375000</v>
      </c>
      <c r="AA15" s="21">
        <f si="7" t="shared"/>
        <v>2375000</v>
      </c>
      <c r="AB15" s="21">
        <f>IF(R15=1,J15+S15/X15*Y15, IF(R15=0,J15-T15/U15*V15,I15))</f>
        <v>850000</v>
      </c>
      <c r="AC15" s="21">
        <f ref="AC15" si="11" t="shared">ROUND(AB15,0)</f>
        <v>850000</v>
      </c>
      <c r="AD15" s="21">
        <f si="8" t="shared"/>
        <v>-150000</v>
      </c>
      <c r="AE15" s="21">
        <f si="2" t="shared"/>
        <v>0</v>
      </c>
      <c r="AF15" s="21">
        <f si="9" t="shared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36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131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135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132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133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84A3-762C-497D-AD93-17170BEC7BD0}">
  <sheetPr>
    <tabColor theme="1" tint="4.9989318521683403E-2"/>
  </sheetPr>
  <dimension ref="A1:AH41"/>
  <sheetViews>
    <sheetView topLeftCell="A10" workbookViewId="0">
      <selection activeCell="B24" sqref="B24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ref="V13:V15" si="0" t="shared">IF(U13&lt;=K13,U13,K13)</f>
        <v>375000</v>
      </c>
      <c r="W13" s="21">
        <f ref="W13:W15" si="1" t="shared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ref="AE13:AE15" si="2" t="shared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ref="J14:J15" si="3" t="shared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ref="P14:P15" si="4" t="shared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si="0" t="shared"/>
        <v>375000</v>
      </c>
      <c r="W14" s="21">
        <f si="1" t="shared"/>
        <v>2375000</v>
      </c>
      <c r="X14" s="21">
        <f>SUM(S14:S18)</f>
        <v>0</v>
      </c>
      <c r="Y14" s="21">
        <f ref="Y14:Y15" si="5" t="shared">IF(X14&lt;=W14,X14,W14)</f>
        <v>0</v>
      </c>
      <c r="Z14" s="21">
        <f ref="Z14:Z15" si="6" t="shared">W14-Y14</f>
        <v>2375000</v>
      </c>
      <c r="AA14" s="21">
        <f ref="AA14:AA15" si="7" t="shared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ref="AD14:AD15" si="8" t="shared">AC14-I14</f>
        <v>-225000</v>
      </c>
      <c r="AE14" s="21">
        <f si="2" t="shared"/>
        <v>0</v>
      </c>
      <c r="AF14" s="21">
        <f ref="AF14:AF15" si="9" t="shared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si="3" t="shared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si="4" t="shared"/>
        <v>0</v>
      </c>
      <c r="Q15" s="21">
        <f>Q13</f>
        <v>7</v>
      </c>
      <c r="R15" s="22">
        <f ref="R15" si="10" t="shared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si="0" t="shared"/>
        <v>375000</v>
      </c>
      <c r="W15" s="21">
        <f si="1" t="shared"/>
        <v>2375000</v>
      </c>
      <c r="X15" s="21">
        <f>SUM(S14:S18)</f>
        <v>0</v>
      </c>
      <c r="Y15" s="21">
        <f si="5" t="shared"/>
        <v>0</v>
      </c>
      <c r="Z15" s="21">
        <f si="6" t="shared"/>
        <v>2375000</v>
      </c>
      <c r="AA15" s="21">
        <f si="7" t="shared"/>
        <v>2375000</v>
      </c>
      <c r="AB15" s="21">
        <f>IF(R15=1,J15+S15/X15*Y15, IF(R15=0,J15-T15/U15*V15,I15))</f>
        <v>850000</v>
      </c>
      <c r="AC15" s="21">
        <f ref="AC15" si="11" t="shared">ROUND(AB15,0)</f>
        <v>850000</v>
      </c>
      <c r="AD15" s="21">
        <f si="8" t="shared"/>
        <v>-150000</v>
      </c>
      <c r="AE15" s="21">
        <f si="2" t="shared"/>
        <v>0</v>
      </c>
      <c r="AF15" s="21">
        <f si="9" t="shared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118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120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119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115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36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AF40-4D46-49BE-AE26-5091A88E9B5F}">
  <sheetPr>
    <tabColor theme="1" tint="4.9989318521683403E-2"/>
  </sheetPr>
  <dimension ref="A1:AH41"/>
  <sheetViews>
    <sheetView topLeftCell="A10" workbookViewId="0">
      <selection activeCell="D31" sqref="D31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ref="V13:V15" si="0" t="shared">IF(U13&lt;=K13,U13,K13)</f>
        <v>375000</v>
      </c>
      <c r="W13" s="21">
        <f ref="W13:W15" si="1" t="shared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ref="AE13:AE15" si="2" t="shared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ref="J14:J15" si="3" t="shared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ref="P14:P15" si="4" t="shared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si="0" t="shared"/>
        <v>375000</v>
      </c>
      <c r="W14" s="21">
        <f si="1" t="shared"/>
        <v>2375000</v>
      </c>
      <c r="X14" s="21">
        <f>SUM(S14:S18)</f>
        <v>0</v>
      </c>
      <c r="Y14" s="21">
        <f ref="Y14:Y15" si="5" t="shared">IF(X14&lt;=W14,X14,W14)</f>
        <v>0</v>
      </c>
      <c r="Z14" s="21">
        <f ref="Z14:Z15" si="6" t="shared">W14-Y14</f>
        <v>2375000</v>
      </c>
      <c r="AA14" s="21">
        <f ref="AA14:AA15" si="7" t="shared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ref="AD14:AD15" si="8" t="shared">AC14-I14</f>
        <v>-225000</v>
      </c>
      <c r="AE14" s="21">
        <f si="2" t="shared"/>
        <v>0</v>
      </c>
      <c r="AF14" s="21">
        <f ref="AF14:AF15" si="9" t="shared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si="3" t="shared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si="4" t="shared"/>
        <v>0</v>
      </c>
      <c r="Q15" s="21">
        <f>Q13</f>
        <v>7</v>
      </c>
      <c r="R15" s="22">
        <f ref="R15" si="10" t="shared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si="0" t="shared"/>
        <v>375000</v>
      </c>
      <c r="W15" s="21">
        <f si="1" t="shared"/>
        <v>2375000</v>
      </c>
      <c r="X15" s="21">
        <f>SUM(S14:S18)</f>
        <v>0</v>
      </c>
      <c r="Y15" s="21">
        <f si="5" t="shared"/>
        <v>0</v>
      </c>
      <c r="Z15" s="21">
        <f si="6" t="shared"/>
        <v>2375000</v>
      </c>
      <c r="AA15" s="21">
        <f si="7" t="shared"/>
        <v>2375000</v>
      </c>
      <c r="AB15" s="21">
        <f>IF(R15=1,J15+S15/X15*Y15, IF(R15=0,J15-T15/U15*V15,I15))</f>
        <v>850000</v>
      </c>
      <c r="AC15" s="21">
        <f ref="AC15" si="11" t="shared">ROUND(AB15,0)</f>
        <v>850000</v>
      </c>
      <c r="AD15" s="21">
        <f si="8" t="shared"/>
        <v>-150000</v>
      </c>
      <c r="AE15" s="21">
        <f si="2" t="shared"/>
        <v>0</v>
      </c>
      <c r="AF15" s="21">
        <f si="9" t="shared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118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120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119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121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36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4743-9AF7-4CEE-A6DD-A1B7C98E08DD}">
  <sheetPr>
    <tabColor theme="1" tint="4.9989318521683403E-2"/>
  </sheetPr>
  <dimension ref="A1:AH41"/>
  <sheetViews>
    <sheetView topLeftCell="A10" workbookViewId="0">
      <selection activeCell="C27" sqref="C27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42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101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6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6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0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375000</v>
      </c>
      <c r="V13" s="21">
        <f ref="V13:V15" si="0" t="shared">IF(U13&lt;=K13,U13,K13)</f>
        <v>375000</v>
      </c>
      <c r="W13" s="21">
        <f ref="W13:W15" si="1" t="shared">SUM(K13,V13)</f>
        <v>2375000</v>
      </c>
      <c r="X13" s="21">
        <f>SUM(S14:S18)</f>
        <v>0</v>
      </c>
      <c r="Y13" s="21">
        <f>IF(X13&lt;=W13,X13,W13)</f>
        <v>0</v>
      </c>
      <c r="Z13" s="21">
        <f>W13-Y13</f>
        <v>2375000</v>
      </c>
      <c r="AA13" s="21">
        <f>Z13</f>
        <v>2375000</v>
      </c>
      <c r="AB13" s="21"/>
      <c r="AC13" s="21">
        <f>ROUND(AA13,0)</f>
        <v>2375000</v>
      </c>
      <c r="AD13" s="21">
        <f>AC13-I13</f>
        <v>375000</v>
      </c>
      <c r="AE13" s="21">
        <f ref="AE13:AE15" si="2" t="shared">ROUND(IF(AC13-I13&gt;0,(AC13-I13)*0.11,0),0)</f>
        <v>41250</v>
      </c>
      <c r="AF13" s="21">
        <f>ROUND(AC13-AE13,0)</f>
        <v>2333750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ref="J14:J15" si="3" t="shared">IF(H14=1,I14,0)</f>
        <v>1500000</v>
      </c>
      <c r="K14" s="20">
        <f>K13</f>
        <v>2000000</v>
      </c>
      <c r="L14" s="20">
        <v>225000</v>
      </c>
      <c r="M14" s="20">
        <v>4</v>
      </c>
      <c r="N14" s="23">
        <v>4</v>
      </c>
      <c r="O14" s="20">
        <v>3</v>
      </c>
      <c r="P14" s="21">
        <f ref="P14:P15" si="4" t="shared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225000</v>
      </c>
      <c r="U14" s="21">
        <f>U13</f>
        <v>375000</v>
      </c>
      <c r="V14" s="21">
        <f si="0" t="shared"/>
        <v>375000</v>
      </c>
      <c r="W14" s="21">
        <f si="1" t="shared"/>
        <v>2375000</v>
      </c>
      <c r="X14" s="21">
        <f>SUM(S14:S18)</f>
        <v>0</v>
      </c>
      <c r="Y14" s="21">
        <f ref="Y14:Y15" si="5" t="shared">IF(X14&lt;=W14,X14,W14)</f>
        <v>0</v>
      </c>
      <c r="Z14" s="21">
        <f ref="Z14:Z15" si="6" t="shared">W14-Y14</f>
        <v>2375000</v>
      </c>
      <c r="AA14" s="21">
        <f ref="AA14:AA15" si="7" t="shared">Z14</f>
        <v>2375000</v>
      </c>
      <c r="AB14" s="21">
        <f>IF(R14=1,J14+S14/X14*Y14, IF(R14=0,J14-T14/U14*V14,I14))</f>
        <v>1275000</v>
      </c>
      <c r="AC14" s="21">
        <f>ROUND(AB14,0)</f>
        <v>1275000</v>
      </c>
      <c r="AD14" s="21">
        <f ref="AD14:AD15" si="8" t="shared">AC14-I14</f>
        <v>-225000</v>
      </c>
      <c r="AE14" s="21">
        <f si="2" t="shared"/>
        <v>0</v>
      </c>
      <c r="AF14" s="21">
        <f ref="AF14:AF15" si="9" t="shared">ROUND(AC14-AE14,0)</f>
        <v>1275000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si="3" t="shared"/>
        <v>1000000</v>
      </c>
      <c r="K15" s="20">
        <f>K14</f>
        <v>2000000</v>
      </c>
      <c r="L15" s="20">
        <v>150000</v>
      </c>
      <c r="M15" s="20">
        <v>2</v>
      </c>
      <c r="N15" s="20">
        <v>3</v>
      </c>
      <c r="O15" s="20">
        <v>5</v>
      </c>
      <c r="P15" s="21">
        <f si="4" t="shared"/>
        <v>0</v>
      </c>
      <c r="Q15" s="21">
        <f>Q13</f>
        <v>7</v>
      </c>
      <c r="R15" s="22">
        <f ref="R15" si="10" t="shared">IF(P15&gt;Q15,1,IF(P15=Q15,-1,0))</f>
        <v>0</v>
      </c>
      <c r="S15" s="21">
        <f>IF(R15=1,L15,0)</f>
        <v>0</v>
      </c>
      <c r="T15" s="21">
        <f>IF(R15=0,L15,0)</f>
        <v>150000</v>
      </c>
      <c r="U15" s="21">
        <f>U13</f>
        <v>375000</v>
      </c>
      <c r="V15" s="21">
        <f si="0" t="shared"/>
        <v>375000</v>
      </c>
      <c r="W15" s="21">
        <f si="1" t="shared"/>
        <v>2375000</v>
      </c>
      <c r="X15" s="21">
        <f>SUM(S14:S18)</f>
        <v>0</v>
      </c>
      <c r="Y15" s="21">
        <f si="5" t="shared"/>
        <v>0</v>
      </c>
      <c r="Z15" s="21">
        <f si="6" t="shared"/>
        <v>2375000</v>
      </c>
      <c r="AA15" s="21">
        <f si="7" t="shared"/>
        <v>2375000</v>
      </c>
      <c r="AB15" s="21">
        <f>IF(R15=1,J15+S15/X15*Y15, IF(R15=0,J15-T15/U15*V15,I15))</f>
        <v>850000</v>
      </c>
      <c r="AC15" s="21">
        <f ref="AC15" si="11" t="shared">ROUND(AB15,0)</f>
        <v>850000</v>
      </c>
      <c r="AD15" s="21">
        <f si="8" t="shared"/>
        <v>-150000</v>
      </c>
      <c r="AE15" s="21">
        <f si="2" t="shared"/>
        <v>0</v>
      </c>
      <c r="AF15" s="21">
        <f si="9" t="shared"/>
        <v>850000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33" x14ac:dyDescent="0.25">
      <c r="A17" s="11">
        <v>6</v>
      </c>
      <c r="B17" s="8" t="s">
        <v>13</v>
      </c>
      <c r="C17" s="8" t="s">
        <v>31</v>
      </c>
      <c r="D17" s="9" t="s">
        <v>112</v>
      </c>
      <c r="E17" s="10"/>
      <c r="F17" s="10"/>
      <c r="AE17" s="8"/>
      <c r="AF17" s="8"/>
      <c r="AG17" s="8"/>
    </row>
    <row r="18" spans="1:33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33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33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33" x14ac:dyDescent="0.25">
      <c r="A21" s="11">
        <v>10</v>
      </c>
      <c r="B21" s="8" t="s">
        <v>33</v>
      </c>
      <c r="C21" s="8" t="s">
        <v>35</v>
      </c>
      <c r="D21" s="14" t="s">
        <v>118</v>
      </c>
    </row>
    <row r="22" spans="1:33" x14ac:dyDescent="0.25">
      <c r="A22" s="11">
        <v>11</v>
      </c>
      <c r="B22" s="8" t="s">
        <v>33</v>
      </c>
      <c r="C22" s="8" t="s">
        <v>31</v>
      </c>
      <c r="D22" s="9" t="s">
        <v>34</v>
      </c>
    </row>
    <row r="23" spans="1:33" x14ac:dyDescent="0.25">
      <c r="A23" s="11">
        <v>12</v>
      </c>
      <c r="B23" s="8" t="s">
        <v>13</v>
      </c>
      <c r="C23" s="8" t="s">
        <v>31</v>
      </c>
      <c r="D23" s="9" t="s">
        <v>34</v>
      </c>
    </row>
    <row r="24" spans="1:33" x14ac:dyDescent="0.25">
      <c r="A24" s="11">
        <v>13</v>
      </c>
      <c r="B24" s="8" t="s">
        <v>33</v>
      </c>
      <c r="C24" s="8" t="s">
        <v>35</v>
      </c>
      <c r="D24" s="14" t="s">
        <v>120</v>
      </c>
    </row>
    <row r="25" spans="1:33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33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33" x14ac:dyDescent="0.25">
      <c r="A27" s="11">
        <v>16</v>
      </c>
      <c r="B27" s="8" t="s">
        <v>33</v>
      </c>
      <c r="C27" s="8" t="s">
        <v>35</v>
      </c>
      <c r="D27" s="14" t="s">
        <v>119</v>
      </c>
    </row>
    <row r="28" spans="1:33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33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33" x14ac:dyDescent="0.25">
      <c r="A30" s="11">
        <v>19</v>
      </c>
      <c r="B30" s="8" t="s">
        <v>28</v>
      </c>
      <c r="C30" s="8" t="s">
        <v>35</v>
      </c>
      <c r="D30" s="14" t="s">
        <v>115</v>
      </c>
    </row>
    <row r="31" spans="1:33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33" x14ac:dyDescent="0.25">
      <c r="A32" s="11">
        <v>21</v>
      </c>
      <c r="B32" s="8" t="s">
        <v>28</v>
      </c>
      <c r="C32" s="8" t="s">
        <v>35</v>
      </c>
      <c r="D32" s="14" t="s">
        <v>36</v>
      </c>
    </row>
    <row r="33" spans="1:4" x14ac:dyDescent="0.25">
      <c r="A33" s="11">
        <v>22</v>
      </c>
      <c r="B33" s="8" t="s">
        <v>28</v>
      </c>
      <c r="C33" s="8" t="s">
        <v>31</v>
      </c>
      <c r="D33" s="9" t="s">
        <v>40</v>
      </c>
    </row>
    <row r="34" spans="1:4" x14ac:dyDescent="0.25">
      <c r="A34" s="11">
        <v>23</v>
      </c>
      <c r="B34" s="8" t="s">
        <v>33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13</v>
      </c>
      <c r="C35" s="8" t="s">
        <v>31</v>
      </c>
      <c r="D35" s="9" t="s">
        <v>40</v>
      </c>
    </row>
    <row r="36" spans="1:4" x14ac:dyDescent="0.25">
      <c r="A36" s="11">
        <v>25</v>
      </c>
      <c r="B36" s="8" t="s">
        <v>28</v>
      </c>
      <c r="C36" s="8" t="s">
        <v>49</v>
      </c>
      <c r="D36" s="9" t="s">
        <v>109</v>
      </c>
    </row>
    <row r="37" spans="1:4" x14ac:dyDescent="0.25">
      <c r="A37" s="11">
        <v>26</v>
      </c>
      <c r="B37" s="8" t="s">
        <v>33</v>
      </c>
      <c r="C37" s="8" t="s">
        <v>49</v>
      </c>
      <c r="D37" s="9" t="s">
        <v>110</v>
      </c>
    </row>
    <row r="38" spans="1:4" x14ac:dyDescent="0.25">
      <c r="A38" s="11">
        <v>27</v>
      </c>
      <c r="B38" s="8" t="s">
        <v>13</v>
      </c>
      <c r="C38" s="8" t="s">
        <v>49</v>
      </c>
      <c r="D38" s="9" t="s">
        <v>52</v>
      </c>
    </row>
    <row r="39" spans="1:4" x14ac:dyDescent="0.25">
      <c r="A39" s="11">
        <v>28</v>
      </c>
      <c r="B39" s="8" t="s">
        <v>25</v>
      </c>
      <c r="C39" s="8" t="s">
        <v>100</v>
      </c>
      <c r="D39" s="14" t="s">
        <v>28</v>
      </c>
    </row>
    <row r="40" spans="1:4" x14ac:dyDescent="0.25">
      <c r="A40" s="11">
        <v>29</v>
      </c>
      <c r="B40" s="8" t="s">
        <v>25</v>
      </c>
      <c r="C40" s="8" t="s">
        <v>100</v>
      </c>
      <c r="D40" s="14" t="s">
        <v>33</v>
      </c>
    </row>
    <row r="41" spans="1:4" x14ac:dyDescent="0.25">
      <c r="A41" s="11">
        <v>30</v>
      </c>
      <c r="B41" s="8" t="s">
        <v>25</v>
      </c>
      <c r="C41" s="8" t="s">
        <v>100</v>
      </c>
      <c r="D41" s="14" t="s">
        <v>13</v>
      </c>
    </row>
  </sheetData>
  <mergeCells count="19">
    <mergeCell ref="E11:E12"/>
    <mergeCell ref="F11:F12"/>
    <mergeCell ref="G11:G12"/>
    <mergeCell ref="H11:H12"/>
    <mergeCell ref="I11:I12"/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A1C9-E74F-4AAD-BAAF-9E465071BE05}">
  <sheetPr>
    <tabColor rgb="FFFF0000"/>
  </sheetPr>
  <dimension ref="A1:AH44"/>
  <sheetViews>
    <sheetView topLeftCell="A10" workbookViewId="0">
      <selection activeCell="D28" sqref="D28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44</v>
      </c>
    </row>
    <row r="2" spans="1:33" x14ac:dyDescent="0.25">
      <c r="A2" s="7" t="s">
        <v>12</v>
      </c>
      <c r="B2" s="8" t="s">
        <v>13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t="s">
        <v>117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ht="18.75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5"/>
      <c r="F10" s="32" t="s">
        <v>63</v>
      </c>
      <c r="G10" s="32"/>
      <c r="H10" s="32"/>
      <c r="I10" s="32"/>
      <c r="J10" s="32"/>
      <c r="K10" s="32"/>
      <c r="L10" s="32"/>
      <c r="M10" s="32"/>
      <c r="N10" s="32"/>
      <c r="O10" s="32"/>
      <c r="P10" s="33" t="s">
        <v>64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customFormat="1" ht="15.75" r="11" s="7" spans="1:33" x14ac:dyDescent="0.25">
      <c r="A11" s="7" t="s">
        <v>24</v>
      </c>
      <c r="D11" s="13"/>
      <c r="E11" s="31" t="s">
        <v>65</v>
      </c>
      <c r="F11" s="34" t="s">
        <v>66</v>
      </c>
      <c r="G11" s="34" t="s">
        <v>67</v>
      </c>
      <c r="H11" s="34" t="s">
        <v>68</v>
      </c>
      <c r="I11" s="34" t="s">
        <v>69</v>
      </c>
      <c r="J11" s="34" t="s">
        <v>70</v>
      </c>
      <c r="K11" s="35" t="s">
        <v>71</v>
      </c>
      <c r="L11" s="31" t="s">
        <v>72</v>
      </c>
      <c r="M11" s="37" t="s">
        <v>73</v>
      </c>
      <c r="N11" s="37"/>
      <c r="O11" s="37"/>
      <c r="P11" s="34" t="s">
        <v>74</v>
      </c>
      <c r="Q11" s="27"/>
      <c r="R11" s="31" t="s">
        <v>75</v>
      </c>
      <c r="S11" s="29" t="s">
        <v>76</v>
      </c>
      <c r="T11" s="29" t="s">
        <v>77</v>
      </c>
      <c r="U11" s="17"/>
      <c r="V11" s="17"/>
      <c r="W11" s="17"/>
      <c r="X11" s="17"/>
      <c r="Y11" s="17"/>
      <c r="Z11" s="17"/>
      <c r="AA11" s="17"/>
      <c r="AB11" s="17"/>
      <c r="AC11" s="31" t="s">
        <v>78</v>
      </c>
      <c r="AD11" s="29" t="s">
        <v>79</v>
      </c>
      <c r="AE11" s="34" t="s">
        <v>80</v>
      </c>
      <c r="AF11" s="31" t="s">
        <v>81</v>
      </c>
    </row>
    <row ht="15.75" r="12" spans="1:33" x14ac:dyDescent="0.25">
      <c r="A12" s="11">
        <v>1</v>
      </c>
      <c r="B12" s="8" t="s">
        <v>25</v>
      </c>
      <c r="C12" s="8" t="s">
        <v>26</v>
      </c>
      <c r="D12" s="14" t="s">
        <v>106</v>
      </c>
      <c r="E12" s="31"/>
      <c r="F12" s="34"/>
      <c r="G12" s="34"/>
      <c r="H12" s="34"/>
      <c r="I12" s="34"/>
      <c r="J12" s="34"/>
      <c r="K12" s="36"/>
      <c r="L12" s="31"/>
      <c r="M12" s="17" t="s">
        <v>82</v>
      </c>
      <c r="N12" s="17" t="s">
        <v>83</v>
      </c>
      <c r="O12" s="17" t="s">
        <v>84</v>
      </c>
      <c r="P12" s="34"/>
      <c r="Q12" s="27" t="s">
        <v>85</v>
      </c>
      <c r="R12" s="31"/>
      <c r="S12" s="30"/>
      <c r="T12" s="30"/>
      <c r="U12" s="17" t="s">
        <v>86</v>
      </c>
      <c r="V12" s="18" t="s">
        <v>87</v>
      </c>
      <c r="W12" s="17" t="s">
        <v>88</v>
      </c>
      <c r="X12" s="17" t="s">
        <v>89</v>
      </c>
      <c r="Y12" s="18" t="s">
        <v>90</v>
      </c>
      <c r="Z12" s="17" t="s">
        <v>91</v>
      </c>
      <c r="AA12" s="17" t="s">
        <v>92</v>
      </c>
      <c r="AB12" s="17" t="s">
        <v>93</v>
      </c>
      <c r="AC12" s="31"/>
      <c r="AD12" s="30"/>
      <c r="AE12" s="34"/>
      <c r="AF12" s="31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107</v>
      </c>
      <c r="E13" s="19">
        <v>1</v>
      </c>
      <c r="F13" s="28"/>
      <c r="G13" s="20"/>
      <c r="H13" s="20">
        <v>2</v>
      </c>
      <c r="I13" s="20">
        <v>2000000</v>
      </c>
      <c r="J13" s="20">
        <f>IF(H13=1,I13,0)</f>
        <v>0</v>
      </c>
      <c r="K13" s="20">
        <f>I13</f>
        <v>2000000</v>
      </c>
      <c r="L13" s="20"/>
      <c r="M13" s="20">
        <v>7</v>
      </c>
      <c r="N13" s="20">
        <v>10</v>
      </c>
      <c r="O13" s="20"/>
      <c r="P13" s="21">
        <f>IF(SUM(N13,M13,O13)&lt;10,SUM(N13,M13,O13),IF(SUM(N13,M13,O13)&lt;20,SUM(N13,M13,O13)-10,IF(SUM(N13,M13,O13)&lt;30,SUM(N13,M13,O13)-20,SUM(N13,M13,O13)-30)))</f>
        <v>7</v>
      </c>
      <c r="Q13" s="21">
        <f>P13</f>
        <v>7</v>
      </c>
      <c r="R13" s="22">
        <f>IF(V13&gt;Y13,1, IF(V13=Y13,-1,0))</f>
        <v>1</v>
      </c>
      <c r="S13" s="21"/>
      <c r="T13" s="21"/>
      <c r="U13" s="21">
        <f>SUM(T14:T18)</f>
        <v>2500000</v>
      </c>
      <c r="V13" s="21">
        <f ref="V13:V15" si="0" t="shared">IF(U13&lt;=K13,U13,K13)</f>
        <v>2000000</v>
      </c>
      <c r="W13" s="21">
        <f ref="W13:W15" si="1" t="shared">SUM(K13,V13)</f>
        <v>4000000</v>
      </c>
      <c r="X13" s="21">
        <f>SUM(S14:S18)</f>
        <v>0</v>
      </c>
      <c r="Y13" s="21">
        <f>IF(X13&lt;=W13,X13,W13)</f>
        <v>0</v>
      </c>
      <c r="Z13" s="21">
        <f>W13-Y13</f>
        <v>4000000</v>
      </c>
      <c r="AA13" s="21">
        <f>Z13</f>
        <v>4000000</v>
      </c>
      <c r="AB13" s="21"/>
      <c r="AC13" s="21">
        <f>ROUND(AA13,0)</f>
        <v>4000000</v>
      </c>
      <c r="AD13" s="21">
        <f>AC13-I13</f>
        <v>2000000</v>
      </c>
      <c r="AE13" s="21">
        <f>ROUND(IF(AC13-I13&gt;0,(AC13-I13)*0.11,0),0)</f>
        <v>220000</v>
      </c>
      <c r="AF13" s="21">
        <f>ROUND(AC13-AE13,0)</f>
        <v>3780000</v>
      </c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108</v>
      </c>
      <c r="E14" s="19">
        <v>2</v>
      </c>
      <c r="F14" s="20"/>
      <c r="G14" s="20"/>
      <c r="H14" s="20">
        <v>1</v>
      </c>
      <c r="I14" s="20">
        <v>1500000</v>
      </c>
      <c r="J14" s="20">
        <f ref="J14:J15" si="2" t="shared">IF(H14=1,I14,0)</f>
        <v>1500000</v>
      </c>
      <c r="K14" s="20">
        <f>K13</f>
        <v>2000000</v>
      </c>
      <c r="L14" s="20">
        <v>1500000</v>
      </c>
      <c r="M14" s="20">
        <v>4</v>
      </c>
      <c r="N14" s="23">
        <v>4</v>
      </c>
      <c r="O14" s="20">
        <v>3</v>
      </c>
      <c r="P14" s="21">
        <f ref="P14:P15" si="3" t="shared">IF(SUM(N14,M14,O14)&lt;10,SUM(N14,M14,O14),IF(SUM(N14,M14,O14)&lt;20,SUM(N14,M14,O14)-10,IF(SUM(N14,M14,O14)&lt;30,SUM(N14,M14,O14)-20,SUM(N14,M14,O14)-30)))</f>
        <v>1</v>
      </c>
      <c r="Q14" s="21">
        <f>Q13</f>
        <v>7</v>
      </c>
      <c r="R14" s="22">
        <f>IF(P14&gt;Q14,1,IF(P14=Q14,-1,0))</f>
        <v>0</v>
      </c>
      <c r="S14" s="21">
        <f>IF(R14=1,L14,0)</f>
        <v>0</v>
      </c>
      <c r="T14" s="21">
        <f>IF(R14=0,L14,0)</f>
        <v>1500000</v>
      </c>
      <c r="U14" s="21">
        <f>U13</f>
        <v>2500000</v>
      </c>
      <c r="V14" s="21">
        <f si="0" t="shared"/>
        <v>2000000</v>
      </c>
      <c r="W14" s="21">
        <f si="1" t="shared"/>
        <v>4000000</v>
      </c>
      <c r="X14" s="21">
        <f>SUM(S14:S18)</f>
        <v>0</v>
      </c>
      <c r="Y14" s="21">
        <f ref="Y14:Y15" si="4" t="shared">IF(X14&lt;=W14,X14,W14)</f>
        <v>0</v>
      </c>
      <c r="Z14" s="21">
        <f ref="Z14:Z15" si="5" t="shared">W14-Y14</f>
        <v>4000000</v>
      </c>
      <c r="AA14" s="21">
        <f ref="AA14:AA15" si="6" t="shared">Z14</f>
        <v>4000000</v>
      </c>
      <c r="AB14" s="21">
        <f>IF(R14=1,J14+S14/X14*Y14, IF(R14=0,J14-T14/U14*V14,I14))</f>
        <v>300000</v>
      </c>
      <c r="AC14" s="21">
        <f>ROUND(AB14,0)</f>
        <v>300000</v>
      </c>
      <c r="AD14" s="21">
        <f ref="AD14:AD15" si="7" t="shared">AC14-I14</f>
        <v>-1200000</v>
      </c>
      <c r="AE14" s="21">
        <f>ROUND(IF(AC14-I14&gt;0,(AC14-I14)*0.11,0),0)</f>
        <v>0</v>
      </c>
      <c r="AF14" s="21">
        <f ref="AF14:AF15" si="8" t="shared">ROUND(AC14-AE14,0)</f>
        <v>300000</v>
      </c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112</v>
      </c>
      <c r="E15" s="19">
        <v>3</v>
      </c>
      <c r="F15" s="20"/>
      <c r="G15" s="20"/>
      <c r="H15" s="20">
        <v>1</v>
      </c>
      <c r="I15" s="20">
        <v>1000000</v>
      </c>
      <c r="J15" s="20">
        <f si="2" t="shared"/>
        <v>1000000</v>
      </c>
      <c r="K15" s="20">
        <f>K14</f>
        <v>2000000</v>
      </c>
      <c r="L15" s="20">
        <v>1000000</v>
      </c>
      <c r="M15" s="20">
        <v>2</v>
      </c>
      <c r="N15" s="20">
        <v>3</v>
      </c>
      <c r="O15" s="20">
        <v>5</v>
      </c>
      <c r="P15" s="21">
        <f si="3" t="shared"/>
        <v>0</v>
      </c>
      <c r="Q15" s="21">
        <f>Q13</f>
        <v>7</v>
      </c>
      <c r="R15" s="22">
        <f ref="R15" si="9" t="shared">IF(P15&gt;Q15,1,IF(P15=Q15,-1,0))</f>
        <v>0</v>
      </c>
      <c r="S15" s="21">
        <f>IF(R15=1,L15,0)</f>
        <v>0</v>
      </c>
      <c r="T15" s="21">
        <f>IF(R15=0,L15,0)</f>
        <v>1000000</v>
      </c>
      <c r="U15" s="21">
        <f>U13</f>
        <v>2500000</v>
      </c>
      <c r="V15" s="21">
        <f si="0" t="shared"/>
        <v>2000000</v>
      </c>
      <c r="W15" s="21">
        <f si="1" t="shared"/>
        <v>4000000</v>
      </c>
      <c r="X15" s="21">
        <f>SUM(S14:S18)</f>
        <v>0</v>
      </c>
      <c r="Y15" s="21">
        <f si="4" t="shared"/>
        <v>0</v>
      </c>
      <c r="Z15" s="21">
        <f si="5" t="shared"/>
        <v>4000000</v>
      </c>
      <c r="AA15" s="21">
        <f si="6" t="shared"/>
        <v>4000000</v>
      </c>
      <c r="AB15" s="21">
        <f>IF(R15=1,J15+S15/X15*Y15, IF(R15=0,J15-T15/U15*V15,I15))</f>
        <v>200000</v>
      </c>
      <c r="AC15" s="21">
        <f ref="AC15" si="10" t="shared">ROUND(AB15,0)</f>
        <v>200000</v>
      </c>
      <c r="AD15" s="21">
        <f si="7" t="shared"/>
        <v>-800000</v>
      </c>
      <c r="AE15" s="21">
        <f>ROUND(IF(AC15-I15&gt;0,(AC15-I15)*0.11,0),0)</f>
        <v>0</v>
      </c>
      <c r="AF15" s="21">
        <f si="8" t="shared"/>
        <v>200000</v>
      </c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9" t="s">
        <v>112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9" t="s">
        <v>112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57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57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57</v>
      </c>
    </row>
    <row r="21" spans="1:4" x14ac:dyDescent="0.25">
      <c r="A21" s="11">
        <v>10</v>
      </c>
      <c r="B21" s="8" t="s">
        <v>33</v>
      </c>
      <c r="C21" s="8" t="s">
        <v>35</v>
      </c>
      <c r="D21" s="14" t="s">
        <v>36</v>
      </c>
    </row>
    <row r="22" spans="1:4" x14ac:dyDescent="0.25">
      <c r="A22" s="11">
        <v>11</v>
      </c>
      <c r="B22" s="8" t="s">
        <v>33</v>
      </c>
      <c r="C22" s="8" t="s">
        <v>31</v>
      </c>
      <c r="D22" s="9" t="s">
        <v>122</v>
      </c>
    </row>
    <row r="23" spans="1:4" x14ac:dyDescent="0.25">
      <c r="A23" s="11">
        <v>12</v>
      </c>
      <c r="B23" s="8" t="s">
        <v>13</v>
      </c>
      <c r="C23" s="8" t="s">
        <v>31</v>
      </c>
      <c r="D23" s="9" t="s">
        <v>122</v>
      </c>
    </row>
    <row r="24" spans="1:4" x14ac:dyDescent="0.25">
      <c r="A24" s="11">
        <v>13</v>
      </c>
      <c r="B24" s="8" t="s">
        <v>33</v>
      </c>
      <c r="C24" s="8" t="s">
        <v>35</v>
      </c>
      <c r="D24" s="14" t="s">
        <v>131</v>
      </c>
    </row>
    <row r="25" spans="1:4" x14ac:dyDescent="0.25">
      <c r="A25" s="11">
        <v>14</v>
      </c>
      <c r="B25" s="8" t="s">
        <v>33</v>
      </c>
      <c r="C25" s="8" t="s">
        <v>104</v>
      </c>
      <c r="D25" s="14" t="s">
        <v>105</v>
      </c>
    </row>
    <row r="26" spans="1:4" x14ac:dyDescent="0.25">
      <c r="A26" s="11">
        <v>15</v>
      </c>
      <c r="B26" s="8" t="s">
        <v>13</v>
      </c>
      <c r="C26" s="8" t="s">
        <v>104</v>
      </c>
      <c r="D26" s="14" t="s">
        <v>105</v>
      </c>
    </row>
    <row r="27" spans="1:4" x14ac:dyDescent="0.25">
      <c r="A27" s="11">
        <v>16</v>
      </c>
      <c r="B27" s="8" t="s">
        <v>33</v>
      </c>
      <c r="C27" s="8" t="s">
        <v>35</v>
      </c>
      <c r="D27" s="14" t="s">
        <v>135</v>
      </c>
    </row>
    <row r="28" spans="1:4" x14ac:dyDescent="0.25">
      <c r="A28" s="11">
        <v>17</v>
      </c>
      <c r="B28" s="8" t="s">
        <v>33</v>
      </c>
      <c r="C28" s="8" t="s">
        <v>31</v>
      </c>
      <c r="D28" s="9" t="s">
        <v>58</v>
      </c>
    </row>
    <row r="29" spans="1:4" x14ac:dyDescent="0.25">
      <c r="A29" s="11">
        <v>18</v>
      </c>
      <c r="B29" s="8" t="s">
        <v>13</v>
      </c>
      <c r="C29" s="8" t="s">
        <v>31</v>
      </c>
      <c r="D29" s="9" t="s">
        <v>58</v>
      </c>
    </row>
    <row r="30" spans="1:4" x14ac:dyDescent="0.25">
      <c r="A30" s="11">
        <v>19</v>
      </c>
      <c r="B30" s="8" t="s">
        <v>28</v>
      </c>
      <c r="C30" s="8" t="s">
        <v>35</v>
      </c>
      <c r="D30" s="14" t="s">
        <v>132</v>
      </c>
    </row>
    <row r="31" spans="1:4" x14ac:dyDescent="0.25">
      <c r="A31" s="11">
        <v>20</v>
      </c>
      <c r="B31" s="8" t="s">
        <v>28</v>
      </c>
      <c r="C31" s="8" t="s">
        <v>31</v>
      </c>
      <c r="D31" s="9" t="s">
        <v>37</v>
      </c>
    </row>
    <row r="32" spans="1:4" x14ac:dyDescent="0.25">
      <c r="A32" s="11">
        <v>21</v>
      </c>
      <c r="B32" s="8" t="s">
        <v>28</v>
      </c>
      <c r="C32" s="8" t="s">
        <v>35</v>
      </c>
      <c r="D32" s="14" t="s">
        <v>134</v>
      </c>
    </row>
    <row r="33" spans="1:4" x14ac:dyDescent="0.25">
      <c r="A33" s="11">
        <v>22</v>
      </c>
      <c r="B33" s="8" t="s">
        <v>28</v>
      </c>
      <c r="C33" s="8" t="s">
        <v>49</v>
      </c>
      <c r="D33" s="9" t="s">
        <v>123</v>
      </c>
    </row>
    <row r="34" spans="1:4" x14ac:dyDescent="0.25">
      <c r="A34" s="11">
        <v>23</v>
      </c>
      <c r="B34" s="8" t="s">
        <v>28</v>
      </c>
      <c r="C34" s="8" t="s">
        <v>31</v>
      </c>
      <c r="D34" s="9" t="s">
        <v>40</v>
      </c>
    </row>
    <row r="35" spans="1:4" x14ac:dyDescent="0.25">
      <c r="A35" s="11">
        <v>24</v>
      </c>
      <c r="B35" s="8" t="s">
        <v>33</v>
      </c>
      <c r="C35" s="8" t="s">
        <v>49</v>
      </c>
      <c r="D35" s="9" t="s">
        <v>126</v>
      </c>
    </row>
    <row r="36" spans="1:4" x14ac:dyDescent="0.25">
      <c r="A36" s="11">
        <v>25</v>
      </c>
      <c r="B36" s="8" t="s">
        <v>33</v>
      </c>
      <c r="C36" s="8" t="s">
        <v>31</v>
      </c>
      <c r="D36" s="9" t="s">
        <v>40</v>
      </c>
    </row>
    <row r="37" spans="1:4" x14ac:dyDescent="0.25">
      <c r="A37" s="11">
        <v>26</v>
      </c>
      <c r="B37" s="8" t="s">
        <v>13</v>
      </c>
      <c r="C37" s="8" t="s">
        <v>49</v>
      </c>
      <c r="D37" s="9" t="s">
        <v>125</v>
      </c>
    </row>
    <row r="38" spans="1:4" x14ac:dyDescent="0.25">
      <c r="A38" s="11">
        <v>27</v>
      </c>
      <c r="B38" s="8" t="s">
        <v>13</v>
      </c>
      <c r="C38" s="8" t="s">
        <v>31</v>
      </c>
      <c r="D38" s="9" t="s">
        <v>40</v>
      </c>
    </row>
    <row r="39" spans="1:4" x14ac:dyDescent="0.25">
      <c r="A39" s="11">
        <v>28</v>
      </c>
      <c r="B39" s="8" t="s">
        <v>28</v>
      </c>
      <c r="C39" s="8" t="s">
        <v>49</v>
      </c>
      <c r="D39" s="9" t="s">
        <v>123</v>
      </c>
    </row>
    <row r="40" spans="1:4" x14ac:dyDescent="0.25">
      <c r="A40" s="11">
        <v>29</v>
      </c>
      <c r="B40" s="8" t="s">
        <v>33</v>
      </c>
      <c r="C40" s="8" t="s">
        <v>49</v>
      </c>
      <c r="D40" s="9" t="s">
        <v>124</v>
      </c>
    </row>
    <row r="41" spans="1:4" x14ac:dyDescent="0.25">
      <c r="A41" s="11">
        <v>30</v>
      </c>
      <c r="B41" s="8" t="s">
        <v>13</v>
      </c>
      <c r="C41" s="8" t="s">
        <v>49</v>
      </c>
      <c r="D41" s="9" t="s">
        <v>125</v>
      </c>
    </row>
    <row r="42" spans="1:4" x14ac:dyDescent="0.25">
      <c r="A42" s="11">
        <v>31</v>
      </c>
      <c r="B42" s="8" t="s">
        <v>25</v>
      </c>
      <c r="C42" s="8" t="s">
        <v>100</v>
      </c>
      <c r="D42" s="14" t="s">
        <v>28</v>
      </c>
    </row>
    <row r="43" spans="1:4" x14ac:dyDescent="0.25">
      <c r="A43" s="11">
        <v>32</v>
      </c>
      <c r="B43" s="8" t="s">
        <v>25</v>
      </c>
      <c r="C43" s="8" t="s">
        <v>100</v>
      </c>
      <c r="D43" s="14" t="s">
        <v>33</v>
      </c>
    </row>
    <row r="44" spans="1:4" x14ac:dyDescent="0.25">
      <c r="A44" s="11">
        <v>33</v>
      </c>
      <c r="B44" s="8" t="s">
        <v>25</v>
      </c>
      <c r="C44" s="8" t="s">
        <v>100</v>
      </c>
      <c r="D44" s="14" t="s">
        <v>13</v>
      </c>
    </row>
  </sheetData>
  <mergeCells count="19">
    <mergeCell ref="S11:S12"/>
    <mergeCell ref="T11:T12"/>
    <mergeCell ref="AC11:AC12"/>
    <mergeCell ref="F10:O10"/>
    <mergeCell ref="P10:AF10"/>
    <mergeCell ref="J11:J12"/>
    <mergeCell ref="K11:K12"/>
    <mergeCell ref="L11:L12"/>
    <mergeCell ref="AD11:AD12"/>
    <mergeCell ref="AE11:AE12"/>
    <mergeCell ref="AF11:AF12"/>
    <mergeCell ref="M11:O11"/>
    <mergeCell ref="P11:P12"/>
    <mergeCell ref="R11:R12"/>
    <mergeCell ref="E11:E12"/>
    <mergeCell ref="F11:F12"/>
    <mergeCell ref="G11:G12"/>
    <mergeCell ref="H11:H12"/>
    <mergeCell ref="I11:I1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90EE-26F7-43B2-A9A5-D458D835AFA6}">
  <dimension ref="A1:AH26"/>
  <sheetViews>
    <sheetView workbookViewId="0">
      <selection sqref="A1:XFD1048576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45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Format="1" r="11" s="7" spans="1:33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54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55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56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53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53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53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3283-7EE3-4ED6-A353-0470994C7A54}">
  <dimension ref="A1:AH26"/>
  <sheetViews>
    <sheetView workbookViewId="0">
      <selection sqref="A1:XFD1048576"/>
    </sheetView>
  </sheetViews>
  <sheetFormatPr defaultColWidth="9.140625" defaultRowHeight="15" x14ac:dyDescent="0.25"/>
  <cols>
    <col min="1" max="1" bestFit="true" customWidth="true" style="8" width="13.140625" collapsed="true"/>
    <col min="2" max="2" customWidth="true" style="8" width="11.0" collapsed="true"/>
    <col min="3" max="3" bestFit="true" customWidth="true" style="8" width="27.85546875" collapsed="true"/>
    <col min="4" max="4" customWidth="true" style="9" width="54.42578125" collapsed="true"/>
    <col min="5" max="6" style="8" width="9.140625" collapsed="true"/>
    <col min="7" max="33" style="10" width="9.140625" collapsed="true"/>
    <col min="34" max="16384" style="8" width="9.140625" collapsed="true"/>
  </cols>
  <sheetData>
    <row r="1" spans="1:33" x14ac:dyDescent="0.25">
      <c r="A1" s="7" t="s">
        <v>11</v>
      </c>
      <c r="B1" s="8" t="s">
        <v>46</v>
      </c>
    </row>
    <row r="2" spans="1:33" x14ac:dyDescent="0.25">
      <c r="A2" s="7" t="s">
        <v>12</v>
      </c>
      <c r="B2" s="8" t="s">
        <v>43</v>
      </c>
    </row>
    <row r="3" spans="1:33" x14ac:dyDescent="0.25">
      <c r="A3" s="7" t="s">
        <v>14</v>
      </c>
      <c r="B3" s="8" t="s">
        <v>15</v>
      </c>
    </row>
    <row r="4" spans="1:33" x14ac:dyDescent="0.25">
      <c r="A4" s="7" t="s">
        <v>16</v>
      </c>
      <c r="B4" s="11" t="s">
        <v>17</v>
      </c>
      <c r="C4" s="12"/>
    </row>
    <row r="5" spans="1:33" x14ac:dyDescent="0.25">
      <c r="A5" s="7" t="s">
        <v>18</v>
      </c>
    </row>
    <row r="6" spans="1:33" x14ac:dyDescent="0.25">
      <c r="A6" s="7" t="s">
        <v>19</v>
      </c>
      <c r="B6" s="8" t="s">
        <v>38</v>
      </c>
    </row>
    <row customFormat="1" r="7" s="10" spans="1:33" x14ac:dyDescent="0.25"/>
    <row customFormat="1" r="8" s="10" spans="1:33" x14ac:dyDescent="0.25"/>
    <row customFormat="1" r="10" s="7" spans="1:33" x14ac:dyDescent="0.25">
      <c r="A10" s="7" t="s">
        <v>20</v>
      </c>
      <c r="B10" s="7" t="s">
        <v>21</v>
      </c>
      <c r="C10" s="7" t="s">
        <v>22</v>
      </c>
      <c r="D10" s="13" t="s">
        <v>23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customFormat="1" r="11" s="7" spans="1:33" x14ac:dyDescent="0.25">
      <c r="A11" s="7" t="s">
        <v>24</v>
      </c>
      <c r="D11" s="13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3" x14ac:dyDescent="0.25">
      <c r="A12" s="11">
        <v>1</v>
      </c>
      <c r="B12" s="8" t="s">
        <v>25</v>
      </c>
      <c r="C12" s="8" t="s">
        <v>26</v>
      </c>
      <c r="D12" s="14" t="s">
        <v>27</v>
      </c>
      <c r="E12" s="10"/>
      <c r="F12" s="10"/>
      <c r="AE12" s="8"/>
      <c r="AF12" s="8"/>
      <c r="AG12" s="8"/>
    </row>
    <row r="13" spans="1:33" x14ac:dyDescent="0.25">
      <c r="A13" s="11">
        <v>2</v>
      </c>
      <c r="B13" s="8" t="s">
        <v>25</v>
      </c>
      <c r="C13" s="8" t="s">
        <v>26</v>
      </c>
      <c r="D13" s="14" t="s">
        <v>29</v>
      </c>
      <c r="E13" s="10"/>
      <c r="F13" s="10"/>
      <c r="AE13" s="8"/>
      <c r="AF13" s="8"/>
      <c r="AG13" s="8"/>
    </row>
    <row r="14" spans="1:33" x14ac:dyDescent="0.25">
      <c r="A14" s="11">
        <v>3</v>
      </c>
      <c r="B14" s="8" t="s">
        <v>25</v>
      </c>
      <c r="C14" s="8" t="s">
        <v>26</v>
      </c>
      <c r="D14" s="14" t="s">
        <v>30</v>
      </c>
      <c r="E14" s="10"/>
      <c r="F14" s="10"/>
      <c r="AE14" s="8"/>
      <c r="AF14" s="8"/>
      <c r="AG14" s="8"/>
    </row>
    <row r="15" spans="1:33" x14ac:dyDescent="0.25">
      <c r="A15" s="11">
        <v>4</v>
      </c>
      <c r="B15" s="8" t="s">
        <v>28</v>
      </c>
      <c r="C15" s="8" t="s">
        <v>31</v>
      </c>
      <c r="D15" s="9" t="s">
        <v>32</v>
      </c>
      <c r="E15" s="10"/>
      <c r="F15" s="10"/>
      <c r="AE15" s="8"/>
      <c r="AF15" s="8"/>
      <c r="AG15" s="8"/>
    </row>
    <row r="16" spans="1:33" x14ac:dyDescent="0.25">
      <c r="A16" s="11">
        <v>5</v>
      </c>
      <c r="B16" s="8" t="s">
        <v>33</v>
      </c>
      <c r="C16" s="8" t="s">
        <v>31</v>
      </c>
      <c r="D16" s="14" t="s">
        <v>32</v>
      </c>
      <c r="E16" s="10"/>
      <c r="F16" s="10"/>
      <c r="AE16" s="8"/>
      <c r="AF16" s="8"/>
      <c r="AG16" s="8"/>
    </row>
    <row r="17" spans="1:4" x14ac:dyDescent="0.25">
      <c r="A17" s="11">
        <v>6</v>
      </c>
      <c r="B17" s="8" t="s">
        <v>13</v>
      </c>
      <c r="C17" s="8" t="s">
        <v>31</v>
      </c>
      <c r="D17" s="14" t="s">
        <v>32</v>
      </c>
    </row>
    <row r="18" spans="1:4" x14ac:dyDescent="0.25">
      <c r="A18" s="11">
        <v>7</v>
      </c>
      <c r="B18" s="8" t="s">
        <v>28</v>
      </c>
      <c r="C18" s="8" t="s">
        <v>31</v>
      </c>
      <c r="D18" s="14" t="s">
        <v>39</v>
      </c>
    </row>
    <row r="19" spans="1:4" x14ac:dyDescent="0.25">
      <c r="A19" s="11">
        <v>8</v>
      </c>
      <c r="B19" s="8" t="s">
        <v>33</v>
      </c>
      <c r="C19" s="8" t="s">
        <v>31</v>
      </c>
      <c r="D19" s="14" t="s">
        <v>39</v>
      </c>
    </row>
    <row r="20" spans="1:4" x14ac:dyDescent="0.25">
      <c r="A20" s="11">
        <v>9</v>
      </c>
      <c r="B20" s="8" t="s">
        <v>13</v>
      </c>
      <c r="C20" s="8" t="s">
        <v>31</v>
      </c>
      <c r="D20" s="14" t="s">
        <v>39</v>
      </c>
    </row>
    <row r="21" spans="1:4" x14ac:dyDescent="0.25">
      <c r="A21" s="11">
        <v>10</v>
      </c>
      <c r="B21" s="8" t="s">
        <v>33</v>
      </c>
      <c r="C21" s="8" t="s">
        <v>31</v>
      </c>
      <c r="D21" s="9" t="s">
        <v>34</v>
      </c>
    </row>
    <row r="22" spans="1:4" x14ac:dyDescent="0.25">
      <c r="A22" s="11">
        <v>11</v>
      </c>
      <c r="B22" s="8" t="s">
        <v>13</v>
      </c>
      <c r="C22" s="8" t="s">
        <v>31</v>
      </c>
      <c r="D22" s="9" t="s">
        <v>34</v>
      </c>
    </row>
    <row r="23" spans="1:4" x14ac:dyDescent="0.25">
      <c r="A23" s="11">
        <v>12</v>
      </c>
      <c r="B23" s="8" t="s">
        <v>28</v>
      </c>
      <c r="C23" s="8" t="s">
        <v>35</v>
      </c>
      <c r="D23" s="14" t="s">
        <v>36</v>
      </c>
    </row>
    <row r="24" spans="1:4" x14ac:dyDescent="0.25">
      <c r="A24" s="11">
        <v>13</v>
      </c>
      <c r="B24" s="8" t="s">
        <v>33</v>
      </c>
      <c r="C24" s="8" t="s">
        <v>31</v>
      </c>
      <c r="D24" s="9" t="s">
        <v>37</v>
      </c>
    </row>
    <row r="25" spans="1:4" x14ac:dyDescent="0.25">
      <c r="A25" s="11">
        <v>14</v>
      </c>
      <c r="B25" s="8" t="s">
        <v>13</v>
      </c>
      <c r="C25" s="8" t="s">
        <v>31</v>
      </c>
      <c r="D25" s="9" t="s">
        <v>37</v>
      </c>
    </row>
    <row r="26" spans="1:4" x14ac:dyDescent="0.25">
      <c r="A26" s="11">
        <v>15</v>
      </c>
      <c r="B26" s="8" t="s">
        <v>28</v>
      </c>
      <c r="C26" s="8" t="s">
        <v>31</v>
      </c>
      <c r="D26" s="9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Status</vt:lpstr>
      <vt:lpstr>TC1</vt:lpstr>
      <vt:lpstr>TC2</vt:lpstr>
      <vt:lpstr>TC21</vt:lpstr>
      <vt:lpstr>TC22</vt:lpstr>
      <vt:lpstr>TC23</vt:lpstr>
      <vt:lpstr>TC3</vt:lpstr>
      <vt:lpstr>TC4</vt:lpstr>
      <vt:lpstr>TC5</vt:lpstr>
      <vt:lpstr>TC6</vt:lpstr>
      <vt:lpstr>TC7</vt:lpstr>
      <vt:lpstr>TC8</vt:lpstr>
      <vt:lpstr>TC9</vt:lpstr>
      <vt:lpstr>TC10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2021-06-17T09:59:04Z</dcterms:created>
  <dc:creator>Cam Phong</dc:creator>
  <cp:lastModifiedBy>CPU60429-Fresher</cp:lastModifiedBy>
  <dcterms:modified xsi:type="dcterms:W3CDTF">2021-06-22T10:42:47Z</dcterms:modified>
</cp:coreProperties>
</file>