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0763897\Documents\AAA_WORK\Papers\Covid Paper\"/>
    </mc:Choice>
  </mc:AlternateContent>
  <xr:revisionPtr revIDLastSave="0" documentId="13_ncr:1_{87C22B3A-6D52-470E-BEF6-B28C88272A51}" xr6:coauthVersionLast="47" xr6:coauthVersionMax="47" xr10:uidLastSave="{00000000-0000-0000-0000-000000000000}"/>
  <bookViews>
    <workbookView xWindow="-108" yWindow="-108" windowWidth="23256" windowHeight="12456" activeTab="2" xr2:uid="{98563C02-E491-4034-916F-9B09B3E4C49E}"/>
  </bookViews>
  <sheets>
    <sheet name="Room Dimensions" sheetId="1" r:id="rId1"/>
    <sheet name="Data Preparation" sheetId="6" r:id="rId2"/>
    <sheet name="Polynomial Fi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C48" i="7"/>
  <c r="C47" i="7"/>
  <c r="E47" i="7" s="1"/>
  <c r="C46" i="7"/>
  <c r="C45" i="7"/>
  <c r="E45" i="7" s="1"/>
  <c r="C44" i="7"/>
  <c r="E44" i="7" s="1"/>
  <c r="E43" i="7"/>
  <c r="C43" i="7"/>
  <c r="C42" i="7"/>
  <c r="C31" i="7"/>
  <c r="C30" i="7"/>
  <c r="D43" i="7" l="1"/>
  <c r="G42" i="7"/>
  <c r="C23" i="7" s="1"/>
  <c r="D46" i="7"/>
  <c r="E48" i="7"/>
  <c r="E46" i="7"/>
  <c r="D47" i="7"/>
  <c r="I42" i="7"/>
  <c r="C11" i="7" s="1"/>
  <c r="D44" i="7"/>
  <c r="D45" i="7"/>
  <c r="E42" i="7"/>
  <c r="C5" i="7" s="1"/>
  <c r="F42" i="7"/>
  <c r="C33" i="7" s="1"/>
  <c r="H42" i="7"/>
  <c r="C17" i="7" s="1"/>
  <c r="J42" i="7"/>
  <c r="C29" i="7" s="1"/>
  <c r="D42" i="7"/>
  <c r="D48" i="7"/>
  <c r="F54" i="6" l="1"/>
  <c r="F53" i="6"/>
  <c r="F52" i="6"/>
  <c r="C48" i="6"/>
  <c r="C47" i="6"/>
  <c r="C46" i="6"/>
  <c r="C45" i="6"/>
  <c r="C44" i="6"/>
  <c r="C43" i="6"/>
  <c r="E44" i="6" s="1"/>
  <c r="C42" i="6"/>
  <c r="C31" i="6"/>
  <c r="C30" i="6"/>
  <c r="H42" i="6" l="1"/>
  <c r="C17" i="6" s="1"/>
  <c r="E45" i="6"/>
  <c r="E43" i="6"/>
  <c r="E46" i="6"/>
  <c r="E47" i="6"/>
  <c r="E48" i="6"/>
  <c r="E42" i="6"/>
  <c r="C5" i="6" s="1"/>
  <c r="F42" i="6"/>
  <c r="C33" i="6" s="1"/>
  <c r="G42" i="6"/>
  <c r="C23" i="6" s="1"/>
  <c r="I42" i="6"/>
  <c r="C11" i="6" s="1"/>
  <c r="J42" i="6"/>
  <c r="D48" i="6"/>
  <c r="D46" i="6"/>
  <c r="D47" i="6"/>
  <c r="D45" i="6"/>
  <c r="D42" i="6"/>
  <c r="D43" i="6"/>
  <c r="D44" i="6"/>
  <c r="J7" i="1"/>
  <c r="I7" i="1"/>
  <c r="H7" i="1"/>
  <c r="K4" i="1"/>
  <c r="C29" i="6" l="1"/>
  <c r="K7" i="1"/>
</calcChain>
</file>

<file path=xl/sharedStrings.xml><?xml version="1.0" encoding="utf-8"?>
<sst xmlns="http://schemas.openxmlformats.org/spreadsheetml/2006/main" count="137" uniqueCount="73">
  <si>
    <t>Room Type</t>
  </si>
  <si>
    <t>Room Number</t>
  </si>
  <si>
    <t>Source Height</t>
  </si>
  <si>
    <t>Source to M1</t>
  </si>
  <si>
    <t>Source to M2</t>
  </si>
  <si>
    <t>Source to M3</t>
  </si>
  <si>
    <t>Source to M4</t>
  </si>
  <si>
    <t>Wide</t>
  </si>
  <si>
    <t>Long</t>
  </si>
  <si>
    <t>Height</t>
  </si>
  <si>
    <t>Volume</t>
  </si>
  <si>
    <t>Small</t>
  </si>
  <si>
    <t>B2-126</t>
  </si>
  <si>
    <t>Medium</t>
  </si>
  <si>
    <t>J2-109</t>
  </si>
  <si>
    <t>Large</t>
  </si>
  <si>
    <t>J2-601</t>
  </si>
  <si>
    <t>Aud Front</t>
  </si>
  <si>
    <t>Aud Sensor Height</t>
  </si>
  <si>
    <t>Cafeteria</t>
  </si>
  <si>
    <t>Avg Mass</t>
  </si>
  <si>
    <t>Runs</t>
  </si>
  <si>
    <t>Residual</t>
  </si>
  <si>
    <t>ppm/mass</t>
  </si>
  <si>
    <t>M1</t>
  </si>
  <si>
    <t>M2</t>
  </si>
  <si>
    <t>M3</t>
  </si>
  <si>
    <t>M4</t>
  </si>
  <si>
    <t>Med</t>
  </si>
  <si>
    <t>Aud</t>
  </si>
  <si>
    <t>Caf</t>
  </si>
  <si>
    <t>Theory</t>
  </si>
  <si>
    <t>Room</t>
  </si>
  <si>
    <t>Room #</t>
  </si>
  <si>
    <t>C_Common</t>
  </si>
  <si>
    <t>L</t>
  </si>
  <si>
    <t>K</t>
  </si>
  <si>
    <t>Q</t>
  </si>
  <si>
    <t>R</t>
  </si>
  <si>
    <t>C_Middle</t>
  </si>
  <si>
    <t>I</t>
  </si>
  <si>
    <t>H</t>
  </si>
  <si>
    <t>C</t>
  </si>
  <si>
    <t>B</t>
  </si>
  <si>
    <t>C_Corner</t>
  </si>
  <si>
    <t>J</t>
  </si>
  <si>
    <t>A</t>
  </si>
  <si>
    <t>Middle Cubie</t>
  </si>
  <si>
    <t>Distance (m)</t>
  </si>
  <si>
    <t>R2</t>
  </si>
  <si>
    <t>2ed Degree Polynomial Fit (Ax2+Bx+C)</t>
  </si>
  <si>
    <t>y=-18.19(ln) + 43.276</t>
  </si>
  <si>
    <t xml:space="preserve">y </t>
  </si>
  <si>
    <t>room</t>
  </si>
  <si>
    <t>number</t>
  </si>
  <si>
    <t>small</t>
  </si>
  <si>
    <t>med</t>
  </si>
  <si>
    <t>large</t>
  </si>
  <si>
    <t>J2-609</t>
  </si>
  <si>
    <t>cubie</t>
  </si>
  <si>
    <t>Step 1. Plot the average ppm/mass from the CO2 measurements (four measurements per room, except two for cubie)</t>
  </si>
  <si>
    <t>Step 2. Use Sun and Zhai social distance efficacy formula (https://www.ncbi.nlm.nih.gov/pmc/articles/PMC7357531/) to extrapolate down to 1 meter</t>
  </si>
  <si>
    <t xml:space="preserve">Step 3. </t>
  </si>
  <si>
    <t>Step 3. Calculate 4 degree polynomical coefficients for each room (including the extrapolated value at 1 meter)</t>
  </si>
  <si>
    <t>Mid Cubie</t>
  </si>
  <si>
    <t>X3</t>
  </si>
  <si>
    <t>X2</t>
  </si>
  <si>
    <t>X1</t>
  </si>
  <si>
    <t>Step 4. Summarize in compact table</t>
  </si>
  <si>
    <t>D</t>
  </si>
  <si>
    <t>Max Distance</t>
  </si>
  <si>
    <t>Residual CO2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</si>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</sst>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3" borderId="0" xfId="0" applyFill="1"/>
    <xf numFmtId="0" fontId="0" fillId="2" borderId="0" xfId="0" applyFill="1"/>
    <xf numFmtId="0" fontId="0" fillId="3" borderId="0" xfId="0" applyFill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501D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CE-456A-83FE-9652F1F0F04B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BCE-456A-83FE-9652F1F0F04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BCE-456A-83FE-9652F1F0F04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CE-456A-83FE-9652F1F0F04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FBCE-456A-83FE-9652F1F0F04B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CE-456A-83FE-9652F1F0F04B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BCE-456A-83FE-9652F1F0F04B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CE-456A-83FE-9652F1F0F04B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BCE-456A-83FE-9652F1F0F04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BCE-456A-83FE-9652F1F0F04B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FBCE-456A-83FE-9652F1F0F04B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CE-456A-83FE-9652F1F0F04B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FBCE-456A-83FE-9652F1F0F04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CE-456A-83FE-9652F1F0F04B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CE-456A-83FE-9652F1F0F04B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FBCE-456A-83FE-9652F1F0F04B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CE-456A-83FE-9652F1F0F04B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CE-456A-83FE-9652F1F0F04B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A3501D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A3501D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FBCE-456A-83FE-9652F1F0F04B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BCE-456A-83FE-9652F1F0F04B}"/>
              </c:ext>
            </c:extLst>
          </c:dPt>
          <c:xVal>
            <c:numRef>
              <c:f>'Data Preparation'!$B$5:$B$37</c:f>
              <c:numCache>
                <c:formatCode>General</c:formatCode>
                <c:ptCount val="33"/>
                <c:pt idx="0">
                  <c:v>1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3.3000000000000003</c:v>
                </c:pt>
                <c:pt idx="4">
                  <c:v>4.4000000000000004</c:v>
                </c:pt>
                <c:pt idx="6">
                  <c:v>1</c:v>
                </c:pt>
                <c:pt idx="7">
                  <c:v>2.2000000000000002</c:v>
                </c:pt>
                <c:pt idx="8">
                  <c:v>4.4000000000000004</c:v>
                </c:pt>
                <c:pt idx="9">
                  <c:v>6.6000000000000005</c:v>
                </c:pt>
                <c:pt idx="10">
                  <c:v>8.8000000000000007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8">
                  <c:v>1</c:v>
                </c:pt>
                <c:pt idx="19">
                  <c:v>1.6</c:v>
                </c:pt>
                <c:pt idx="20">
                  <c:v>2.75</c:v>
                </c:pt>
                <c:pt idx="21">
                  <c:v>3.9</c:v>
                </c:pt>
                <c:pt idx="22">
                  <c:v>5.05</c:v>
                </c:pt>
                <c:pt idx="24">
                  <c:v>1</c:v>
                </c:pt>
                <c:pt idx="25">
                  <c:v>2.2999999999999998</c:v>
                </c:pt>
                <c:pt idx="26">
                  <c:v>3.25</c:v>
                </c:pt>
                <c:pt idx="28">
                  <c:v>1</c:v>
                </c:pt>
                <c:pt idx="29" formatCode="0.0">
                  <c:v>1.3</c:v>
                </c:pt>
                <c:pt idx="30" formatCode="0.0">
                  <c:v>2.5</c:v>
                </c:pt>
                <c:pt idx="31" formatCode="0.0">
                  <c:v>3.8</c:v>
                </c:pt>
                <c:pt idx="32" formatCode="0.0">
                  <c:v>5</c:v>
                </c:pt>
              </c:numCache>
            </c:numRef>
          </c:xVal>
          <c:yVal>
            <c:numRef>
              <c:f>'Data Preparation'!$C$5:$C$37</c:f>
              <c:numCache>
                <c:formatCode>General</c:formatCode>
                <c:ptCount val="33"/>
                <c:pt idx="0">
                  <c:v>25.50701733145922</c:v>
                </c:pt>
                <c:pt idx="1">
                  <c:v>24.485173440065683</c:v>
                </c:pt>
                <c:pt idx="2">
                  <c:v>16.727084866177737</c:v>
                </c:pt>
                <c:pt idx="3">
                  <c:v>14.395998054808627</c:v>
                </c:pt>
                <c:pt idx="4">
                  <c:v>14.004788851577958</c:v>
                </c:pt>
                <c:pt idx="6">
                  <c:v>21.860900863308093</c:v>
                </c:pt>
                <c:pt idx="7">
                  <c:v>14.616009903567932</c:v>
                </c:pt>
                <c:pt idx="8">
                  <c:v>11.631708284496296</c:v>
                </c:pt>
                <c:pt idx="9">
                  <c:v>11.784616278175223</c:v>
                </c:pt>
                <c:pt idx="10">
                  <c:v>10.79293583264432</c:v>
                </c:pt>
                <c:pt idx="12">
                  <c:v>4.1705903902758292</c:v>
                </c:pt>
                <c:pt idx="13">
                  <c:v>2.9554999999999998</c:v>
                </c:pt>
                <c:pt idx="14">
                  <c:v>1.5094999999999998</c:v>
                </c:pt>
                <c:pt idx="15">
                  <c:v>3.1180000000000003</c:v>
                </c:pt>
                <c:pt idx="16">
                  <c:v>0.16899999999999998</c:v>
                </c:pt>
                <c:pt idx="18">
                  <c:v>6.6769713247456375</c:v>
                </c:pt>
                <c:pt idx="19">
                  <c:v>5.357905982905983</c:v>
                </c:pt>
                <c:pt idx="20">
                  <c:v>4.8910256410256405</c:v>
                </c:pt>
                <c:pt idx="21">
                  <c:v>4.7532051282051277</c:v>
                </c:pt>
                <c:pt idx="22">
                  <c:v>3.8055555555555554</c:v>
                </c:pt>
                <c:pt idx="24">
                  <c:v>2.0859901921247404</c:v>
                </c:pt>
                <c:pt idx="25">
                  <c:v>1.3556999999999999</c:v>
                </c:pt>
                <c:pt idx="26">
                  <c:v>1.25</c:v>
                </c:pt>
                <c:pt idx="28">
                  <c:v>20.568230575997749</c:v>
                </c:pt>
                <c:pt idx="29" formatCode="0.0">
                  <c:v>18.3</c:v>
                </c:pt>
                <c:pt idx="30" formatCode="0.0">
                  <c:v>17.2</c:v>
                </c:pt>
                <c:pt idx="31" formatCode="0.0">
                  <c:v>13.7</c:v>
                </c:pt>
                <c:pt idx="32" formatCode="0.0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E-456A-83FE-9652F1F0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27984"/>
        <c:axId val="1144925104"/>
      </c:scatterChart>
      <c:valAx>
        <c:axId val="1144927984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25104"/>
        <c:crosses val="autoZero"/>
        <c:crossBetween val="midCat"/>
      </c:valAx>
      <c:valAx>
        <c:axId val="11449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CO2</a:t>
                </a:r>
                <a:r>
                  <a:rPr lang="en-US" sz="1400" b="1" baseline="0"/>
                  <a:t> ppm/gram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1.0650690072466624E-2"/>
              <c:y val="0.32357062256937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Preparation'!$A$59:$A$63</c:f>
              <c:numCache>
                <c:formatCode>General</c:formatCode>
                <c:ptCount val="5"/>
                <c:pt idx="0">
                  <c:v>1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3.3000000000000003</c:v>
                </c:pt>
                <c:pt idx="4">
                  <c:v>4.4000000000000004</c:v>
                </c:pt>
              </c:numCache>
            </c:numRef>
          </c:xVal>
          <c:yVal>
            <c:numRef>
              <c:f>'Data Preparation'!$B$59:$B$63</c:f>
              <c:numCache>
                <c:formatCode>General</c:formatCode>
                <c:ptCount val="5"/>
                <c:pt idx="0">
                  <c:v>25.50701733145922</c:v>
                </c:pt>
                <c:pt idx="1">
                  <c:v>24.485173440065683</c:v>
                </c:pt>
                <c:pt idx="2">
                  <c:v>16.727084866177737</c:v>
                </c:pt>
                <c:pt idx="3">
                  <c:v>14.395998054808627</c:v>
                </c:pt>
                <c:pt idx="4">
                  <c:v>14.004788851577958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D-48F6-A712-6B38500A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44480"/>
        <c:axId val="127744000"/>
      </c:scatterChart>
      <c:valAx>
        <c:axId val="1277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4000"/>
        <c:crosses val="autoZero"/>
        <c:crossBetween val="midCat"/>
      </c:valAx>
      <c:valAx>
        <c:axId val="127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38-4AFA-AF95-9B52CED51A1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38-4AFA-AF95-9B52CED51A1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38-4AFA-AF95-9B52CED51A1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38-4AFA-AF95-9B52CED51A1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38-4AFA-AF95-9B52CED51A1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38-4AFA-AF95-9B52CED51A1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38-4AFA-AF95-9B52CED51A1C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E38-4AFA-AF95-9B52CED51A1C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E38-4AFA-AF95-9B52CED51A1C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E38-4AFA-AF95-9B52CED51A1C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4E38-4AFA-AF95-9B52CED51A1C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E38-4AFA-AF95-9B52CED51A1C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4E38-4AFA-AF95-9B52CED51A1C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4E38-4AFA-AF95-9B52CED51A1C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38-4AFA-AF95-9B52CED51A1C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4E38-4AFA-AF95-9B52CED51A1C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4E38-4AFA-AF95-9B52CED51A1C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4E38-4AFA-AF95-9B52CED51A1C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A3501D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A3501D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4E38-4AFA-AF95-9B52CED51A1C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4E38-4AFA-AF95-9B52CED51A1C}"/>
              </c:ext>
            </c:extLst>
          </c:dPt>
          <c:xVal>
            <c:numRef>
              <c:f>'Data Preparation'!$B$5:$B$37</c:f>
              <c:numCache>
                <c:formatCode>General</c:formatCode>
                <c:ptCount val="33"/>
                <c:pt idx="0">
                  <c:v>1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3.3000000000000003</c:v>
                </c:pt>
                <c:pt idx="4">
                  <c:v>4.4000000000000004</c:v>
                </c:pt>
                <c:pt idx="6">
                  <c:v>1</c:v>
                </c:pt>
                <c:pt idx="7">
                  <c:v>2.2000000000000002</c:v>
                </c:pt>
                <c:pt idx="8">
                  <c:v>4.4000000000000004</c:v>
                </c:pt>
                <c:pt idx="9">
                  <c:v>6.6000000000000005</c:v>
                </c:pt>
                <c:pt idx="10">
                  <c:v>8.8000000000000007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8">
                  <c:v>1</c:v>
                </c:pt>
                <c:pt idx="19">
                  <c:v>1.6</c:v>
                </c:pt>
                <c:pt idx="20">
                  <c:v>2.75</c:v>
                </c:pt>
                <c:pt idx="21">
                  <c:v>3.9</c:v>
                </c:pt>
                <c:pt idx="22">
                  <c:v>5.05</c:v>
                </c:pt>
                <c:pt idx="24">
                  <c:v>1</c:v>
                </c:pt>
                <c:pt idx="25">
                  <c:v>2.2999999999999998</c:v>
                </c:pt>
                <c:pt idx="26">
                  <c:v>3.25</c:v>
                </c:pt>
                <c:pt idx="28">
                  <c:v>1</c:v>
                </c:pt>
                <c:pt idx="29" formatCode="0.0">
                  <c:v>1.3</c:v>
                </c:pt>
                <c:pt idx="30" formatCode="0.0">
                  <c:v>2.5</c:v>
                </c:pt>
                <c:pt idx="31" formatCode="0.0">
                  <c:v>3.8</c:v>
                </c:pt>
                <c:pt idx="32" formatCode="0.0">
                  <c:v>5</c:v>
                </c:pt>
              </c:numCache>
            </c:numRef>
          </c:xVal>
          <c:yVal>
            <c:numRef>
              <c:f>'Data Preparation'!$C$5:$C$37</c:f>
              <c:numCache>
                <c:formatCode>General</c:formatCode>
                <c:ptCount val="33"/>
                <c:pt idx="0">
                  <c:v>25.50701733145922</c:v>
                </c:pt>
                <c:pt idx="1">
                  <c:v>24.485173440065683</c:v>
                </c:pt>
                <c:pt idx="2">
                  <c:v>16.727084866177737</c:v>
                </c:pt>
                <c:pt idx="3">
                  <c:v>14.395998054808627</c:v>
                </c:pt>
                <c:pt idx="4">
                  <c:v>14.004788851577958</c:v>
                </c:pt>
                <c:pt idx="6">
                  <c:v>21.860900863308093</c:v>
                </c:pt>
                <c:pt idx="7">
                  <c:v>14.616009903567932</c:v>
                </c:pt>
                <c:pt idx="8">
                  <c:v>11.631708284496296</c:v>
                </c:pt>
                <c:pt idx="9">
                  <c:v>11.784616278175223</c:v>
                </c:pt>
                <c:pt idx="10">
                  <c:v>10.79293583264432</c:v>
                </c:pt>
                <c:pt idx="12">
                  <c:v>4.1705903902758292</c:v>
                </c:pt>
                <c:pt idx="13">
                  <c:v>2.9554999999999998</c:v>
                </c:pt>
                <c:pt idx="14">
                  <c:v>1.5094999999999998</c:v>
                </c:pt>
                <c:pt idx="15">
                  <c:v>3.1180000000000003</c:v>
                </c:pt>
                <c:pt idx="16">
                  <c:v>0.16899999999999998</c:v>
                </c:pt>
                <c:pt idx="18">
                  <c:v>6.6769713247456375</c:v>
                </c:pt>
                <c:pt idx="19">
                  <c:v>5.357905982905983</c:v>
                </c:pt>
                <c:pt idx="20">
                  <c:v>4.8910256410256405</c:v>
                </c:pt>
                <c:pt idx="21">
                  <c:v>4.7532051282051277</c:v>
                </c:pt>
                <c:pt idx="22">
                  <c:v>3.8055555555555554</c:v>
                </c:pt>
                <c:pt idx="24">
                  <c:v>2.0859901921247404</c:v>
                </c:pt>
                <c:pt idx="25">
                  <c:v>1.3556999999999999</c:v>
                </c:pt>
                <c:pt idx="26">
                  <c:v>1.25</c:v>
                </c:pt>
                <c:pt idx="28">
                  <c:v>20.568230575997749</c:v>
                </c:pt>
                <c:pt idx="29" formatCode="0.0">
                  <c:v>18.3</c:v>
                </c:pt>
                <c:pt idx="30" formatCode="0.0">
                  <c:v>17.2</c:v>
                </c:pt>
                <c:pt idx="31" formatCode="0.0">
                  <c:v>13.7</c:v>
                </c:pt>
                <c:pt idx="32" formatCode="0.0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4E38-4AFA-AF95-9B52CED51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27984"/>
        <c:axId val="1144925104"/>
      </c:scatterChart>
      <c:valAx>
        <c:axId val="1144927984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25104"/>
        <c:crosses val="autoZero"/>
        <c:crossBetween val="midCat"/>
      </c:valAx>
      <c:valAx>
        <c:axId val="11449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CO2</a:t>
                </a:r>
                <a:r>
                  <a:rPr lang="en-US" sz="1400" b="1" baseline="0"/>
                  <a:t> ppm/gram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1.0650690072466624E-2"/>
              <c:y val="0.32357062256937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9734275930416348E-2"/>
                  <c:y val="0.14870288434393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Preparation'!$A$59:$A$63</c:f>
              <c:numCache>
                <c:formatCode>General</c:formatCode>
                <c:ptCount val="5"/>
                <c:pt idx="0">
                  <c:v>1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3.3000000000000003</c:v>
                </c:pt>
                <c:pt idx="4">
                  <c:v>4.4000000000000004</c:v>
                </c:pt>
              </c:numCache>
            </c:numRef>
          </c:xVal>
          <c:yVal>
            <c:numRef>
              <c:f>'Data Preparation'!$B$59:$B$63</c:f>
              <c:numCache>
                <c:formatCode>General</c:formatCode>
                <c:ptCount val="5"/>
                <c:pt idx="0">
                  <c:v>25.50701733145922</c:v>
                </c:pt>
                <c:pt idx="1">
                  <c:v>24.485173440065683</c:v>
                </c:pt>
                <c:pt idx="2">
                  <c:v>16.727084866177737</c:v>
                </c:pt>
                <c:pt idx="3">
                  <c:v>14.395998054808627</c:v>
                </c:pt>
                <c:pt idx="4">
                  <c:v>14.004788851577958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9F-4511-9C69-B9042ED1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44480"/>
        <c:axId val="127744000"/>
      </c:scatterChart>
      <c:valAx>
        <c:axId val="1277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4000"/>
        <c:crosses val="autoZero"/>
        <c:crossBetween val="midCat"/>
      </c:valAx>
      <c:valAx>
        <c:axId val="127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 Cubie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8097509549674248"/>
                  <c:y val="-0.23264175492102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Fit'!$A$92:$A$96</c:f>
              <c:numCache>
                <c:formatCode>General</c:formatCode>
                <c:ptCount val="5"/>
                <c:pt idx="0">
                  <c:v>1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</c:numCache>
            </c:numRef>
          </c:xVal>
          <c:yVal>
            <c:numRef>
              <c:f>'Polynomial Fit'!$B$92:$B$96</c:f>
              <c:numCache>
                <c:formatCode>General</c:formatCode>
                <c:ptCount val="5"/>
                <c:pt idx="0">
                  <c:v>20.568230575997749</c:v>
                </c:pt>
                <c:pt idx="1">
                  <c:v>18.3</c:v>
                </c:pt>
                <c:pt idx="2">
                  <c:v>17.2</c:v>
                </c:pt>
                <c:pt idx="3">
                  <c:v>13.7</c:v>
                </c:pt>
                <c:pt idx="4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C2-4216-815B-1515595C6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346512"/>
        <c:axId val="1549346992"/>
      </c:scatterChart>
      <c:valAx>
        <c:axId val="15493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46992"/>
        <c:crosses val="autoZero"/>
        <c:crossBetween val="midCat"/>
      </c:valAx>
      <c:valAx>
        <c:axId val="15493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</a:p>
        </c:rich>
      </c:tx>
      <c:layout>
        <c:manualLayout>
          <c:xMode val="edge"/>
          <c:yMode val="edge"/>
          <c:x val="0.41080166368829357"/>
          <c:y val="6.8577301246144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5459786098960832E-2"/>
                  <c:y val="-0.40060415689565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Fit'!$A$73:$A$77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'Polynomial Fit'!$B$73:$B$77</c:f>
              <c:numCache>
                <c:formatCode>General</c:formatCode>
                <c:ptCount val="5"/>
                <c:pt idx="0">
                  <c:v>4.1705903902758292</c:v>
                </c:pt>
                <c:pt idx="1">
                  <c:v>2.9554999999999998</c:v>
                </c:pt>
                <c:pt idx="2">
                  <c:v>1.5094999999999998</c:v>
                </c:pt>
                <c:pt idx="3">
                  <c:v>3.1180000000000003</c:v>
                </c:pt>
                <c:pt idx="4">
                  <c:v>0.16899999999999998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2-4DAE-BC27-B77F07425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463776"/>
        <c:axId val="1817464736"/>
      </c:scatterChart>
      <c:valAx>
        <c:axId val="18174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64736"/>
        <c:crosses val="autoZero"/>
        <c:crossBetween val="midCat"/>
      </c:valAx>
      <c:valAx>
        <c:axId val="18174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6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</a:t>
            </a:r>
          </a:p>
        </c:rich>
      </c:tx>
      <c:layout>
        <c:manualLayout>
          <c:xMode val="edge"/>
          <c:yMode val="edge"/>
          <c:x val="0.39177601862899664"/>
          <c:y val="9.9688440915956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7481584823933025E-2"/>
                  <c:y val="-0.22446633330006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Fit'!$A$66:$A$70</c:f>
              <c:numCache>
                <c:formatCode>General</c:formatCode>
                <c:ptCount val="5"/>
                <c:pt idx="0">
                  <c:v>1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6.6000000000000005</c:v>
                </c:pt>
                <c:pt idx="4">
                  <c:v>8.8000000000000007</c:v>
                </c:pt>
              </c:numCache>
            </c:numRef>
          </c:xVal>
          <c:yVal>
            <c:numRef>
              <c:f>'Polynomial Fit'!$B$66:$B$70</c:f>
              <c:numCache>
                <c:formatCode>General</c:formatCode>
                <c:ptCount val="5"/>
                <c:pt idx="0">
                  <c:v>21.860900863308093</c:v>
                </c:pt>
                <c:pt idx="1">
                  <c:v>14.616009903567932</c:v>
                </c:pt>
                <c:pt idx="2">
                  <c:v>11.631708284496296</c:v>
                </c:pt>
                <c:pt idx="3">
                  <c:v>11.784616278175223</c:v>
                </c:pt>
                <c:pt idx="4">
                  <c:v>10.79293583264432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9-4589-95F0-117165602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97264"/>
        <c:axId val="1179496304"/>
      </c:scatterChart>
      <c:valAx>
        <c:axId val="11794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96304"/>
        <c:crosses val="autoZero"/>
        <c:crossBetween val="midCat"/>
      </c:valAx>
      <c:valAx>
        <c:axId val="11794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9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0734825252106645"/>
                  <c:y val="-0.27328167092569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Fit'!$A$80:$A$84</c:f>
              <c:numCache>
                <c:formatCode>General</c:formatCode>
                <c:ptCount val="5"/>
                <c:pt idx="0">
                  <c:v>1</c:v>
                </c:pt>
                <c:pt idx="1">
                  <c:v>1.6</c:v>
                </c:pt>
                <c:pt idx="2">
                  <c:v>2.75</c:v>
                </c:pt>
                <c:pt idx="3">
                  <c:v>3.9</c:v>
                </c:pt>
                <c:pt idx="4">
                  <c:v>5.05</c:v>
                </c:pt>
              </c:numCache>
            </c:numRef>
          </c:xVal>
          <c:yVal>
            <c:numRef>
              <c:f>'Polynomial Fit'!$B$80:$B$84</c:f>
              <c:numCache>
                <c:formatCode>General</c:formatCode>
                <c:ptCount val="5"/>
                <c:pt idx="0">
                  <c:v>6.6769713247456375</c:v>
                </c:pt>
                <c:pt idx="1">
                  <c:v>5.357905982905983</c:v>
                </c:pt>
                <c:pt idx="2">
                  <c:v>4.8910256410256405</c:v>
                </c:pt>
                <c:pt idx="3">
                  <c:v>4.7532051282051277</c:v>
                </c:pt>
                <c:pt idx="4">
                  <c:v>3.8055555555555554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3-4F4B-8598-1152BCFD0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80911"/>
        <c:axId val="205581391"/>
      </c:scatterChart>
      <c:valAx>
        <c:axId val="20558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1391"/>
        <c:crosses val="autoZero"/>
        <c:crossBetween val="midCat"/>
      </c:valAx>
      <c:valAx>
        <c:axId val="20558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826345296716144"/>
                  <c:y val="-0.24903509364140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Fit'!$A$87:$A$89</c:f>
              <c:numCache>
                <c:formatCode>General</c:formatCode>
                <c:ptCount val="3"/>
                <c:pt idx="0">
                  <c:v>1</c:v>
                </c:pt>
                <c:pt idx="1">
                  <c:v>2.2999999999999998</c:v>
                </c:pt>
                <c:pt idx="2">
                  <c:v>3.25</c:v>
                </c:pt>
              </c:numCache>
            </c:numRef>
          </c:xVal>
          <c:yVal>
            <c:numRef>
              <c:f>'Polynomial Fit'!$B$87:$B$89</c:f>
              <c:numCache>
                <c:formatCode>General</c:formatCode>
                <c:ptCount val="3"/>
                <c:pt idx="0">
                  <c:v>2.0859901921247404</c:v>
                </c:pt>
                <c:pt idx="1">
                  <c:v>1.3556999999999999</c:v>
                </c:pt>
                <c:pt idx="2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5-4D9F-AF82-C19676BD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50767"/>
        <c:axId val="209353647"/>
      </c:scatterChart>
      <c:valAx>
        <c:axId val="20935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3647"/>
        <c:crosses val="autoZero"/>
        <c:crossBetween val="midCat"/>
      </c:valAx>
      <c:valAx>
        <c:axId val="2093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568642</xdr:colOff>
      <xdr:row>3</xdr:row>
      <xdr:rowOff>164782</xdr:rowOff>
    </xdr:from>
    <xdr:to>
      <xdr:col>21</xdr:col>
      <xdr:colOff>358140</xdr:colOff>
      <xdr:row>34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1FB083-A6CB-2858-481E-CA9D4DBD8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184784</xdr:colOff>
      <xdr:row>57</xdr:row>
      <xdr:rowOff>171449</xdr:rowOff>
    </xdr:from>
    <xdr:to>
      <xdr:col>12</xdr:col>
      <xdr:colOff>12381</xdr:colOff>
      <xdr:row>65</xdr:row>
      <xdr:rowOff>117156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87F05F-83D2-A4B0-B31C-703754678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4</xdr:row>
      <xdr:rowOff>1905</xdr:rowOff>
    </xdr:from>
    <xdr:to>
      <xdr:col>17</xdr:col>
      <xdr:colOff>186690</xdr:colOff>
      <xdr:row>30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25160-E23C-4231-8A67-6F643BE00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596265</xdr:colOff>
      <xdr:row>57</xdr:row>
      <xdr:rowOff>114300</xdr:rowOff>
    </xdr:from>
    <xdr:to>
      <xdr:col>13</xdr:col>
      <xdr:colOff>561975</xdr:colOff>
      <xdr:row>65</xdr:row>
      <xdr:rowOff>165734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F2157A-A2B3-40B7-96C2-C675EC7AC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92</xdr:row>
      <xdr:rowOff>133348</xdr:rowOff>
    </xdr:from>
    <xdr:to>
      <xdr:col>18</xdr:col>
      <xdr:colOff>561976</xdr:colOff>
      <xdr:row>101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B312F4-D4A8-6189-BA59-5C6C09AE5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586740</xdr:colOff>
      <xdr:row>70</xdr:row>
      <xdr:rowOff>83820</xdr:rowOff>
    </xdr:from>
    <xdr:to>
      <xdr:col>13</xdr:col>
      <xdr:colOff>571500</xdr:colOff>
      <xdr:row>79</xdr:row>
      <xdr:rowOff>172401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A12456-9D04-6CF3-984D-EA327FB9C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29525</xdr:colOff>
      <xdr:row>61</xdr:row>
      <xdr:rowOff>1905</xdr:rowOff>
    </xdr:from>
    <xdr:to>
      <xdr:col>18</xdr:col>
      <xdr:colOff>590550</xdr:colOff>
      <xdr:row>71</xdr:row>
      <xdr:rowOff>135255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18533C-BE9A-3B99-2290-1B22FBC1F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57150</xdr:colOff>
      <xdr:row>78</xdr:row>
      <xdr:rowOff>152400</xdr:rowOff>
    </xdr:from>
    <xdr:to>
      <xdr:col>18</xdr:col>
      <xdr:colOff>598170</xdr:colOff>
      <xdr:row>88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B9A93-325D-C5D0-E083-1C4738CA8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82867</xdr:colOff>
      <xdr:row>83</xdr:row>
      <xdr:rowOff>54292</xdr:rowOff>
    </xdr:from>
    <xdr:to>
      <xdr:col>13</xdr:col>
      <xdr:colOff>476250</xdr:colOff>
      <xdr:row>92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2E928-2BA5-9CDF-1A6C-139C03047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5FA2-DBE3-4E0E-93DE-BE8945C5EFC2}">
  <dimension ref="A1:N27"/>
  <sheetViews>
    <sheetView workbookViewId="0">
      <selection activeCell="G21" sqref="G21"/>
    </sheetView>
  </sheetViews>
  <sheetFormatPr defaultRowHeight="14.4" x14ac:dyDescent="0.3"/>
  <cols>
    <col min="1" max="1" width="17" customWidth="1"/>
    <col min="2" max="7" width="12.5546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20</v>
      </c>
      <c r="M1" s="5" t="s">
        <v>21</v>
      </c>
      <c r="N1" s="5" t="s">
        <v>22</v>
      </c>
    </row>
    <row r="2" spans="1:14" x14ac:dyDescent="0.3">
      <c r="A2" s="3" t="s">
        <v>11</v>
      </c>
      <c r="B2" s="3" t="s">
        <v>12</v>
      </c>
      <c r="C2" s="3"/>
      <c r="D2" s="3">
        <v>1.1000000000000001</v>
      </c>
      <c r="E2" s="3">
        <v>2.2000000000000002</v>
      </c>
      <c r="F2" s="3">
        <v>3.3000000000000003</v>
      </c>
      <c r="G2" s="3">
        <v>4.4000000000000004</v>
      </c>
      <c r="H2" s="4"/>
      <c r="I2" s="4"/>
      <c r="J2" s="4"/>
      <c r="K2" s="4"/>
      <c r="L2">
        <v>363</v>
      </c>
      <c r="M2">
        <v>3</v>
      </c>
      <c r="N2" s="6">
        <v>2.7E-2</v>
      </c>
    </row>
    <row r="3" spans="1:14" x14ac:dyDescent="0.3">
      <c r="A3" s="3" t="s">
        <v>13</v>
      </c>
      <c r="B3" s="3" t="s">
        <v>14</v>
      </c>
      <c r="C3" s="3"/>
      <c r="D3" s="3">
        <v>2.2000000000000002</v>
      </c>
      <c r="E3" s="3">
        <v>4.4000000000000004</v>
      </c>
      <c r="F3" s="3">
        <v>6.6000000000000005</v>
      </c>
      <c r="G3" s="3">
        <v>8.8000000000000007</v>
      </c>
      <c r="H3" s="4"/>
      <c r="I3" s="4"/>
      <c r="J3" s="4"/>
      <c r="K3" s="4"/>
      <c r="L3">
        <v>471</v>
      </c>
      <c r="M3">
        <v>4</v>
      </c>
      <c r="N3" s="6">
        <v>3.4001468515029887E-2</v>
      </c>
    </row>
    <row r="4" spans="1:14" x14ac:dyDescent="0.3">
      <c r="A4" s="3" t="s">
        <v>15</v>
      </c>
      <c r="B4" s="3" t="s">
        <v>16</v>
      </c>
      <c r="C4" s="3"/>
      <c r="D4" s="3">
        <v>2</v>
      </c>
      <c r="E4" s="3">
        <v>4</v>
      </c>
      <c r="F4" s="3">
        <v>6</v>
      </c>
      <c r="G4" s="3">
        <v>8</v>
      </c>
      <c r="H4" s="4">
        <v>5.6</v>
      </c>
      <c r="I4" s="4">
        <v>17</v>
      </c>
      <c r="J4" s="4">
        <v>2.7</v>
      </c>
      <c r="K4" s="4">
        <f>H4*I4*J4</f>
        <v>257.03999999999996</v>
      </c>
      <c r="L4">
        <v>500</v>
      </c>
      <c r="M4">
        <v>4</v>
      </c>
      <c r="N4" s="6">
        <v>1.4999999999999999E-2</v>
      </c>
    </row>
    <row r="5" spans="1:14" x14ac:dyDescent="0.3">
      <c r="A5" s="3" t="s">
        <v>17</v>
      </c>
      <c r="B5" s="3"/>
      <c r="C5" s="3">
        <v>0.77</v>
      </c>
      <c r="D5" s="3">
        <v>1.6</v>
      </c>
      <c r="E5" s="3">
        <v>2.75</v>
      </c>
      <c r="F5" s="3">
        <v>3.9</v>
      </c>
      <c r="G5" s="3">
        <v>5.05</v>
      </c>
      <c r="H5" s="4"/>
      <c r="I5" s="4"/>
      <c r="J5" s="4"/>
      <c r="K5" s="4"/>
      <c r="L5">
        <v>512</v>
      </c>
      <c r="M5">
        <v>4</v>
      </c>
      <c r="N5" s="6">
        <v>5.1999999999999998E-2</v>
      </c>
    </row>
    <row r="6" spans="1:14" x14ac:dyDescent="0.3">
      <c r="A6" s="3" t="s">
        <v>18</v>
      </c>
      <c r="B6" s="3"/>
      <c r="C6" s="3"/>
      <c r="D6" s="3">
        <v>0.97</v>
      </c>
      <c r="E6" s="3">
        <v>1.17</v>
      </c>
      <c r="F6" s="3">
        <v>1.3699999999999999</v>
      </c>
      <c r="G6" s="3">
        <v>1.5699999999999998</v>
      </c>
      <c r="H6" s="4"/>
      <c r="I6" s="4"/>
      <c r="J6" s="4"/>
      <c r="K6" s="4"/>
    </row>
    <row r="7" spans="1:14" x14ac:dyDescent="0.3">
      <c r="A7" s="3" t="s">
        <v>19</v>
      </c>
      <c r="B7" s="3"/>
      <c r="C7" s="3"/>
      <c r="D7" s="3">
        <v>2.2999999999999998</v>
      </c>
      <c r="E7" s="3">
        <v>3.25</v>
      </c>
      <c r="F7" s="3">
        <v>2.2999999999999998</v>
      </c>
      <c r="G7" s="3">
        <v>3.25</v>
      </c>
      <c r="H7" s="4">
        <f>0.38*30</f>
        <v>11.4</v>
      </c>
      <c r="I7" s="4">
        <f>142*0.38</f>
        <v>53.96</v>
      </c>
      <c r="J7" s="4">
        <f>19*0.198</f>
        <v>3.762</v>
      </c>
      <c r="K7" s="4">
        <f>H7*I7*J7</f>
        <v>2314.1717279999998</v>
      </c>
      <c r="L7">
        <v>535</v>
      </c>
      <c r="M7">
        <v>2</v>
      </c>
      <c r="N7" s="6">
        <v>6.3E-3</v>
      </c>
    </row>
    <row r="9" spans="1:14" x14ac:dyDescent="0.3">
      <c r="A9" s="1" t="s">
        <v>0</v>
      </c>
      <c r="B9" s="1" t="s">
        <v>33</v>
      </c>
      <c r="C9" s="1" t="s">
        <v>24</v>
      </c>
      <c r="D9" s="1" t="s">
        <v>25</v>
      </c>
      <c r="E9" s="1" t="s">
        <v>26</v>
      </c>
      <c r="F9" s="1" t="s">
        <v>27</v>
      </c>
      <c r="G9" s="1" t="s">
        <v>22</v>
      </c>
    </row>
    <row r="10" spans="1:14" x14ac:dyDescent="0.3">
      <c r="A10" t="s">
        <v>11</v>
      </c>
      <c r="B10" t="s">
        <v>12</v>
      </c>
      <c r="C10">
        <v>1.1000000000000001</v>
      </c>
      <c r="D10">
        <v>2.2000000000000002</v>
      </c>
      <c r="E10">
        <v>3.3000000000000003</v>
      </c>
      <c r="F10">
        <v>4.4000000000000004</v>
      </c>
      <c r="G10" s="8"/>
    </row>
    <row r="11" spans="1:14" x14ac:dyDescent="0.3">
      <c r="A11" t="s">
        <v>13</v>
      </c>
      <c r="B11" t="s">
        <v>14</v>
      </c>
      <c r="C11">
        <v>2.2000000000000002</v>
      </c>
      <c r="D11">
        <v>4.4000000000000004</v>
      </c>
      <c r="E11">
        <v>6.6000000000000005</v>
      </c>
      <c r="F11">
        <v>8.8000000000000007</v>
      </c>
      <c r="G11" s="8"/>
    </row>
    <row r="12" spans="1:14" x14ac:dyDescent="0.3">
      <c r="A12" t="s">
        <v>15</v>
      </c>
      <c r="B12" t="s">
        <v>16</v>
      </c>
      <c r="C12">
        <v>2</v>
      </c>
      <c r="D12">
        <v>4</v>
      </c>
      <c r="E12">
        <v>6</v>
      </c>
      <c r="F12">
        <v>8</v>
      </c>
      <c r="G12" s="8"/>
    </row>
    <row r="13" spans="1:14" x14ac:dyDescent="0.3">
      <c r="A13" t="s">
        <v>17</v>
      </c>
      <c r="C13">
        <v>1.6</v>
      </c>
      <c r="D13">
        <v>2.75</v>
      </c>
      <c r="E13">
        <v>3.9</v>
      </c>
      <c r="F13">
        <v>5.05</v>
      </c>
      <c r="G13" s="8"/>
    </row>
    <row r="14" spans="1:14" x14ac:dyDescent="0.3">
      <c r="A14" t="s">
        <v>19</v>
      </c>
      <c r="C14">
        <v>2.2999999999999998</v>
      </c>
      <c r="D14">
        <v>3.25</v>
      </c>
      <c r="E14">
        <v>2.2999999999999998</v>
      </c>
      <c r="F14">
        <v>3.25</v>
      </c>
      <c r="G14" s="8"/>
    </row>
    <row r="15" spans="1:14" x14ac:dyDescent="0.3">
      <c r="C15" s="1" t="s">
        <v>35</v>
      </c>
      <c r="D15" s="1" t="s">
        <v>36</v>
      </c>
      <c r="E15" s="1" t="s">
        <v>37</v>
      </c>
      <c r="F15" s="1" t="s">
        <v>38</v>
      </c>
      <c r="G15" s="8"/>
    </row>
    <row r="16" spans="1:14" x14ac:dyDescent="0.3">
      <c r="A16" t="s">
        <v>34</v>
      </c>
      <c r="C16">
        <v>1.88</v>
      </c>
      <c r="D16">
        <v>2.62</v>
      </c>
      <c r="E16">
        <v>3.13</v>
      </c>
      <c r="F16">
        <v>3.4</v>
      </c>
      <c r="G16" s="8">
        <v>0.53</v>
      </c>
    </row>
    <row r="17" spans="1:7" x14ac:dyDescent="0.3">
      <c r="C17" s="1" t="s">
        <v>40</v>
      </c>
      <c r="D17" s="1" t="s">
        <v>41</v>
      </c>
      <c r="E17" s="1" t="s">
        <v>42</v>
      </c>
      <c r="F17" s="1" t="s">
        <v>43</v>
      </c>
      <c r="G17" s="8"/>
    </row>
    <row r="18" spans="1:7" x14ac:dyDescent="0.3">
      <c r="A18" t="s">
        <v>39</v>
      </c>
      <c r="C18">
        <v>1.25</v>
      </c>
      <c r="D18">
        <v>2.5</v>
      </c>
      <c r="E18">
        <v>3.75</v>
      </c>
      <c r="F18">
        <v>5</v>
      </c>
      <c r="G18" s="8">
        <v>0.35</v>
      </c>
    </row>
    <row r="19" spans="1:7" x14ac:dyDescent="0.3">
      <c r="C19" s="1" t="s">
        <v>38</v>
      </c>
      <c r="D19" s="1" t="s">
        <v>36</v>
      </c>
      <c r="E19" s="1" t="s">
        <v>45</v>
      </c>
      <c r="F19" s="1"/>
      <c r="G19" s="8"/>
    </row>
    <row r="20" spans="1:7" x14ac:dyDescent="0.3">
      <c r="A20" t="s">
        <v>44</v>
      </c>
      <c r="C20">
        <v>1.25</v>
      </c>
      <c r="D20">
        <v>2.5</v>
      </c>
      <c r="E20">
        <v>3.75</v>
      </c>
      <c r="F20">
        <v>2.62</v>
      </c>
      <c r="G20" s="8">
        <v>0.18</v>
      </c>
    </row>
    <row r="23" spans="1:7" x14ac:dyDescent="0.3">
      <c r="A23" s="1" t="s">
        <v>53</v>
      </c>
      <c r="B23" s="1" t="s">
        <v>54</v>
      </c>
      <c r="C23" s="1" t="s">
        <v>9</v>
      </c>
      <c r="D23" s="1" t="s">
        <v>7</v>
      </c>
      <c r="E23" s="1" t="s">
        <v>8</v>
      </c>
      <c r="F23" s="1" t="s">
        <v>10</v>
      </c>
    </row>
    <row r="24" spans="1:7" x14ac:dyDescent="0.3">
      <c r="A24" s="3" t="s">
        <v>55</v>
      </c>
      <c r="B24" s="3" t="s">
        <v>12</v>
      </c>
      <c r="C24" s="3">
        <v>9</v>
      </c>
      <c r="D24" s="3">
        <v>17</v>
      </c>
      <c r="E24" s="3">
        <v>26</v>
      </c>
      <c r="F24" s="3">
        <f>C24*D24*E24</f>
        <v>3978</v>
      </c>
    </row>
    <row r="25" spans="1:7" x14ac:dyDescent="0.3">
      <c r="A25" s="3" t="s">
        <v>56</v>
      </c>
      <c r="B25" s="3" t="s">
        <v>14</v>
      </c>
      <c r="C25" s="3">
        <v>9</v>
      </c>
      <c r="D25" s="3">
        <v>20</v>
      </c>
      <c r="E25" s="3">
        <v>45</v>
      </c>
      <c r="F25" s="3">
        <f>C25*D25*E25</f>
        <v>8100</v>
      </c>
    </row>
    <row r="26" spans="1:7" x14ac:dyDescent="0.3">
      <c r="A26" s="3" t="s">
        <v>57</v>
      </c>
      <c r="B26" s="3" t="s">
        <v>58</v>
      </c>
      <c r="C26" s="3">
        <v>9</v>
      </c>
      <c r="D26" s="3">
        <v>18</v>
      </c>
      <c r="E26" s="3">
        <v>56</v>
      </c>
      <c r="F26" s="3">
        <f>C26*D26*E26</f>
        <v>9072</v>
      </c>
    </row>
    <row r="27" spans="1:7" x14ac:dyDescent="0.3">
      <c r="A27" s="3" t="s">
        <v>59</v>
      </c>
      <c r="C27" s="3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6795-1CC6-4537-9BE0-8099946E4F44}">
  <dimension ref="A1:N63"/>
  <sheetViews>
    <sheetView topLeftCell="A46" workbookViewId="0">
      <selection activeCell="P3" sqref="P3"/>
    </sheetView>
  </sheetViews>
  <sheetFormatPr defaultRowHeight="14.4" x14ac:dyDescent="0.3"/>
  <cols>
    <col min="1" max="1" width="13.88671875" customWidth="1"/>
    <col min="2" max="2" width="13.109375" customWidth="1"/>
    <col min="4" max="6" width="8.88671875" style="3"/>
  </cols>
  <sheetData>
    <row r="1" spans="1:11" x14ac:dyDescent="0.3">
      <c r="A1" s="9" t="s">
        <v>60</v>
      </c>
      <c r="B1" s="9"/>
      <c r="C1" s="9"/>
      <c r="D1" s="11"/>
      <c r="E1" s="11"/>
      <c r="F1" s="11"/>
      <c r="G1" s="9"/>
      <c r="H1" s="9"/>
      <c r="I1" s="9"/>
      <c r="J1" s="9"/>
      <c r="K1" s="9"/>
    </row>
    <row r="2" spans="1:11" x14ac:dyDescent="0.3">
      <c r="D2" s="14" t="s">
        <v>50</v>
      </c>
    </row>
    <row r="3" spans="1:11" x14ac:dyDescent="0.3">
      <c r="B3" t="s">
        <v>48</v>
      </c>
      <c r="C3" t="s">
        <v>23</v>
      </c>
      <c r="D3" s="3" t="s">
        <v>46</v>
      </c>
      <c r="E3" s="3" t="s">
        <v>43</v>
      </c>
      <c r="F3" s="3" t="s">
        <v>42</v>
      </c>
      <c r="G3" s="3" t="s">
        <v>49</v>
      </c>
    </row>
    <row r="4" spans="1:11" x14ac:dyDescent="0.3">
      <c r="G4" s="3"/>
    </row>
    <row r="5" spans="1:11" x14ac:dyDescent="0.3">
      <c r="B5" s="10">
        <v>1</v>
      </c>
      <c r="C5" s="10">
        <f>C6*E42</f>
        <v>25.50701733145922</v>
      </c>
      <c r="G5" s="3"/>
    </row>
    <row r="6" spans="1:11" x14ac:dyDescent="0.3">
      <c r="A6" t="s">
        <v>11</v>
      </c>
      <c r="B6">
        <v>1.1000000000000001</v>
      </c>
      <c r="C6">
        <v>24.485173440065683</v>
      </c>
      <c r="D6" s="3">
        <v>1.5221</v>
      </c>
      <c r="E6" s="3">
        <v>-11.442</v>
      </c>
      <c r="F6" s="3">
        <v>35.055</v>
      </c>
      <c r="G6" s="3">
        <v>0.99150000000000005</v>
      </c>
      <c r="H6" s="1"/>
      <c r="I6" s="1"/>
      <c r="J6" s="1"/>
    </row>
    <row r="7" spans="1:11" x14ac:dyDescent="0.3">
      <c r="B7">
        <v>2.2000000000000002</v>
      </c>
      <c r="C7">
        <v>16.727084866177737</v>
      </c>
      <c r="I7" s="7"/>
      <c r="J7" s="7"/>
    </row>
    <row r="8" spans="1:11" x14ac:dyDescent="0.3">
      <c r="B8">
        <v>3.3000000000000003</v>
      </c>
      <c r="C8">
        <v>14.395998054808627</v>
      </c>
      <c r="I8" s="7"/>
      <c r="J8" s="7"/>
    </row>
    <row r="9" spans="1:11" x14ac:dyDescent="0.3">
      <c r="B9">
        <v>4.4000000000000004</v>
      </c>
      <c r="C9">
        <v>14.004788851577958</v>
      </c>
      <c r="I9" s="7"/>
      <c r="J9" s="7"/>
    </row>
    <row r="10" spans="1:11" x14ac:dyDescent="0.3">
      <c r="I10" s="7"/>
      <c r="J10" s="7"/>
    </row>
    <row r="11" spans="1:11" x14ac:dyDescent="0.3">
      <c r="B11" s="10">
        <v>1</v>
      </c>
      <c r="C11" s="10">
        <f>C12*I42</f>
        <v>21.860900863308093</v>
      </c>
      <c r="I11" s="7"/>
      <c r="J11" s="7"/>
    </row>
    <row r="12" spans="1:11" x14ac:dyDescent="0.3">
      <c r="A12" t="s">
        <v>28</v>
      </c>
      <c r="B12">
        <v>2.2000000000000002</v>
      </c>
      <c r="C12">
        <v>14.616009903567932</v>
      </c>
      <c r="D12" s="3">
        <v>0.10290000000000001</v>
      </c>
      <c r="E12" s="3">
        <v>-1.6465000000000001</v>
      </c>
      <c r="F12" s="3">
        <v>17.526</v>
      </c>
      <c r="G12">
        <v>0.88970000000000005</v>
      </c>
    </row>
    <row r="13" spans="1:11" x14ac:dyDescent="0.3">
      <c r="B13">
        <v>4.4000000000000004</v>
      </c>
      <c r="C13">
        <v>11.631708284496296</v>
      </c>
    </row>
    <row r="14" spans="1:11" x14ac:dyDescent="0.3">
      <c r="B14">
        <v>6.6000000000000005</v>
      </c>
      <c r="C14">
        <v>11.784616278175223</v>
      </c>
    </row>
    <row r="15" spans="1:11" x14ac:dyDescent="0.3">
      <c r="B15">
        <v>8.8000000000000007</v>
      </c>
      <c r="C15">
        <v>10.79293583264432</v>
      </c>
    </row>
    <row r="17" spans="1:7" x14ac:dyDescent="0.3">
      <c r="B17" s="10">
        <v>1</v>
      </c>
      <c r="C17" s="10">
        <f>C18*H42</f>
        <v>4.1705903902758292</v>
      </c>
    </row>
    <row r="18" spans="1:7" x14ac:dyDescent="0.3">
      <c r="A18" t="s">
        <v>15</v>
      </c>
      <c r="B18">
        <v>2</v>
      </c>
      <c r="C18">
        <v>2.9554999999999998</v>
      </c>
      <c r="D18" s="3">
        <v>-9.3899999999999997E-2</v>
      </c>
      <c r="E18" s="3">
        <v>0.6018</v>
      </c>
      <c r="F18" s="3">
        <v>1.7470000000000001</v>
      </c>
      <c r="G18">
        <v>0.49530000000000002</v>
      </c>
    </row>
    <row r="19" spans="1:7" x14ac:dyDescent="0.3">
      <c r="B19">
        <v>4</v>
      </c>
      <c r="C19">
        <v>1.5094999999999998</v>
      </c>
    </row>
    <row r="20" spans="1:7" x14ac:dyDescent="0.3">
      <c r="B20">
        <v>6</v>
      </c>
      <c r="C20">
        <v>3.1180000000000003</v>
      </c>
    </row>
    <row r="21" spans="1:7" x14ac:dyDescent="0.3">
      <c r="B21">
        <v>8</v>
      </c>
      <c r="C21">
        <v>0.16899999999999998</v>
      </c>
    </row>
    <row r="23" spans="1:7" x14ac:dyDescent="0.3">
      <c r="B23" s="10">
        <v>1</v>
      </c>
      <c r="C23" s="10">
        <f>C24*G42</f>
        <v>6.6769713247456375</v>
      </c>
    </row>
    <row r="24" spans="1:7" x14ac:dyDescent="0.3">
      <c r="A24" t="s">
        <v>29</v>
      </c>
      <c r="B24">
        <v>1.6</v>
      </c>
      <c r="C24">
        <v>5.357905982905983</v>
      </c>
      <c r="D24" s="3">
        <v>-9.0899999999999995E-2</v>
      </c>
      <c r="E24" s="3">
        <v>0.18740000000000001</v>
      </c>
      <c r="F24" s="3">
        <v>5.2336999999999998</v>
      </c>
      <c r="G24">
        <v>0.94899999999999995</v>
      </c>
    </row>
    <row r="25" spans="1:7" x14ac:dyDescent="0.3">
      <c r="B25">
        <v>2.75</v>
      </c>
      <c r="C25">
        <v>4.8910256410256405</v>
      </c>
    </row>
    <row r="26" spans="1:7" x14ac:dyDescent="0.3">
      <c r="B26">
        <v>3.9</v>
      </c>
      <c r="C26">
        <v>4.7532051282051277</v>
      </c>
    </row>
    <row r="27" spans="1:7" x14ac:dyDescent="0.3">
      <c r="B27">
        <v>5.05</v>
      </c>
      <c r="C27">
        <v>3.8055555555555554</v>
      </c>
    </row>
    <row r="29" spans="1:7" x14ac:dyDescent="0.3">
      <c r="B29" s="10">
        <v>1</v>
      </c>
      <c r="C29" s="10">
        <f>C30*J42</f>
        <v>2.0859901921247404</v>
      </c>
    </row>
    <row r="30" spans="1:7" x14ac:dyDescent="0.3">
      <c r="A30" t="s">
        <v>30</v>
      </c>
      <c r="B30">
        <v>2.2999999999999998</v>
      </c>
      <c r="C30">
        <f>1.3557</f>
        <v>1.3556999999999999</v>
      </c>
      <c r="D30" s="3">
        <v>0</v>
      </c>
      <c r="E30" s="3">
        <v>-0.1113</v>
      </c>
      <c r="F30" s="3">
        <v>1.6115999999999999</v>
      </c>
      <c r="G30">
        <v>1</v>
      </c>
    </row>
    <row r="31" spans="1:7" x14ac:dyDescent="0.3">
      <c r="B31">
        <v>3.25</v>
      </c>
      <c r="C31">
        <f>1.25</f>
        <v>1.25</v>
      </c>
    </row>
    <row r="33" spans="1:14" x14ac:dyDescent="0.3">
      <c r="B33" s="10">
        <v>1</v>
      </c>
      <c r="C33" s="10">
        <f>C34*F42</f>
        <v>20.568230575997749</v>
      </c>
    </row>
    <row r="34" spans="1:14" x14ac:dyDescent="0.3">
      <c r="A34" t="s">
        <v>47</v>
      </c>
      <c r="B34" s="12">
        <v>1.3</v>
      </c>
      <c r="C34" s="12">
        <v>18.3</v>
      </c>
      <c r="D34" s="13">
        <v>0</v>
      </c>
      <c r="E34" s="3">
        <v>-1.6671</v>
      </c>
      <c r="F34" s="3">
        <v>20.701000000000001</v>
      </c>
      <c r="G34">
        <v>0.95540000000000003</v>
      </c>
    </row>
    <row r="35" spans="1:14" x14ac:dyDescent="0.3">
      <c r="B35" s="12">
        <v>2.5</v>
      </c>
      <c r="C35" s="12">
        <v>17.2</v>
      </c>
    </row>
    <row r="36" spans="1:14" x14ac:dyDescent="0.3">
      <c r="B36" s="12">
        <v>3.8</v>
      </c>
      <c r="C36" s="12">
        <v>13.7</v>
      </c>
    </row>
    <row r="37" spans="1:14" x14ac:dyDescent="0.3">
      <c r="B37" s="12">
        <v>5</v>
      </c>
      <c r="C37" s="12">
        <v>12.6</v>
      </c>
    </row>
    <row r="38" spans="1:14" x14ac:dyDescent="0.3">
      <c r="B38" s="12"/>
      <c r="C38" s="12"/>
    </row>
    <row r="39" spans="1:14" x14ac:dyDescent="0.3">
      <c r="A39" s="9" t="s">
        <v>61</v>
      </c>
      <c r="B39" s="9"/>
      <c r="C39" s="9"/>
      <c r="D39" s="11"/>
      <c r="E39" s="11"/>
      <c r="F39" s="11"/>
      <c r="G39" s="9"/>
      <c r="H39" s="9"/>
      <c r="I39" s="9"/>
      <c r="J39" s="9"/>
      <c r="K39" s="9"/>
      <c r="L39" s="9"/>
      <c r="M39" s="9"/>
      <c r="N39" s="9"/>
    </row>
    <row r="40" spans="1:14" x14ac:dyDescent="0.3">
      <c r="C40" t="s">
        <v>51</v>
      </c>
    </row>
    <row r="41" spans="1:14" x14ac:dyDescent="0.3">
      <c r="C41" s="13" t="s">
        <v>52</v>
      </c>
    </row>
    <row r="42" spans="1:14" x14ac:dyDescent="0.3">
      <c r="A42" t="s">
        <v>31</v>
      </c>
      <c r="B42" s="3">
        <v>1</v>
      </c>
      <c r="C42" s="3">
        <f>-18.19*LN(B42)+43.276</f>
        <v>43.276000000000003</v>
      </c>
      <c r="D42" s="3">
        <f t="shared" ref="D42:D48" si="0">C42/$C$42</f>
        <v>1</v>
      </c>
      <c r="E42">
        <f>C42/$C$43</f>
        <v>1.0417331694175982</v>
      </c>
      <c r="F42">
        <f>C42/C44</f>
        <v>1.123947026010806</v>
      </c>
      <c r="G42">
        <f>C42/C45</f>
        <v>1.2461904606105516</v>
      </c>
      <c r="H42">
        <f>C42/C46</f>
        <v>1.4111285367199558</v>
      </c>
      <c r="I42">
        <f>C42/C47</f>
        <v>1.4956818589710728</v>
      </c>
      <c r="J42">
        <f>C42/C48</f>
        <v>1.5386812658587743</v>
      </c>
    </row>
    <row r="43" spans="1:14" x14ac:dyDescent="0.3">
      <c r="B43" s="3">
        <v>1.1000000000000001</v>
      </c>
      <c r="C43" s="3">
        <f t="shared" ref="C43:C48" si="1">-18.19*LN(B43)+43.276</f>
        <v>41.542307829359331</v>
      </c>
      <c r="D43" s="3">
        <f t="shared" si="0"/>
        <v>0.95993871497733907</v>
      </c>
      <c r="E43">
        <f t="shared" ref="E43:E48" si="2">C43/$C$43</f>
        <v>1</v>
      </c>
      <c r="F43"/>
    </row>
    <row r="44" spans="1:14" x14ac:dyDescent="0.3">
      <c r="B44" s="3">
        <v>1.3</v>
      </c>
      <c r="C44" s="3">
        <f t="shared" si="1"/>
        <v>38.503594029336341</v>
      </c>
      <c r="D44" s="3">
        <f t="shared" si="0"/>
        <v>0.88972164778020935</v>
      </c>
      <c r="E44">
        <f t="shared" si="2"/>
        <v>0.9268525520415255</v>
      </c>
      <c r="F44">
        <v>1</v>
      </c>
    </row>
    <row r="45" spans="1:14" x14ac:dyDescent="0.3">
      <c r="B45" s="3">
        <v>1.6</v>
      </c>
      <c r="C45" s="3">
        <f t="shared" si="1"/>
        <v>34.726633984020069</v>
      </c>
      <c r="D45" s="3">
        <f t="shared" si="0"/>
        <v>0.80244555836999876</v>
      </c>
      <c r="E45">
        <f t="shared" si="2"/>
        <v>0.8359341548058532</v>
      </c>
      <c r="F45"/>
      <c r="G45">
        <v>1</v>
      </c>
    </row>
    <row r="46" spans="1:14" x14ac:dyDescent="0.3">
      <c r="B46" s="3">
        <v>2</v>
      </c>
      <c r="C46" s="3">
        <f t="shared" si="1"/>
        <v>30.6676527856146</v>
      </c>
      <c r="D46" s="3">
        <f t="shared" si="0"/>
        <v>0.70865266627263601</v>
      </c>
      <c r="E46">
        <f t="shared" si="2"/>
        <v>0.7382269880524247</v>
      </c>
      <c r="F46"/>
      <c r="H46">
        <v>1</v>
      </c>
    </row>
    <row r="47" spans="1:14" x14ac:dyDescent="0.3">
      <c r="B47" s="3">
        <v>2.2000000000000002</v>
      </c>
      <c r="C47" s="3">
        <f t="shared" si="1"/>
        <v>28.933960614973927</v>
      </c>
      <c r="D47" s="3">
        <f t="shared" si="0"/>
        <v>0.66859138124997519</v>
      </c>
      <c r="E47">
        <f t="shared" si="2"/>
        <v>0.6964938186348264</v>
      </c>
      <c r="F47"/>
      <c r="I47">
        <v>1</v>
      </c>
    </row>
    <row r="48" spans="1:14" x14ac:dyDescent="0.3">
      <c r="B48" s="3">
        <v>2.2999999999999998</v>
      </c>
      <c r="C48" s="3">
        <f t="shared" si="1"/>
        <v>28.125383053810463</v>
      </c>
      <c r="D48" s="3">
        <f t="shared" si="0"/>
        <v>0.64990717843170487</v>
      </c>
      <c r="E48">
        <f t="shared" si="2"/>
        <v>0.67702986481490846</v>
      </c>
      <c r="F48"/>
      <c r="J48">
        <v>1</v>
      </c>
    </row>
    <row r="49" spans="1:6" x14ac:dyDescent="0.3">
      <c r="B49" s="3"/>
      <c r="C49" s="3"/>
      <c r="E49"/>
      <c r="F49"/>
    </row>
    <row r="50" spans="1:6" x14ac:dyDescent="0.3">
      <c r="B50" s="3"/>
      <c r="C50" s="3"/>
      <c r="E50"/>
      <c r="F50"/>
    </row>
    <row r="51" spans="1:6" x14ac:dyDescent="0.3">
      <c r="A51" s="1" t="s">
        <v>53</v>
      </c>
      <c r="B51" s="1" t="s">
        <v>54</v>
      </c>
      <c r="C51" s="1" t="s">
        <v>9</v>
      </c>
      <c r="D51" s="1" t="s">
        <v>7</v>
      </c>
      <c r="E51" s="1" t="s">
        <v>8</v>
      </c>
      <c r="F51" s="1" t="s">
        <v>10</v>
      </c>
    </row>
    <row r="52" spans="1:6" x14ac:dyDescent="0.3">
      <c r="A52" s="3" t="s">
        <v>55</v>
      </c>
      <c r="B52" s="3" t="s">
        <v>12</v>
      </c>
      <c r="C52" s="3">
        <v>9</v>
      </c>
      <c r="D52" s="3">
        <v>17</v>
      </c>
      <c r="E52" s="3">
        <v>26</v>
      </c>
      <c r="F52" s="3">
        <f>C52*D52*E52</f>
        <v>3978</v>
      </c>
    </row>
    <row r="53" spans="1:6" x14ac:dyDescent="0.3">
      <c r="A53" s="3" t="s">
        <v>56</v>
      </c>
      <c r="B53" s="3" t="s">
        <v>14</v>
      </c>
      <c r="C53" s="3">
        <v>9</v>
      </c>
      <c r="D53" s="3">
        <v>20</v>
      </c>
      <c r="E53" s="3">
        <v>45</v>
      </c>
      <c r="F53" s="3">
        <f>C53*D53*E53</f>
        <v>8100</v>
      </c>
    </row>
    <row r="54" spans="1:6" x14ac:dyDescent="0.3">
      <c r="A54" s="3" t="s">
        <v>57</v>
      </c>
      <c r="B54" s="3" t="s">
        <v>58</v>
      </c>
      <c r="C54" s="3">
        <v>9</v>
      </c>
      <c r="D54" s="3">
        <v>18</v>
      </c>
      <c r="E54" s="3">
        <v>56</v>
      </c>
      <c r="F54" s="3">
        <f>C54*D54*E54</f>
        <v>9072</v>
      </c>
    </row>
    <row r="55" spans="1:6" x14ac:dyDescent="0.3">
      <c r="A55" s="3" t="s">
        <v>59</v>
      </c>
      <c r="C55" s="3">
        <v>9</v>
      </c>
      <c r="D55"/>
      <c r="E55"/>
      <c r="F55"/>
    </row>
    <row r="57" spans="1:6" x14ac:dyDescent="0.3">
      <c r="A57" s="3" t="s">
        <v>62</v>
      </c>
    </row>
    <row r="59" spans="1:6" x14ac:dyDescent="0.3">
      <c r="A59" s="3">
        <v>1</v>
      </c>
      <c r="B59">
        <v>25.50701733145922</v>
      </c>
    </row>
    <row r="60" spans="1:6" x14ac:dyDescent="0.3">
      <c r="A60">
        <v>1.1000000000000001</v>
      </c>
      <c r="B60">
        <v>24.485173440065683</v>
      </c>
    </row>
    <row r="61" spans="1:6" x14ac:dyDescent="0.3">
      <c r="A61">
        <v>2.2000000000000002</v>
      </c>
      <c r="B61">
        <v>16.727084866177737</v>
      </c>
    </row>
    <row r="62" spans="1:6" x14ac:dyDescent="0.3">
      <c r="A62">
        <v>3.3000000000000003</v>
      </c>
      <c r="B62">
        <v>14.395998054808627</v>
      </c>
    </row>
    <row r="63" spans="1:6" x14ac:dyDescent="0.3">
      <c r="A63">
        <v>4.4000000000000004</v>
      </c>
      <c r="B63">
        <v>14.004788851577958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B3AC-A4A9-4E11-ABB3-406BD38E89F2}">
  <dimension ref="A1:N117"/>
  <sheetViews>
    <sheetView tabSelected="1" topLeftCell="A97" workbookViewId="0">
      <selection activeCell="M108" sqref="M108"/>
    </sheetView>
  </sheetViews>
  <sheetFormatPr defaultRowHeight="14.4" x14ac:dyDescent="0.3"/>
  <cols>
    <col min="1" max="1" width="13.88671875" customWidth="1"/>
    <col min="2" max="2" width="13.109375" customWidth="1"/>
    <col min="4" max="6" width="8.88671875" style="3"/>
  </cols>
  <sheetData>
    <row r="1" spans="1:11" x14ac:dyDescent="0.3">
      <c r="A1" s="9" t="s">
        <v>60</v>
      </c>
      <c r="B1" s="9"/>
      <c r="C1" s="9"/>
      <c r="D1" s="11"/>
      <c r="E1" s="11"/>
      <c r="F1" s="11"/>
      <c r="G1" s="9"/>
      <c r="H1" s="9"/>
      <c r="I1" s="9"/>
      <c r="J1" s="9"/>
      <c r="K1" s="9"/>
    </row>
    <row r="2" spans="1:11" x14ac:dyDescent="0.3">
      <c r="D2"/>
      <c r="E2"/>
      <c r="F2"/>
    </row>
    <row r="3" spans="1:11" x14ac:dyDescent="0.3">
      <c r="B3" t="s">
        <v>48</v>
      </c>
      <c r="C3" t="s">
        <v>23</v>
      </c>
      <c r="D3"/>
      <c r="E3"/>
      <c r="F3"/>
    </row>
    <row r="4" spans="1:11" x14ac:dyDescent="0.3">
      <c r="D4"/>
      <c r="E4"/>
      <c r="F4"/>
    </row>
    <row r="5" spans="1:11" x14ac:dyDescent="0.3">
      <c r="B5" s="10">
        <v>1</v>
      </c>
      <c r="C5" s="10">
        <f>C6*E42</f>
        <v>25.50701733145922</v>
      </c>
      <c r="D5"/>
      <c r="E5"/>
      <c r="F5"/>
    </row>
    <row r="6" spans="1:11" x14ac:dyDescent="0.3">
      <c r="A6" t="s">
        <v>11</v>
      </c>
      <c r="B6">
        <v>1.1000000000000001</v>
      </c>
      <c r="C6">
        <v>24.485173440065683</v>
      </c>
      <c r="D6" s="1"/>
      <c r="E6" s="1"/>
      <c r="F6" s="1"/>
    </row>
    <row r="7" spans="1:11" x14ac:dyDescent="0.3">
      <c r="B7">
        <v>2.2000000000000002</v>
      </c>
      <c r="C7">
        <v>16.727084866177737</v>
      </c>
      <c r="D7"/>
      <c r="E7" s="7"/>
      <c r="F7" s="7"/>
    </row>
    <row r="8" spans="1:11" x14ac:dyDescent="0.3">
      <c r="B8">
        <v>3.3000000000000003</v>
      </c>
      <c r="C8">
        <v>14.395998054808627</v>
      </c>
      <c r="D8"/>
      <c r="E8" s="7"/>
      <c r="F8" s="7"/>
    </row>
    <row r="9" spans="1:11" x14ac:dyDescent="0.3">
      <c r="B9">
        <v>4.4000000000000004</v>
      </c>
      <c r="C9">
        <v>14.004788851577958</v>
      </c>
      <c r="D9"/>
      <c r="E9" s="7"/>
      <c r="F9" s="7"/>
    </row>
    <row r="10" spans="1:11" x14ac:dyDescent="0.3">
      <c r="D10"/>
      <c r="E10" s="7"/>
      <c r="F10" s="7"/>
    </row>
    <row r="11" spans="1:11" x14ac:dyDescent="0.3">
      <c r="B11" s="10">
        <v>1</v>
      </c>
      <c r="C11" s="10">
        <f>C12*I42</f>
        <v>21.860900863308093</v>
      </c>
      <c r="D11"/>
      <c r="E11" s="7"/>
      <c r="F11" s="7"/>
    </row>
    <row r="12" spans="1:11" x14ac:dyDescent="0.3">
      <c r="A12" t="s">
        <v>28</v>
      </c>
      <c r="B12">
        <v>2.2000000000000002</v>
      </c>
      <c r="C12">
        <v>14.616009903567932</v>
      </c>
      <c r="D12"/>
      <c r="E12"/>
      <c r="F12"/>
    </row>
    <row r="13" spans="1:11" x14ac:dyDescent="0.3">
      <c r="B13">
        <v>4.4000000000000004</v>
      </c>
      <c r="C13">
        <v>11.631708284496296</v>
      </c>
      <c r="D13"/>
      <c r="E13"/>
      <c r="F13"/>
    </row>
    <row r="14" spans="1:11" x14ac:dyDescent="0.3">
      <c r="B14">
        <v>6.6000000000000005</v>
      </c>
      <c r="C14">
        <v>11.784616278175223</v>
      </c>
      <c r="D14"/>
      <c r="E14"/>
      <c r="F14"/>
    </row>
    <row r="15" spans="1:11" x14ac:dyDescent="0.3">
      <c r="B15">
        <v>8.8000000000000007</v>
      </c>
      <c r="C15">
        <v>10.79293583264432</v>
      </c>
      <c r="D15"/>
      <c r="E15"/>
      <c r="F15"/>
    </row>
    <row r="16" spans="1:11" x14ac:dyDescent="0.3">
      <c r="D16"/>
      <c r="E16"/>
      <c r="F16"/>
    </row>
    <row r="17" spans="1:6" x14ac:dyDescent="0.3">
      <c r="B17" s="10">
        <v>1</v>
      </c>
      <c r="C17" s="10">
        <f>C18*H42</f>
        <v>4.1705903902758292</v>
      </c>
      <c r="D17"/>
      <c r="E17"/>
      <c r="F17"/>
    </row>
    <row r="18" spans="1:6" x14ac:dyDescent="0.3">
      <c r="A18" t="s">
        <v>15</v>
      </c>
      <c r="B18">
        <v>2</v>
      </c>
      <c r="C18">
        <v>2.9554999999999998</v>
      </c>
      <c r="D18"/>
      <c r="E18"/>
      <c r="F18"/>
    </row>
    <row r="19" spans="1:6" x14ac:dyDescent="0.3">
      <c r="B19">
        <v>4</v>
      </c>
      <c r="C19">
        <v>1.5094999999999998</v>
      </c>
      <c r="D19"/>
      <c r="E19"/>
      <c r="F19"/>
    </row>
    <row r="20" spans="1:6" x14ac:dyDescent="0.3">
      <c r="B20">
        <v>6</v>
      </c>
      <c r="C20">
        <v>3.1180000000000003</v>
      </c>
      <c r="D20"/>
      <c r="E20"/>
      <c r="F20"/>
    </row>
    <row r="21" spans="1:6" x14ac:dyDescent="0.3">
      <c r="B21">
        <v>8</v>
      </c>
      <c r="C21">
        <v>0.16899999999999998</v>
      </c>
      <c r="D21"/>
      <c r="E21"/>
      <c r="F21"/>
    </row>
    <row r="22" spans="1:6" x14ac:dyDescent="0.3">
      <c r="D22"/>
      <c r="E22"/>
      <c r="F22"/>
    </row>
    <row r="23" spans="1:6" x14ac:dyDescent="0.3">
      <c r="B23" s="10">
        <v>1</v>
      </c>
      <c r="C23" s="10">
        <f>C24*G42</f>
        <v>6.6769713247456375</v>
      </c>
      <c r="D23"/>
      <c r="E23"/>
      <c r="F23"/>
    </row>
    <row r="24" spans="1:6" x14ac:dyDescent="0.3">
      <c r="A24" t="s">
        <v>29</v>
      </c>
      <c r="B24">
        <v>1.6</v>
      </c>
      <c r="C24">
        <v>5.357905982905983</v>
      </c>
      <c r="D24"/>
      <c r="E24"/>
      <c r="F24"/>
    </row>
    <row r="25" spans="1:6" x14ac:dyDescent="0.3">
      <c r="B25">
        <v>2.75</v>
      </c>
      <c r="C25">
        <v>4.8910256410256405</v>
      </c>
      <c r="D25"/>
      <c r="E25"/>
      <c r="F25"/>
    </row>
    <row r="26" spans="1:6" x14ac:dyDescent="0.3">
      <c r="B26">
        <v>3.9</v>
      </c>
      <c r="C26">
        <v>4.7532051282051277</v>
      </c>
      <c r="D26"/>
      <c r="E26"/>
      <c r="F26"/>
    </row>
    <row r="27" spans="1:6" x14ac:dyDescent="0.3">
      <c r="B27">
        <v>5.05</v>
      </c>
      <c r="C27">
        <v>3.8055555555555554</v>
      </c>
      <c r="D27"/>
      <c r="E27"/>
      <c r="F27"/>
    </row>
    <row r="28" spans="1:6" x14ac:dyDescent="0.3">
      <c r="D28"/>
      <c r="E28"/>
      <c r="F28"/>
    </row>
    <row r="29" spans="1:6" x14ac:dyDescent="0.3">
      <c r="B29" s="10">
        <v>1</v>
      </c>
      <c r="C29" s="10">
        <f>C30*J42</f>
        <v>2.0859901921247404</v>
      </c>
      <c r="D29"/>
      <c r="E29"/>
      <c r="F29"/>
    </row>
    <row r="30" spans="1:6" x14ac:dyDescent="0.3">
      <c r="A30" t="s">
        <v>30</v>
      </c>
      <c r="B30">
        <v>2.2999999999999998</v>
      </c>
      <c r="C30">
        <f>1.3557</f>
        <v>1.3556999999999999</v>
      </c>
      <c r="D30"/>
      <c r="E30"/>
      <c r="F30"/>
    </row>
    <row r="31" spans="1:6" x14ac:dyDescent="0.3">
      <c r="B31">
        <v>3.25</v>
      </c>
      <c r="C31">
        <f>1.25</f>
        <v>1.25</v>
      </c>
      <c r="D31"/>
      <c r="E31"/>
      <c r="F31"/>
    </row>
    <row r="32" spans="1:6" x14ac:dyDescent="0.3">
      <c r="D32"/>
      <c r="E32"/>
      <c r="F32"/>
    </row>
    <row r="33" spans="1:14" x14ac:dyDescent="0.3">
      <c r="B33" s="10">
        <v>1</v>
      </c>
      <c r="C33" s="10">
        <f>C34*F42</f>
        <v>20.568230575997749</v>
      </c>
      <c r="D33"/>
      <c r="E33"/>
      <c r="F33"/>
    </row>
    <row r="34" spans="1:14" x14ac:dyDescent="0.3">
      <c r="A34" t="s">
        <v>47</v>
      </c>
      <c r="B34" s="12">
        <v>1.3</v>
      </c>
      <c r="C34" s="12">
        <v>18.3</v>
      </c>
      <c r="D34"/>
      <c r="E34"/>
      <c r="F34"/>
    </row>
    <row r="35" spans="1:14" x14ac:dyDescent="0.3">
      <c r="B35" s="12">
        <v>2.5</v>
      </c>
      <c r="C35" s="12">
        <v>17.2</v>
      </c>
      <c r="D35"/>
      <c r="E35"/>
      <c r="F35"/>
    </row>
    <row r="36" spans="1:14" x14ac:dyDescent="0.3">
      <c r="B36" s="12">
        <v>3.8</v>
      </c>
      <c r="C36" s="12">
        <v>13.7</v>
      </c>
      <c r="D36"/>
      <c r="E36"/>
      <c r="F36"/>
    </row>
    <row r="37" spans="1:14" x14ac:dyDescent="0.3">
      <c r="B37" s="12">
        <v>5</v>
      </c>
      <c r="C37" s="12">
        <v>12.6</v>
      </c>
      <c r="D37"/>
      <c r="E37"/>
      <c r="F37"/>
    </row>
    <row r="38" spans="1:14" x14ac:dyDescent="0.3">
      <c r="B38" s="12"/>
      <c r="C38" s="12"/>
    </row>
    <row r="39" spans="1:14" x14ac:dyDescent="0.3">
      <c r="A39" s="9" t="s">
        <v>61</v>
      </c>
      <c r="B39" s="9"/>
      <c r="C39" s="9"/>
      <c r="D39" s="11"/>
      <c r="E39" s="11"/>
      <c r="F39" s="11"/>
      <c r="G39" s="9"/>
      <c r="H39" s="9"/>
      <c r="I39" s="9"/>
      <c r="J39" s="9"/>
      <c r="K39" s="9"/>
      <c r="L39" s="9"/>
      <c r="M39" s="9"/>
      <c r="N39" s="9"/>
    </row>
    <row r="40" spans="1:14" x14ac:dyDescent="0.3">
      <c r="C40" t="s">
        <v>51</v>
      </c>
    </row>
    <row r="41" spans="1:14" x14ac:dyDescent="0.3">
      <c r="C41" s="13" t="s">
        <v>52</v>
      </c>
    </row>
    <row r="42" spans="1:14" x14ac:dyDescent="0.3">
      <c r="A42" t="s">
        <v>31</v>
      </c>
      <c r="B42" s="3">
        <v>1</v>
      </c>
      <c r="C42" s="3">
        <f>-18.19*LN(B42)+43.276</f>
        <v>43.276000000000003</v>
      </c>
      <c r="D42" s="3">
        <f t="shared" ref="D42:D48" si="0">C42/$C$42</f>
        <v>1</v>
      </c>
      <c r="E42">
        <f>C42/$C$43</f>
        <v>1.0417331694175982</v>
      </c>
      <c r="F42">
        <f>C42/C44</f>
        <v>1.123947026010806</v>
      </c>
      <c r="G42">
        <f>C42/C45</f>
        <v>1.2461904606105516</v>
      </c>
      <c r="H42">
        <f>C42/C46</f>
        <v>1.4111285367199558</v>
      </c>
      <c r="I42">
        <f>C42/C47</f>
        <v>1.4956818589710728</v>
      </c>
      <c r="J42">
        <f>C42/C48</f>
        <v>1.5386812658587743</v>
      </c>
    </row>
    <row r="43" spans="1:14" x14ac:dyDescent="0.3">
      <c r="B43" s="3">
        <v>1.1000000000000001</v>
      </c>
      <c r="C43" s="3">
        <f t="shared" ref="C43:C48" si="1">-18.19*LN(B43)+43.276</f>
        <v>41.542307829359331</v>
      </c>
      <c r="D43" s="3">
        <f t="shared" si="0"/>
        <v>0.95993871497733907</v>
      </c>
      <c r="E43">
        <f t="shared" ref="E43:E48" si="2">C43/$C$43</f>
        <v>1</v>
      </c>
      <c r="F43"/>
    </row>
    <row r="44" spans="1:14" x14ac:dyDescent="0.3">
      <c r="B44" s="3">
        <v>1.3</v>
      </c>
      <c r="C44" s="3">
        <f t="shared" si="1"/>
        <v>38.503594029336341</v>
      </c>
      <c r="D44" s="3">
        <f t="shared" si="0"/>
        <v>0.88972164778020935</v>
      </c>
      <c r="E44">
        <f t="shared" si="2"/>
        <v>0.9268525520415255</v>
      </c>
      <c r="F44">
        <v>1</v>
      </c>
    </row>
    <row r="45" spans="1:14" x14ac:dyDescent="0.3">
      <c r="B45" s="3">
        <v>1.6</v>
      </c>
      <c r="C45" s="3">
        <f t="shared" si="1"/>
        <v>34.726633984020069</v>
      </c>
      <c r="D45" s="3">
        <f t="shared" si="0"/>
        <v>0.80244555836999876</v>
      </c>
      <c r="E45">
        <f t="shared" si="2"/>
        <v>0.8359341548058532</v>
      </c>
      <c r="F45"/>
      <c r="G45">
        <v>1</v>
      </c>
    </row>
    <row r="46" spans="1:14" x14ac:dyDescent="0.3">
      <c r="B46" s="3">
        <v>2</v>
      </c>
      <c r="C46" s="3">
        <f t="shared" si="1"/>
        <v>30.6676527856146</v>
      </c>
      <c r="D46" s="3">
        <f t="shared" si="0"/>
        <v>0.70865266627263601</v>
      </c>
      <c r="E46">
        <f t="shared" si="2"/>
        <v>0.7382269880524247</v>
      </c>
      <c r="F46"/>
      <c r="H46">
        <v>1</v>
      </c>
    </row>
    <row r="47" spans="1:14" x14ac:dyDescent="0.3">
      <c r="B47" s="3">
        <v>2.2000000000000002</v>
      </c>
      <c r="C47" s="3">
        <f t="shared" si="1"/>
        <v>28.933960614973927</v>
      </c>
      <c r="D47" s="3">
        <f t="shared" si="0"/>
        <v>0.66859138124997519</v>
      </c>
      <c r="E47">
        <f t="shared" si="2"/>
        <v>0.6964938186348264</v>
      </c>
      <c r="F47"/>
      <c r="I47">
        <v>1</v>
      </c>
    </row>
    <row r="48" spans="1:14" x14ac:dyDescent="0.3">
      <c r="B48" s="3">
        <v>2.2999999999999998</v>
      </c>
      <c r="C48" s="3">
        <f t="shared" si="1"/>
        <v>28.125383053810463</v>
      </c>
      <c r="D48" s="3">
        <f t="shared" si="0"/>
        <v>0.64990717843170487</v>
      </c>
      <c r="E48">
        <f t="shared" si="2"/>
        <v>0.67702986481490846</v>
      </c>
      <c r="F48"/>
      <c r="J48">
        <v>1</v>
      </c>
    </row>
    <row r="49" spans="1:10" x14ac:dyDescent="0.3">
      <c r="B49" s="3"/>
      <c r="C49" s="3"/>
      <c r="E49"/>
      <c r="F49"/>
    </row>
    <row r="50" spans="1:10" x14ac:dyDescent="0.3">
      <c r="B50" s="3"/>
      <c r="C50" s="3"/>
      <c r="E50"/>
      <c r="F50"/>
    </row>
    <row r="57" spans="1:10" x14ac:dyDescent="0.3">
      <c r="A57" s="15" t="s">
        <v>63</v>
      </c>
      <c r="B57" s="9"/>
      <c r="C57" s="9"/>
      <c r="D57" s="11"/>
      <c r="E57" s="11"/>
      <c r="F57" s="11"/>
      <c r="G57" s="9"/>
      <c r="H57" s="9"/>
      <c r="I57" s="9"/>
      <c r="J57" s="9"/>
    </row>
    <row r="58" spans="1:10" x14ac:dyDescent="0.3">
      <c r="A58" t="s">
        <v>11</v>
      </c>
      <c r="D58" s="3" t="s">
        <v>65</v>
      </c>
      <c r="E58" s="3" t="s">
        <v>66</v>
      </c>
      <c r="F58" s="3" t="s">
        <v>67</v>
      </c>
      <c r="G58" s="3" t="s">
        <v>42</v>
      </c>
      <c r="H58" s="3" t="s">
        <v>49</v>
      </c>
    </row>
    <row r="59" spans="1:10" x14ac:dyDescent="0.3">
      <c r="A59" s="16">
        <v>1</v>
      </c>
      <c r="B59">
        <v>25.50701733145922</v>
      </c>
      <c r="D59" s="3">
        <v>-0.42730000000000001</v>
      </c>
      <c r="E59" s="3">
        <v>5.0395000000000003</v>
      </c>
      <c r="F59" s="3">
        <v>-20.024999999999999</v>
      </c>
      <c r="G59">
        <v>40.948999999999998</v>
      </c>
      <c r="H59" s="3">
        <v>1</v>
      </c>
    </row>
    <row r="60" spans="1:10" x14ac:dyDescent="0.3">
      <c r="A60">
        <v>1.1000000000000001</v>
      </c>
      <c r="B60">
        <v>24.485173440065683</v>
      </c>
    </row>
    <row r="61" spans="1:10" x14ac:dyDescent="0.3">
      <c r="A61">
        <v>2.2000000000000002</v>
      </c>
      <c r="B61">
        <v>16.727084866177737</v>
      </c>
    </row>
    <row r="62" spans="1:10" x14ac:dyDescent="0.3">
      <c r="A62">
        <v>3.3000000000000003</v>
      </c>
      <c r="B62">
        <v>14.395998054808627</v>
      </c>
    </row>
    <row r="63" spans="1:10" x14ac:dyDescent="0.3">
      <c r="A63">
        <v>4.4000000000000004</v>
      </c>
      <c r="B63">
        <v>14.004788851577958</v>
      </c>
    </row>
    <row r="65" spans="1:8" x14ac:dyDescent="0.3">
      <c r="A65" t="s">
        <v>13</v>
      </c>
    </row>
    <row r="66" spans="1:8" x14ac:dyDescent="0.3">
      <c r="A66">
        <v>1</v>
      </c>
      <c r="B66">
        <v>21.860900863308093</v>
      </c>
      <c r="D66" s="3">
        <v>-0.1095</v>
      </c>
      <c r="E66" s="3">
        <v>1.9376</v>
      </c>
      <c r="F66" s="3">
        <v>-10.840999999999999</v>
      </c>
      <c r="G66">
        <v>30.687000000000001</v>
      </c>
      <c r="H66">
        <v>0.99380000000000002</v>
      </c>
    </row>
    <row r="67" spans="1:8" x14ac:dyDescent="0.3">
      <c r="A67">
        <v>2.2000000000000002</v>
      </c>
      <c r="B67">
        <v>14.616009903567932</v>
      </c>
    </row>
    <row r="68" spans="1:8" x14ac:dyDescent="0.3">
      <c r="A68">
        <v>4.4000000000000004</v>
      </c>
      <c r="B68">
        <v>11.631708284496296</v>
      </c>
    </row>
    <row r="69" spans="1:8" x14ac:dyDescent="0.3">
      <c r="A69">
        <v>6.6000000000000005</v>
      </c>
      <c r="B69">
        <v>11.784616278175223</v>
      </c>
    </row>
    <row r="70" spans="1:8" x14ac:dyDescent="0.3">
      <c r="A70">
        <v>8.8000000000000007</v>
      </c>
      <c r="B70">
        <v>10.79293583264432</v>
      </c>
    </row>
    <row r="72" spans="1:8" x14ac:dyDescent="0.3">
      <c r="A72" t="s">
        <v>15</v>
      </c>
    </row>
    <row r="73" spans="1:8" x14ac:dyDescent="0.3">
      <c r="A73">
        <v>1</v>
      </c>
      <c r="B73">
        <v>4.1705903902758292</v>
      </c>
      <c r="D73" s="3">
        <v>-9.2299999999999993E-2</v>
      </c>
      <c r="E73" s="3">
        <v>1.2485999999999999</v>
      </c>
      <c r="F73" s="3">
        <v>-5.0948000000000002</v>
      </c>
      <c r="G73">
        <v>8.3537999999999997</v>
      </c>
      <c r="H73">
        <v>0.92369999999999997</v>
      </c>
    </row>
    <row r="74" spans="1:8" x14ac:dyDescent="0.3">
      <c r="A74">
        <v>2</v>
      </c>
      <c r="B74">
        <v>2.9554999999999998</v>
      </c>
    </row>
    <row r="75" spans="1:8" x14ac:dyDescent="0.3">
      <c r="A75">
        <v>4</v>
      </c>
      <c r="B75">
        <v>1.5094999999999998</v>
      </c>
    </row>
    <row r="76" spans="1:8" x14ac:dyDescent="0.3">
      <c r="A76">
        <v>6</v>
      </c>
      <c r="B76">
        <v>3.1180000000000003</v>
      </c>
    </row>
    <row r="77" spans="1:8" x14ac:dyDescent="0.3">
      <c r="A77">
        <v>8</v>
      </c>
      <c r="B77">
        <v>0.16899999999999998</v>
      </c>
    </row>
    <row r="79" spans="1:8" x14ac:dyDescent="0.3">
      <c r="A79" t="s">
        <v>29</v>
      </c>
    </row>
    <row r="80" spans="1:8" x14ac:dyDescent="0.3">
      <c r="A80">
        <v>1</v>
      </c>
      <c r="B80">
        <v>6.6769713247456375</v>
      </c>
      <c r="D80">
        <v>-0.18770000000000001</v>
      </c>
      <c r="E80">
        <v>1.8041</v>
      </c>
      <c r="F80" s="3">
        <v>-5.6938000000000004</v>
      </c>
      <c r="G80" s="3">
        <v>10.712999999999999</v>
      </c>
      <c r="H80" s="3">
        <v>0.99460000000000004</v>
      </c>
    </row>
    <row r="81" spans="1:8" x14ac:dyDescent="0.3">
      <c r="A81">
        <v>1.6</v>
      </c>
      <c r="B81">
        <v>5.357905982905983</v>
      </c>
    </row>
    <row r="82" spans="1:8" x14ac:dyDescent="0.3">
      <c r="A82">
        <v>2.75</v>
      </c>
      <c r="B82">
        <v>4.8910256410256405</v>
      </c>
    </row>
    <row r="83" spans="1:8" x14ac:dyDescent="0.3">
      <c r="A83">
        <v>3.9</v>
      </c>
      <c r="B83">
        <v>4.7532051282051277</v>
      </c>
    </row>
    <row r="84" spans="1:8" x14ac:dyDescent="0.3">
      <c r="A84">
        <v>5.05</v>
      </c>
      <c r="B84">
        <v>3.8055555555555554</v>
      </c>
    </row>
    <row r="86" spans="1:8" x14ac:dyDescent="0.3">
      <c r="A86" t="s">
        <v>30</v>
      </c>
    </row>
    <row r="87" spans="1:8" x14ac:dyDescent="0.3">
      <c r="A87">
        <v>1</v>
      </c>
      <c r="B87">
        <v>2.0859901921247404</v>
      </c>
      <c r="D87">
        <v>0</v>
      </c>
      <c r="E87">
        <v>0.20019999999999999</v>
      </c>
      <c r="F87" s="3">
        <v>-1.2224999999999999</v>
      </c>
      <c r="G87" s="3">
        <v>3.1082999999999998</v>
      </c>
      <c r="H87" s="3">
        <v>1</v>
      </c>
    </row>
    <row r="88" spans="1:8" x14ac:dyDescent="0.3">
      <c r="A88">
        <v>2.2999999999999998</v>
      </c>
      <c r="B88">
        <v>1.3556999999999999</v>
      </c>
    </row>
    <row r="89" spans="1:8" x14ac:dyDescent="0.3">
      <c r="A89">
        <v>3.25</v>
      </c>
      <c r="B89">
        <v>1.25</v>
      </c>
    </row>
    <row r="91" spans="1:8" x14ac:dyDescent="0.3">
      <c r="A91" t="s">
        <v>64</v>
      </c>
    </row>
    <row r="92" spans="1:8" x14ac:dyDescent="0.3">
      <c r="A92">
        <v>1</v>
      </c>
      <c r="B92">
        <v>20.568230575997749</v>
      </c>
      <c r="D92">
        <v>6.4899999999999999E-2</v>
      </c>
      <c r="E92">
        <v>-0.4163</v>
      </c>
      <c r="F92" s="3">
        <v>-1.3605</v>
      </c>
      <c r="G92" s="3">
        <v>21.623999999999999</v>
      </c>
      <c r="H92" s="3">
        <v>0.95760000000000001</v>
      </c>
    </row>
    <row r="93" spans="1:8" x14ac:dyDescent="0.3">
      <c r="A93">
        <v>1.3</v>
      </c>
      <c r="B93">
        <v>18.3</v>
      </c>
    </row>
    <row r="94" spans="1:8" x14ac:dyDescent="0.3">
      <c r="A94">
        <v>2.5</v>
      </c>
      <c r="B94">
        <v>17.2</v>
      </c>
    </row>
    <row r="95" spans="1:8" x14ac:dyDescent="0.3">
      <c r="A95">
        <v>3.8</v>
      </c>
      <c r="B95">
        <v>13.7</v>
      </c>
    </row>
    <row r="96" spans="1:8" x14ac:dyDescent="0.3">
      <c r="A96">
        <v>5</v>
      </c>
      <c r="B96">
        <v>12.6</v>
      </c>
    </row>
    <row r="101" spans="1:9" x14ac:dyDescent="0.3">
      <c r="A101" s="9" t="s">
        <v>68</v>
      </c>
      <c r="B101" s="9"/>
      <c r="C101" s="9"/>
    </row>
    <row r="103" spans="1:9" ht="28.8" x14ac:dyDescent="0.3">
      <c r="A103" s="17" t="s">
        <v>32</v>
      </c>
      <c r="B103" s="17" t="s">
        <v>46</v>
      </c>
      <c r="C103" s="17" t="s">
        <v>43</v>
      </c>
      <c r="D103" s="17" t="s">
        <v>42</v>
      </c>
      <c r="E103" s="17" t="s">
        <v>69</v>
      </c>
      <c r="F103" s="17" t="s">
        <v>72</v>
      </c>
      <c r="G103" s="17" t="s">
        <v>70</v>
      </c>
      <c r="H103" s="17" t="s">
        <v>71</v>
      </c>
    </row>
    <row r="104" spans="1:9" x14ac:dyDescent="0.3">
      <c r="A104" s="3" t="s">
        <v>11</v>
      </c>
      <c r="B104" s="3">
        <v>-0.42730000000000001</v>
      </c>
      <c r="C104" s="3">
        <v>5.0395000000000003</v>
      </c>
      <c r="D104" s="3">
        <v>-20.024999999999999</v>
      </c>
      <c r="E104" s="3">
        <v>40.948999999999998</v>
      </c>
      <c r="F104" s="3">
        <v>1</v>
      </c>
      <c r="G104" s="3">
        <v>4.5</v>
      </c>
      <c r="H104" s="18">
        <v>2.7E-2</v>
      </c>
    </row>
    <row r="105" spans="1:9" x14ac:dyDescent="0.3">
      <c r="A105" s="3" t="s">
        <v>28</v>
      </c>
      <c r="B105" s="3">
        <v>-0.1095</v>
      </c>
      <c r="C105" s="3">
        <v>1.9376</v>
      </c>
      <c r="D105" s="3">
        <v>-10.840999999999999</v>
      </c>
      <c r="E105" s="3">
        <v>30.687000000000001</v>
      </c>
      <c r="F105" s="3">
        <v>0.99380000000000002</v>
      </c>
      <c r="G105" s="3">
        <v>8.5</v>
      </c>
      <c r="H105" s="18">
        <v>3.4001468515029887E-2</v>
      </c>
    </row>
    <row r="106" spans="1:9" x14ac:dyDescent="0.3">
      <c r="A106" s="3" t="s">
        <v>15</v>
      </c>
      <c r="B106" s="3">
        <v>-9.2299999999999993E-2</v>
      </c>
      <c r="C106" s="3">
        <v>1.2485999999999999</v>
      </c>
      <c r="D106" s="3">
        <v>-5.0948000000000002</v>
      </c>
      <c r="E106" s="3">
        <v>8.3537999999999997</v>
      </c>
      <c r="F106" s="3">
        <v>0.92369999999999997</v>
      </c>
      <c r="G106" s="3">
        <v>8</v>
      </c>
      <c r="H106" s="18">
        <v>1.4999999999999999E-2</v>
      </c>
    </row>
    <row r="107" spans="1:9" x14ac:dyDescent="0.3">
      <c r="A107" s="3" t="s">
        <v>29</v>
      </c>
      <c r="B107" s="3">
        <v>-0.18770000000000001</v>
      </c>
      <c r="C107" s="3">
        <v>1.8041</v>
      </c>
      <c r="D107" s="3">
        <v>-5.6938000000000004</v>
      </c>
      <c r="E107" s="3">
        <v>10.712999999999999</v>
      </c>
      <c r="F107" s="3">
        <v>0.99460000000000004</v>
      </c>
      <c r="G107" s="3">
        <v>5</v>
      </c>
      <c r="H107" s="18">
        <v>5.1999999999999998E-2</v>
      </c>
    </row>
    <row r="108" spans="1:9" x14ac:dyDescent="0.3">
      <c r="A108" s="3" t="s">
        <v>30</v>
      </c>
      <c r="B108" s="3">
        <v>0</v>
      </c>
      <c r="C108" s="3">
        <v>0.20019999999999999</v>
      </c>
      <c r="D108" s="3">
        <v>-1.2224999999999999</v>
      </c>
      <c r="E108" s="3">
        <v>3.1082999999999998</v>
      </c>
      <c r="F108" s="3">
        <v>1</v>
      </c>
      <c r="G108" s="3">
        <v>3.25</v>
      </c>
      <c r="H108" s="18">
        <v>6.3E-3</v>
      </c>
    </row>
    <row r="109" spans="1:9" x14ac:dyDescent="0.3">
      <c r="A109" s="3" t="s">
        <v>64</v>
      </c>
      <c r="B109" s="3">
        <v>6.4899999999999999E-2</v>
      </c>
      <c r="C109" s="3">
        <v>-0.4163</v>
      </c>
      <c r="D109" s="3">
        <v>-1.3605</v>
      </c>
      <c r="E109" s="3">
        <v>21.623999999999999</v>
      </c>
      <c r="F109" s="3">
        <v>0.95760000000000001</v>
      </c>
      <c r="G109" s="3">
        <v>5</v>
      </c>
      <c r="H109" s="18">
        <v>0.35</v>
      </c>
    </row>
    <row r="111" spans="1:9" x14ac:dyDescent="0.3">
      <c r="B111" s="17"/>
      <c r="C111" s="17"/>
      <c r="D111" s="17"/>
      <c r="E111" s="17"/>
      <c r="F111" s="17"/>
      <c r="G111" s="17"/>
      <c r="H111" s="17"/>
      <c r="I111" s="17"/>
    </row>
    <row r="112" spans="1:9" x14ac:dyDescent="0.3">
      <c r="B112" s="3"/>
      <c r="C112" s="3"/>
      <c r="G112" s="3"/>
      <c r="H112" s="3"/>
      <c r="I112" s="18"/>
    </row>
    <row r="113" spans="2:9" x14ac:dyDescent="0.3">
      <c r="B113" s="3"/>
      <c r="C113" s="3"/>
      <c r="G113" s="3"/>
      <c r="H113" s="3"/>
      <c r="I113" s="18"/>
    </row>
    <row r="114" spans="2:9" x14ac:dyDescent="0.3">
      <c r="B114" s="3"/>
      <c r="C114" s="3"/>
      <c r="G114" s="3"/>
      <c r="H114" s="3"/>
      <c r="I114" s="18"/>
    </row>
    <row r="115" spans="2:9" x14ac:dyDescent="0.3">
      <c r="B115" s="3"/>
      <c r="C115" s="3"/>
      <c r="G115" s="3"/>
      <c r="H115" s="3"/>
      <c r="I115" s="18"/>
    </row>
    <row r="116" spans="2:9" x14ac:dyDescent="0.3">
      <c r="B116" s="3"/>
      <c r="C116" s="3"/>
      <c r="G116" s="3"/>
      <c r="H116" s="3"/>
      <c r="I116" s="18"/>
    </row>
    <row r="117" spans="2:9" x14ac:dyDescent="0.3">
      <c r="B117" s="3"/>
      <c r="C117" s="3"/>
      <c r="G117" s="3"/>
      <c r="H117" s="3"/>
      <c r="I117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Dimensions</vt:lpstr>
      <vt:lpstr>Data Preparation</vt:lpstr>
      <vt:lpstr>Polynomial Fit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Zimmerman</dc:creator>
  <cp:lastModifiedBy>Thomas Zimmerman</cp:lastModifiedBy>
  <dcterms:created xsi:type="dcterms:W3CDTF">2024-03-08T02:59:32Z</dcterms:created>
  <dcterms:modified xsi:type="dcterms:W3CDTF">2024-05-31T01:16:49Z</dcterms:modified>
</cp:coreProperties>
</file>