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TCTONDERAI\Documents\MY DOCUMENTS\DATA ANALYSIS PROJECTS\My Projects\"/>
    </mc:Choice>
  </mc:AlternateContent>
  <xr:revisionPtr revIDLastSave="0" documentId="13_ncr:1_{799671CD-1CCC-41C8-AC84-DD7A6FE886C5}" xr6:coauthVersionLast="47" xr6:coauthVersionMax="47" xr10:uidLastSave="{00000000-0000-0000-0000-000000000000}"/>
  <bookViews>
    <workbookView xWindow="28680" yWindow="-120" windowWidth="29040" windowHeight="15720" tabRatio="599" xr2:uid="{00000000-000D-0000-FFFF-FFFF00000000}"/>
  </bookViews>
  <sheets>
    <sheet name="QUOTE" sheetId="2" r:id="rId1"/>
    <sheet name="FINAL PREMIUM SUMMARY" sheetId="17" state="hidden" r:id="rId2"/>
    <sheet name="PREMIUM SUMMARY" sheetId="18" r:id="rId3"/>
    <sheet name="Sheet5" sheetId="19" state="hidden" r:id="rId4"/>
    <sheet name="PREMIUMTABLE" sheetId="16" state="hidden" r:id="rId5"/>
    <sheet name="RATING" sheetId="11" state="hidden" r:id="rId6"/>
    <sheet name="FXD GPA RATES" sheetId="15" state="hidden" r:id="rId7"/>
    <sheet name="F&amp;L LIMITS RATES" sheetId="12" state="hidden" r:id="rId8"/>
    <sheet name="LIABILITY LIMITS" sheetId="13" state="hidden" r:id="rId9"/>
    <sheet name="MEDEX" sheetId="14" state="hidden" r:id="rId10"/>
    <sheet name="Sheet1" sheetId="3" state="hidden" r:id="rId11"/>
    <sheet name="Fire &amp; Allied Perils" sheetId="4" state="hidden" r:id="rId12"/>
    <sheet name="Loss of Profit" sheetId="10" state="hidden" r:id="rId13"/>
    <sheet name="Increase Cost Of Working" sheetId="5" state="hidden" r:id="rId14"/>
    <sheet name="Public Liability" sheetId="6" state="hidden" r:id="rId15"/>
    <sheet name="Employer's Liability" sheetId="7" state="hidden" r:id="rId16"/>
    <sheet name="Group Personal Accident" sheetId="8" state="hidden" r:id="rId17"/>
    <sheet name="Electronic Equipment" sheetId="9" state="hidden" r:id="rId18"/>
  </sheets>
  <definedNames>
    <definedName name="_xlnm.Print_Area" localSheetId="15">'Employer''s Liability'!$A$1:$F$40</definedName>
    <definedName name="_xlnm.Print_Area" localSheetId="11">'Fire &amp; Allied Perils'!$A$1:$I$80</definedName>
    <definedName name="_xlnm.Print_Area" localSheetId="16">'Group Personal Accident'!$A$1:$C$61</definedName>
    <definedName name="_xlnm.Print_Area" localSheetId="13">'Increase Cost Of Working'!$A$1:$K$50</definedName>
    <definedName name="_xlnm.Print_Area" localSheetId="12">'Loss of Profit'!$A$1:$K$58</definedName>
    <definedName name="_xlnm.Print_Area" localSheetId="14">'Public Liability'!$A$1:$C$55</definedName>
    <definedName name="_xlnm.Print_Area" localSheetId="0">QUOTE!$A$1:$J$236</definedName>
    <definedName name="_xlnm.Print_Titles" localSheetId="0">QUOTE!$1:$3</definedName>
  </definedNames>
  <calcPr calcId="191029"/>
  <pivotCaches>
    <pivotCache cacheId="1582"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6" l="1"/>
  <c r="C6" i="16"/>
  <c r="B7" i="16"/>
  <c r="B6" i="16"/>
  <c r="A7" i="16"/>
  <c r="A6" i="16"/>
  <c r="I113" i="2"/>
  <c r="I102" i="2"/>
  <c r="I99" i="2"/>
  <c r="I101" i="2" s="1"/>
  <c r="I100" i="2"/>
  <c r="I109" i="2"/>
  <c r="B2" i="16"/>
  <c r="B3" i="16"/>
  <c r="B4" i="16"/>
  <c r="B5" i="16"/>
  <c r="B13" i="16"/>
  <c r="B12" i="16"/>
  <c r="B11" i="16"/>
  <c r="B10" i="16"/>
  <c r="B9" i="16"/>
  <c r="B8" i="16"/>
  <c r="A13" i="16"/>
  <c r="A12" i="16"/>
  <c r="A11" i="16"/>
  <c r="A10" i="16"/>
  <c r="A9" i="16"/>
  <c r="A8" i="16"/>
  <c r="A5" i="16"/>
  <c r="A4" i="16"/>
  <c r="A3" i="16"/>
  <c r="A2" i="16"/>
  <c r="I59" i="2"/>
  <c r="I56" i="2"/>
  <c r="H108" i="2"/>
  <c r="I108" i="2" s="1"/>
  <c r="H107" i="2"/>
  <c r="I107" i="2" s="1"/>
  <c r="I125" i="2"/>
  <c r="I126" i="2"/>
  <c r="I52" i="2"/>
  <c r="G39" i="2"/>
  <c r="H39" i="2" s="1"/>
  <c r="I39" i="2" s="1"/>
  <c r="G38" i="2"/>
  <c r="H38" i="2" s="1"/>
  <c r="I38" i="2" s="1"/>
  <c r="G33" i="2"/>
  <c r="H33" i="2" s="1"/>
  <c r="I33" i="2" s="1"/>
  <c r="G34" i="2"/>
  <c r="H34" i="2" s="1"/>
  <c r="I34" i="2" s="1"/>
  <c r="G32" i="2"/>
  <c r="H32" i="2" s="1"/>
  <c r="I32" i="2" s="1"/>
  <c r="G13" i="2"/>
  <c r="H13" i="2" s="1"/>
  <c r="I13" i="2" s="1"/>
  <c r="G14" i="2"/>
  <c r="H14" i="2" s="1"/>
  <c r="I14" i="2" s="1"/>
  <c r="G15" i="2"/>
  <c r="H15" i="2" s="1"/>
  <c r="I15" i="2" s="1"/>
  <c r="G16" i="2"/>
  <c r="H16" i="2" s="1"/>
  <c r="I16" i="2" s="1"/>
  <c r="G17" i="2"/>
  <c r="H17" i="2" s="1"/>
  <c r="I17" i="2" s="1"/>
  <c r="G18" i="2"/>
  <c r="H18" i="2" s="1"/>
  <c r="I18" i="2" s="1"/>
  <c r="I197" i="2"/>
  <c r="I198" i="2"/>
  <c r="I196" i="2"/>
  <c r="I221" i="2"/>
  <c r="I216" i="2"/>
  <c r="I179" i="2"/>
  <c r="I183" i="2" s="1"/>
  <c r="I161" i="2"/>
  <c r="I165" i="2" s="1"/>
  <c r="I143" i="2"/>
  <c r="I147" i="2" s="1"/>
  <c r="I124" i="2"/>
  <c r="I123" i="2"/>
  <c r="I89" i="2"/>
  <c r="I88" i="2"/>
  <c r="I75" i="2"/>
  <c r="I74" i="2"/>
  <c r="I19" i="2"/>
  <c r="J15" i="5"/>
  <c r="J16" i="5"/>
  <c r="C22" i="9"/>
  <c r="C21" i="9"/>
  <c r="C43" i="8"/>
  <c r="C41" i="8"/>
  <c r="C5" i="8"/>
  <c r="C3" i="8"/>
  <c r="E22" i="7"/>
  <c r="E21" i="7"/>
  <c r="C5" i="7"/>
  <c r="C3" i="7"/>
  <c r="C22" i="6"/>
  <c r="C20" i="6"/>
  <c r="I16" i="5"/>
  <c r="I15" i="5"/>
  <c r="C5" i="6"/>
  <c r="C3" i="6"/>
  <c r="C5" i="9"/>
  <c r="C3" i="9"/>
  <c r="C57" i="9"/>
  <c r="C61" i="8"/>
  <c r="C40" i="7"/>
  <c r="C55" i="6"/>
  <c r="C58" i="10"/>
  <c r="C80" i="4"/>
  <c r="C50" i="5"/>
  <c r="C5" i="5"/>
  <c r="C3" i="5"/>
  <c r="J20" i="10"/>
  <c r="J19" i="10"/>
  <c r="J18" i="10"/>
  <c r="C5" i="10"/>
  <c r="C3" i="10"/>
  <c r="I22" i="4"/>
  <c r="I20" i="4"/>
  <c r="I16" i="4"/>
  <c r="I18" i="4"/>
  <c r="I14" i="4"/>
  <c r="C5" i="4"/>
  <c r="C3" i="4"/>
  <c r="C67" i="4"/>
  <c r="C27" i="7"/>
  <c r="C47" i="9"/>
  <c r="C53" i="8"/>
  <c r="C50" i="8"/>
  <c r="C40" i="5"/>
  <c r="C48" i="10"/>
  <c r="C44" i="6"/>
  <c r="I127" i="2" l="1"/>
  <c r="I128" i="2" s="1"/>
  <c r="I199" i="2"/>
  <c r="I200" i="2" s="1"/>
  <c r="I226" i="2"/>
  <c r="I227" i="2" s="1"/>
  <c r="I148" i="2"/>
  <c r="I149" i="2"/>
  <c r="I77" i="2"/>
  <c r="I78" i="2" s="1"/>
  <c r="I23" i="4"/>
  <c r="I61" i="2"/>
  <c r="I62" i="2" s="1"/>
  <c r="I166" i="2"/>
  <c r="I167" i="2"/>
  <c r="I40" i="2"/>
  <c r="I184" i="2"/>
  <c r="I185" i="2"/>
  <c r="I20" i="2"/>
  <c r="I115" i="2" l="1"/>
  <c r="I228" i="2"/>
  <c r="I229" i="2" s="1"/>
  <c r="C13" i="16" s="1"/>
  <c r="I186" i="2"/>
  <c r="C11" i="16" s="1"/>
  <c r="I129" i="2"/>
  <c r="I130" i="2" s="1"/>
  <c r="C8" i="16" s="1"/>
  <c r="I150" i="2"/>
  <c r="C9" i="16" s="1"/>
  <c r="I201" i="2"/>
  <c r="I202" i="2" s="1"/>
  <c r="C12" i="16" s="1"/>
  <c r="I79" i="2"/>
  <c r="I80" i="2" s="1"/>
  <c r="C5" i="16" s="1"/>
  <c r="I168" i="2"/>
  <c r="C10" i="16" s="1"/>
  <c r="I63" i="2"/>
  <c r="I64" i="2" s="1"/>
  <c r="C4" i="16" s="1"/>
  <c r="I42" i="2"/>
  <c r="I41" i="2"/>
  <c r="I22" i="2"/>
  <c r="I21" i="2"/>
  <c r="I114" i="2" l="1"/>
  <c r="I116" i="2" s="1"/>
  <c r="I43" i="2"/>
  <c r="C3" i="16" s="1"/>
  <c r="I23" i="2"/>
  <c r="C2" i="16" s="1"/>
  <c r="B13" i="17" s="1" a="1"/>
  <c r="B13" i="17" s="1"/>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<sst xmlns="http://schemas.openxmlformats.org/spreadsheetml/2006/main" count="1027" uniqueCount="535">
  <si>
    <t>POLICY  COVER</t>
  </si>
  <si>
    <t>RATE</t>
  </si>
  <si>
    <t xml:space="preserve">Estimated Annual Wages &amp; Salaries of NPS and </t>
  </si>
  <si>
    <t>Non NPS Registered Employees:</t>
  </si>
  <si>
    <t>(incl. Tenants' Liability)</t>
  </si>
  <si>
    <t xml:space="preserve">EXCESS: </t>
  </si>
  <si>
    <t xml:space="preserve">Public Liability: </t>
  </si>
  <si>
    <t>Legal Liability of the Insured towards Employees following bodily injury or disease as specified per current legislation and at Common Law for an amount of Rs 100,000,000.-</t>
  </si>
  <si>
    <t>Estimated Annual Wages &amp; Salaries of:</t>
  </si>
  <si>
    <t>Death</t>
  </si>
  <si>
    <t>Permanent Total Disablement</t>
  </si>
  <si>
    <t>Limit per person</t>
  </si>
  <si>
    <t>ANNUAL PREMIUM (MUR)</t>
  </si>
  <si>
    <t xml:space="preserve">Medical Expenses: Rs. 4,000.- per claim </t>
  </si>
  <si>
    <t xml:space="preserve">6 years' salaries </t>
  </si>
  <si>
    <t xml:space="preserve">8 years' salaries </t>
  </si>
  <si>
    <t>Fire, Lightning, Explosion, Riots, Strikes and Malicious Damage, Natural Catastrophe (Cyclone, Flood, Tidal Wave, Earthquake &amp; Volcanic Eruption, Tsunami), Aircraft, Bursting of Pipes/Overflowing of Water tanks, Impact on all property insured, Subsidence, Collapse &amp; Landslip, and Burglary</t>
  </si>
  <si>
    <t>1. Administrative/ Clerical Staff</t>
  </si>
  <si>
    <t>2. Manual Workers &amp; All Other Employees (incl. Casual Workers)</t>
  </si>
  <si>
    <t>Benefits per person: -</t>
  </si>
  <si>
    <t>SUM INSURED / LIMIT
(MUR)</t>
  </si>
  <si>
    <t>Food and Drink Poisoning:</t>
  </si>
  <si>
    <t>:</t>
  </si>
  <si>
    <t>Insured</t>
  </si>
  <si>
    <t>First 2 days salaries of each and every claim iro Temporary Disablement.</t>
  </si>
  <si>
    <t>2. On Machinery, Plant, Tools, Equipment and All Other Contents</t>
  </si>
  <si>
    <t>3. On Stocks and Material in trade</t>
  </si>
  <si>
    <t>4. Claims Costs / Debris Removal</t>
  </si>
  <si>
    <t>Liability Limit any one event / in the aggregate</t>
  </si>
  <si>
    <t>Note: Sum Insured to represent Rebuilding Costs / New Replacement Value</t>
  </si>
  <si>
    <t>Format cell - hidden'</t>
  </si>
  <si>
    <t>Period of Insurance</t>
  </si>
  <si>
    <t>Annual Premium</t>
  </si>
  <si>
    <t>Risk Address</t>
  </si>
  <si>
    <t>Business Activity / Description of business</t>
  </si>
  <si>
    <t>Gross Premium</t>
  </si>
  <si>
    <t>Policy Fee</t>
  </si>
  <si>
    <t>FSC</t>
  </si>
  <si>
    <t xml:space="preserve">1. Non Portable Equipment </t>
  </si>
  <si>
    <t>10% of each &amp; every claim, Min Rs.5,000.- Max Rs.50,000.-</t>
  </si>
  <si>
    <t>1. Additional Expenditure</t>
  </si>
  <si>
    <t>2. Auditors Fees/Claims Costs</t>
  </si>
  <si>
    <t>1. Gross Profit</t>
  </si>
  <si>
    <t>THE ADDITIONAL EXPENDITURE (including cost of moving to and from and the additional Rent of temporary premises, any compensation or premium necessary to obtain use of same, additional Rates and Taxes thereon and expenses incurred in installing and/or hiring such furniture, fixtures and fittings as may be required to render said premises suitable for occupation as offices; additional cost in respect of lighting, heating and water; additional cost in respect of telephone, stationery, advertising, printing and travelling expenses; additional cost in respect of additional staff and over-time and allowances for meals to existing staff; additional cost of obtaining, owing to the damage, the necessary information for the replacement of all deeds, documents, plans, drawings, specifications, valuations, card indices and books of account) reasonably incurred in order to minimise any interruption or interference as aforesaid with the business during the Indemnity Period</t>
  </si>
  <si>
    <t>A. Loss of Profit</t>
  </si>
  <si>
    <t>B. Increase Cost of Working</t>
  </si>
  <si>
    <t>OR</t>
  </si>
  <si>
    <t>2. Additional Increase Cost of Working</t>
  </si>
  <si>
    <t>3. Auditors Fees/Claims Costs</t>
  </si>
  <si>
    <t>Loss of Profits due to:
 1.	Reduction in turnover (being loss of rent receivable derived from provision of storage and warehousing facilities)
 2.	Additional Increased Cost of Working
resulting from the interruption of Insured’s business consequent upon the Premises occupied by the Insured being damaged by the Perils covered under the Fire &amp; Allied Perils policy.</t>
  </si>
  <si>
    <t>SPECIFICATION 1 &amp; 2 -FAP/LOP</t>
  </si>
  <si>
    <t>CATEGORY A</t>
  </si>
  <si>
    <t>Refer to Sheet A for Categorisation of Business Activities</t>
  </si>
  <si>
    <t>RATES APPLICABLE %</t>
  </si>
  <si>
    <t>Type of Construction</t>
  </si>
  <si>
    <t xml:space="preserve"> All Concrete</t>
  </si>
  <si>
    <t>Range of Sums Insured</t>
  </si>
  <si>
    <t>Minimum Rate</t>
  </si>
  <si>
    <t>&lt; Mur 2 M</t>
  </si>
  <si>
    <t>Mur 2,000,001 - Mur 10,000,000</t>
  </si>
  <si>
    <t>Mur 10,000,001 - Mur 50,000,000</t>
  </si>
  <si>
    <t>MINIMUM PREMIUM MUR 500</t>
  </si>
  <si>
    <t>SPECIFICATION 3 - PUBLIC LIABILITY</t>
  </si>
  <si>
    <t>LIMITS</t>
  </si>
  <si>
    <t>Mur   1,000,000</t>
  </si>
  <si>
    <t>Mur 1,000</t>
  </si>
  <si>
    <t>Mur   5,000,000</t>
  </si>
  <si>
    <t>Mur 2,500</t>
  </si>
  <si>
    <t>Mur 10,000,000</t>
  </si>
  <si>
    <t>Mur 3,500</t>
  </si>
  <si>
    <t>Mur 15,000,000</t>
  </si>
  <si>
    <t>Mur 5,500</t>
  </si>
  <si>
    <t>Mur 20,000,000</t>
  </si>
  <si>
    <t>Mur 7,500</t>
  </si>
  <si>
    <t>SPECIFICATION 4 - EMPLOYERS LIABILITY</t>
  </si>
  <si>
    <t>CATEGORY OF EMPLOYEES</t>
  </si>
  <si>
    <t>RATE x  ESTIMATED ANNUAL SALARIES TURNOVER</t>
  </si>
  <si>
    <t>ADMINISTRATIVE/ MANAGERIAL /STAFF</t>
  </si>
  <si>
    <t>0.05% TO ANY MAXIMUM</t>
  </si>
  <si>
    <t>ALL OTHER EMPLOYEES</t>
  </si>
  <si>
    <t>AS FROM 0.1%</t>
  </si>
  <si>
    <t>MINIMUM PREMIUM MUR 200</t>
  </si>
  <si>
    <t>SPECIFICATION 5A - GROUP PERSONAL ACCIDENT</t>
  </si>
  <si>
    <t>0.15% TO ANY MAXIMUM</t>
  </si>
  <si>
    <t>AS FROM 0.25%</t>
  </si>
  <si>
    <t>SPECIFICATION 5B - GROUP PERSONAL ACCIDENT</t>
  </si>
  <si>
    <t>RATE x  FIXED BENEFITS</t>
  </si>
  <si>
    <t>DIRECTORS/OWNER</t>
  </si>
  <si>
    <t>MINIMUM OF 0.05% UP TO ANY MAXIMUM</t>
  </si>
  <si>
    <t>MEDICAL EXPENSES IN ADDITION TO DEATH/PTD</t>
  </si>
  <si>
    <t>Mur 25,000 - Mur 50,000</t>
  </si>
  <si>
    <t>As from Mur 250</t>
  </si>
  <si>
    <t>Mur 100,000 - Mur 150,000</t>
  </si>
  <si>
    <t>As from Mur 800</t>
  </si>
  <si>
    <t>SPECIFICATION 6 - ELECTRONIC EQUIPMENT</t>
  </si>
  <si>
    <t xml:space="preserve">CATEGORY </t>
  </si>
  <si>
    <t>PORTABLE EE</t>
  </si>
  <si>
    <t>NON-PORTABLE EE</t>
  </si>
  <si>
    <t>SPECIFICATION 7 - ALL RISKS MISCELLANEOUS</t>
  </si>
  <si>
    <t>IPHONES/IPADS</t>
  </si>
  <si>
    <t>OTHER MOBILE PHONES AND OTHER ITEMS</t>
  </si>
  <si>
    <t>SPECIFICATION 8- CONTRACTORS' ALL RISKS/ERECTION ALL RISKS</t>
  </si>
  <si>
    <t>LIMIT ANY ONE EVENT /IN THE AGGREGATE</t>
  </si>
  <si>
    <t>RATE APPLICABLE ON ESTIMATED ANNUAL CONTRACT WORKS</t>
  </si>
  <si>
    <t>For Business activities as listed in Sheet A</t>
  </si>
  <si>
    <t>Mur   3,000,000</t>
  </si>
  <si>
    <t>SPECIFICATION 9 - FIDELITY GUARANTEE</t>
  </si>
  <si>
    <t>Limit</t>
  </si>
  <si>
    <t>RATE x Collusion Limit</t>
  </si>
  <si>
    <t>&lt; Mur 300,000</t>
  </si>
  <si>
    <t>Mur 300,001 - Mur 500,000</t>
  </si>
  <si>
    <t>For higher Limits - To be referred to Swan</t>
  </si>
  <si>
    <t>SPECIFICATION 10 - CASH</t>
  </si>
  <si>
    <t>MAXIMUM LIMITS PER INTEREST INSURED</t>
  </si>
  <si>
    <t>Premises: &lt; Mur 200,000</t>
  </si>
  <si>
    <t>Minimum of 0.35%</t>
  </si>
  <si>
    <t>Transit: &lt; Mur 200,000</t>
  </si>
  <si>
    <t>Minimum of 0.035% on Estimated Annual Carryings</t>
  </si>
  <si>
    <t>SPECIFICATION 11 - MACHINERY BREAKDOWN</t>
  </si>
  <si>
    <t>INTEREST INSURED</t>
  </si>
  <si>
    <t>All types of Machines insurable under MB</t>
  </si>
  <si>
    <t>SPECIFICATION 12 - ALL RISKS MOBILE PLANT &amp; MACHINERY</t>
  </si>
  <si>
    <t>All types of Machines insurable under ARMP&amp;M</t>
  </si>
  <si>
    <t>As from 0.75%</t>
  </si>
  <si>
    <t>YES</t>
  </si>
  <si>
    <t>NO</t>
  </si>
  <si>
    <t>5. Property in the Care, Control and Custody</t>
  </si>
  <si>
    <t>SPECIFICATION 1</t>
  </si>
  <si>
    <t>The Business</t>
  </si>
  <si>
    <t>Type of Insurance</t>
  </si>
  <si>
    <t>Fire and Allied Perils</t>
  </si>
  <si>
    <t>12 Months as from date to be agreed</t>
  </si>
  <si>
    <t>Perils Insured</t>
  </si>
  <si>
    <t xml:space="preserve">Fire, Lightning, Explosion, Aircraft, Riots, Strikes and Malicious Damage, Earthquake, Volcanic Eruption, Tidal Wave, Cyclone, Hurricane, Storm, Tempest, Flood, Bursting or Overflowing of Water Tanks, Apparatus or Pipes, Impact, Burglary (involving forcible and violent means) and Ground Heave, Subsidence, Collapse or Landslip </t>
  </si>
  <si>
    <t>Property Insured</t>
  </si>
  <si>
    <t>Sums Insured (Rs)</t>
  </si>
  <si>
    <t>Situation</t>
  </si>
  <si>
    <t>At any premises Owned, Leased or Occupied by the Insured Anywhere in the Republic of Mauritius but more specifically at</t>
  </si>
  <si>
    <t>Accidental Damage Limit</t>
  </si>
  <si>
    <t>Glass Extension Limit</t>
  </si>
  <si>
    <t>Excesses</t>
  </si>
  <si>
    <t>Burglary</t>
  </si>
  <si>
    <t>Rs10,000 of each and every claim</t>
  </si>
  <si>
    <t>Fire and All Other Perils</t>
  </si>
  <si>
    <t>10% of each and every claim subject to a Minimum Rs25,000 and a Maximum of Rs250,000</t>
  </si>
  <si>
    <t>Accidental Damage</t>
  </si>
  <si>
    <t>Rs25,000 of each and every claim</t>
  </si>
  <si>
    <t>Glass Breakage</t>
  </si>
  <si>
    <t>Rs5,000 of each and every claim</t>
  </si>
  <si>
    <t>Warranties</t>
  </si>
  <si>
    <t>-</t>
  </si>
  <si>
    <t>Stocks to be placed on pallets or racks at least 15 cms above floor level</t>
  </si>
  <si>
    <t>Trade Books</t>
  </si>
  <si>
    <t>Special Condition</t>
  </si>
  <si>
    <t>Adequate number of fire extinguishers (at least one per floor area of 180 square metres) be installed at the premises, be conspicuously displayed, regularly serviced and maintained in an effective working condition at all times according to Manufacturer’s/Local Agent’s Specifications.</t>
  </si>
  <si>
    <t>Clauses (amongst others)</t>
  </si>
  <si>
    <r>
      <t>2.</t>
    </r>
    <r>
      <rPr>
        <sz val="7"/>
        <rFont val="Times New Roman"/>
        <family val="1"/>
      </rPr>
      <t xml:space="preserve">      </t>
    </r>
    <r>
      <rPr>
        <sz val="11"/>
        <rFont val="Calibri"/>
        <family val="2"/>
      </rPr>
      <t>All other Contents (Rs5,000/Rs5,000/Rs5,000/Rs5,000)</t>
    </r>
  </si>
  <si>
    <r>
      <t>3.</t>
    </r>
    <r>
      <rPr>
        <sz val="7"/>
        <rFont val="Times New Roman"/>
        <family val="1"/>
      </rPr>
      <t xml:space="preserve">      </t>
    </r>
    <r>
      <rPr>
        <sz val="11"/>
        <rFont val="Calibri"/>
        <family val="2"/>
      </rPr>
      <t>Alteration</t>
    </r>
  </si>
  <si>
    <t>Annual Premium (Including FSC Fees and Policy Fees)</t>
  </si>
  <si>
    <t>Note</t>
  </si>
  <si>
    <t>This insurance shall exclude any loss or damage</t>
  </si>
  <si>
    <t>directly or indirectly caused by cyclone, hurricane, storm, tempest and flood to exterior aerials/antennas, exterior signs, pergolas, canopies, patios, gates, fences or walls, roads, paths and driveways, paved and concrete yard, tennis courts, water reservoirs, tanks, cesspits, septic tanks, exterior lighting, lamp posts, solar water heaters, guttering and down pipes and/or machinery kept below ground level.</t>
  </si>
  <si>
    <t>Terms and Conditions</t>
  </si>
  <si>
    <t>As per Swan’s Standard Policy Wording. (For exact cover being provided, please request specimen of policy wording)</t>
  </si>
  <si>
    <t>Validity</t>
  </si>
  <si>
    <t>Thirty (30) Days</t>
  </si>
  <si>
    <t>Subjectivity</t>
  </si>
  <si>
    <t>Subject to no known or reported losses as at date cover is agreed and bound</t>
  </si>
  <si>
    <t>Intermediary</t>
  </si>
  <si>
    <t>Date</t>
  </si>
  <si>
    <t>SPECIFICATION 2</t>
  </si>
  <si>
    <t>Additional Cost of Working following Fire &amp; Allied Perils</t>
  </si>
  <si>
    <t>Cover</t>
  </si>
  <si>
    <t>THE ADDITIONAL EXPENDITURE (including cost of moving to and from and the additional Rent of temporary premises, any compensation or premium necessary to obtain use of same, additional Rates and Taxes thereon and  expenses incurred in installing and/or hiring such furniture, fixtures and fittings as may be required to render said premises suitable for occupation as offices; additional cost in respect of lighting, heating and water; additional cost in respect of telephone, stationery, advertising, printing and travelling expenses; additional cost in respect of additional staff and over-time and allowances for meals to existing staff; additional cost of obtaining, owing to the damage, the necessary information for the replacement of all deeds, documents, plans, drawings, specifications, valuations, card indices and books of account) reasonably incurred in order to minimise any interruption or interference as aforesaid with the business during the Indemnity Period.</t>
  </si>
  <si>
    <t>Fire, Lightning, Explosion, Aircraft, Riots, Strikes and Malicious Damage, Earthquake, Volcanic Eruption, Tidal Wave, Cyclone, Hurricane, Storm, Tempest, Flood, Bursting or Overflowing of Water Tanks, Apparatus or Pipes, Impact and Ground Heave, Subsidence, Collapse or Landslip</t>
  </si>
  <si>
    <t>Sums Insured</t>
  </si>
  <si>
    <r>
      <t>1.</t>
    </r>
    <r>
      <rPr>
        <sz val="7"/>
        <rFont val="Times New Roman"/>
        <family val="1"/>
      </rPr>
      <t xml:space="preserve">      </t>
    </r>
    <r>
      <rPr>
        <sz val="11"/>
        <rFont val="Calibri"/>
        <family val="2"/>
      </rPr>
      <t>Additional Expenditure</t>
    </r>
  </si>
  <si>
    <t>Rs</t>
  </si>
  <si>
    <r>
      <t>2.</t>
    </r>
    <r>
      <rPr>
        <sz val="7"/>
        <rFont val="Times New Roman"/>
        <family val="1"/>
      </rPr>
      <t xml:space="preserve">      </t>
    </r>
    <r>
      <rPr>
        <sz val="11"/>
        <rFont val="Calibri"/>
        <family val="2"/>
      </rPr>
      <t>Auditors Fees/Claims Costs</t>
    </r>
  </si>
  <si>
    <t>Indemnity Period</t>
  </si>
  <si>
    <t>Twelve Months</t>
  </si>
  <si>
    <t>Excess</t>
  </si>
  <si>
    <t>SPECIFICATION 3</t>
  </si>
  <si>
    <t xml:space="preserve">Public Liability </t>
  </si>
  <si>
    <t>Twelve months as from date to be agreed</t>
  </si>
  <si>
    <t>To indemnify the Insured against:</t>
  </si>
  <si>
    <r>
      <t>a)</t>
    </r>
    <r>
      <rPr>
        <sz val="7"/>
        <rFont val="Times New Roman"/>
        <family val="1"/>
      </rPr>
      <t xml:space="preserve">      </t>
    </r>
    <r>
      <rPr>
        <sz val="11"/>
        <rFont val="Calibri"/>
        <family val="2"/>
      </rPr>
      <t xml:space="preserve">All sums which the Insured may become </t>
    </r>
    <r>
      <rPr>
        <b/>
        <u/>
        <sz val="11"/>
        <rFont val="Calibri"/>
        <family val="2"/>
      </rPr>
      <t>legally liable</t>
    </r>
    <r>
      <rPr>
        <sz val="11"/>
        <rFont val="Calibri"/>
        <family val="2"/>
      </rPr>
      <t xml:space="preserve"> to pay in respect of:-</t>
    </r>
  </si>
  <si>
    <r>
      <t>1)</t>
    </r>
    <r>
      <rPr>
        <sz val="7"/>
        <rFont val="Times New Roman"/>
        <family val="1"/>
      </rPr>
      <t xml:space="preserve">     </t>
    </r>
    <r>
      <rPr>
        <sz val="11"/>
        <rFont val="Calibri"/>
        <family val="2"/>
      </rPr>
      <t>Bodily Injury to Persons or</t>
    </r>
  </si>
  <si>
    <r>
      <t>2)</t>
    </r>
    <r>
      <rPr>
        <sz val="7"/>
        <rFont val="Times New Roman"/>
        <family val="1"/>
      </rPr>
      <t xml:space="preserve">     </t>
    </r>
    <r>
      <rPr>
        <sz val="11"/>
        <rFont val="Calibri"/>
        <family val="2"/>
      </rPr>
      <t>Damage to Third Party Property</t>
    </r>
  </si>
  <si>
    <t>Caused by an occurrence during the Period of Insurance in connection with the Business</t>
  </si>
  <si>
    <r>
      <t>b)</t>
    </r>
    <r>
      <rPr>
        <sz val="7"/>
        <rFont val="Times New Roman"/>
        <family val="1"/>
      </rPr>
      <t xml:space="preserve">     </t>
    </r>
    <r>
      <rPr>
        <sz val="11"/>
        <rFont val="Calibri"/>
        <family val="2"/>
      </rPr>
      <t xml:space="preserve">Legal Costs incurred with the written consent of the Company </t>
    </r>
  </si>
  <si>
    <t>Limits of Indemnity</t>
  </si>
  <si>
    <t>(inclusive of costs and expenses)</t>
  </si>
  <si>
    <t>In respect of any one event and in the aggregate in respect of all events occurring during any one period of Insurance:</t>
  </si>
  <si>
    <t>Territorial Limits</t>
  </si>
  <si>
    <t>The Republic of Mauritius</t>
  </si>
  <si>
    <t>Jurisdiction/Applicable Laws</t>
  </si>
  <si>
    <t>Extension Clauses</t>
  </si>
  <si>
    <r>
      <t>a)</t>
    </r>
    <r>
      <rPr>
        <sz val="7"/>
        <rFont val="Times New Roman"/>
        <family val="1"/>
      </rPr>
      <t xml:space="preserve">      </t>
    </r>
    <r>
      <rPr>
        <sz val="11"/>
        <rFont val="Calibri"/>
        <family val="2"/>
      </rPr>
      <t>Directors/Employees (Worldwide excluding USA and Canada)</t>
    </r>
  </si>
  <si>
    <r>
      <t>b)</t>
    </r>
    <r>
      <rPr>
        <sz val="7"/>
        <rFont val="Times New Roman"/>
        <family val="1"/>
      </rPr>
      <t xml:space="preserve">     </t>
    </r>
    <r>
      <rPr>
        <sz val="11"/>
        <rFont val="Calibri"/>
        <family val="2"/>
      </rPr>
      <t>Parking Facilities</t>
    </r>
  </si>
  <si>
    <r>
      <t>c)</t>
    </r>
    <r>
      <rPr>
        <sz val="7"/>
        <rFont val="Times New Roman"/>
        <family val="1"/>
      </rPr>
      <t xml:space="preserve">      </t>
    </r>
    <r>
      <rPr>
        <sz val="11"/>
        <rFont val="Calibri"/>
        <family val="2"/>
      </rPr>
      <t>First Aid</t>
    </r>
  </si>
  <si>
    <r>
      <t>d)</t>
    </r>
    <r>
      <rPr>
        <sz val="7"/>
        <rFont val="Times New Roman"/>
        <family val="1"/>
      </rPr>
      <t xml:space="preserve">     </t>
    </r>
    <r>
      <rPr>
        <sz val="11"/>
        <rFont val="Calibri"/>
        <family val="2"/>
      </rPr>
      <t>Tenants Liability</t>
    </r>
  </si>
  <si>
    <r>
      <t>e)</t>
    </r>
    <r>
      <rPr>
        <sz val="7"/>
        <rFont val="Times New Roman"/>
        <family val="1"/>
      </rPr>
      <t xml:space="preserve">     </t>
    </r>
    <r>
      <rPr>
        <sz val="11"/>
        <rFont val="Calibri"/>
        <family val="2"/>
      </rPr>
      <t>Loading and Unloading</t>
    </r>
  </si>
  <si>
    <r>
      <t>g)</t>
    </r>
    <r>
      <rPr>
        <sz val="7"/>
        <rFont val="Times New Roman"/>
        <family val="1"/>
      </rPr>
      <t xml:space="preserve">      </t>
    </r>
    <r>
      <rPr>
        <sz val="11"/>
        <rFont val="Calibri"/>
        <family val="2"/>
      </rPr>
      <t>Tools of Trade</t>
    </r>
  </si>
  <si>
    <r>
      <t>h)</t>
    </r>
    <r>
      <rPr>
        <sz val="7"/>
        <rFont val="Times New Roman"/>
        <family val="1"/>
      </rPr>
      <t xml:space="preserve">     </t>
    </r>
    <r>
      <rPr>
        <sz val="11"/>
        <rFont val="Calibri"/>
        <family val="2"/>
      </rPr>
      <t>Principal’s Clause</t>
    </r>
  </si>
  <si>
    <r>
      <t>i)</t>
    </r>
    <r>
      <rPr>
        <sz val="7"/>
        <rFont val="Times New Roman"/>
        <family val="1"/>
      </rPr>
      <t xml:space="preserve">       </t>
    </r>
    <r>
      <rPr>
        <sz val="11"/>
        <rFont val="Calibri"/>
        <family val="2"/>
      </rPr>
      <t>Sub-Contractors</t>
    </r>
  </si>
  <si>
    <r>
      <t>j)</t>
    </r>
    <r>
      <rPr>
        <sz val="7"/>
        <rFont val="Times New Roman"/>
        <family val="1"/>
      </rPr>
      <t xml:space="preserve">       </t>
    </r>
    <r>
      <rPr>
        <sz val="11"/>
        <rFont val="Calibri"/>
        <family val="2"/>
      </rPr>
      <t>Social and Sports Club</t>
    </r>
  </si>
  <si>
    <t>Rs. 10,000  of each and every material damage claim</t>
  </si>
  <si>
    <t>Specific Exclusions</t>
  </si>
  <si>
    <r>
      <t>-</t>
    </r>
    <r>
      <rPr>
        <sz val="7"/>
        <rFont val="Times New Roman"/>
        <family val="1"/>
      </rPr>
      <t xml:space="preserve">        </t>
    </r>
    <r>
      <rPr>
        <b/>
        <sz val="11"/>
        <rFont val="Calibri"/>
        <family val="2"/>
      </rPr>
      <t>Professional Liabilities of any kind or description</t>
    </r>
  </si>
  <si>
    <r>
      <t>-</t>
    </r>
    <r>
      <rPr>
        <sz val="7"/>
        <rFont val="Times New Roman"/>
        <family val="1"/>
      </rPr>
      <t xml:space="preserve">        </t>
    </r>
    <r>
      <rPr>
        <b/>
        <sz val="11"/>
        <rFont val="Calibri"/>
        <family val="2"/>
      </rPr>
      <t>Products Liabilities</t>
    </r>
  </si>
  <si>
    <r>
      <t>-</t>
    </r>
    <r>
      <rPr>
        <sz val="7"/>
        <rFont val="Times New Roman"/>
        <family val="1"/>
      </rPr>
      <t xml:space="preserve">        </t>
    </r>
    <r>
      <rPr>
        <b/>
        <sz val="11"/>
        <rFont val="Calibri"/>
        <family val="2"/>
      </rPr>
      <t xml:space="preserve">Damage to property owned or occupied by or in the care custody control of the Insured </t>
    </r>
  </si>
  <si>
    <t xml:space="preserve">(Including FSC fee &amp; Policy charges)      </t>
  </si>
  <si>
    <t xml:space="preserve">Terms &amp; Conditions   </t>
  </si>
  <si>
    <r>
      <t xml:space="preserve">As per our Standard Policy wording. </t>
    </r>
    <r>
      <rPr>
        <sz val="11"/>
        <color indexed="8"/>
        <rFont val="Calibri"/>
        <family val="2"/>
      </rPr>
      <t>(For exact cover being provided please request specimen of policy wording)</t>
    </r>
  </si>
  <si>
    <t>SPECIFICATION 4</t>
  </si>
  <si>
    <t>Employer’s Liability</t>
  </si>
  <si>
    <r>
      <t xml:space="preserve">Legal Liability of the Insured towards employees </t>
    </r>
    <r>
      <rPr>
        <b/>
        <sz val="11"/>
        <rFont val="Calibri"/>
        <family val="2"/>
      </rPr>
      <t>registered under the</t>
    </r>
    <r>
      <rPr>
        <sz val="11"/>
        <rFont val="Calibri"/>
        <family val="2"/>
      </rPr>
      <t xml:space="preserve"> </t>
    </r>
    <r>
      <rPr>
        <b/>
        <sz val="11"/>
        <rFont val="Calibri"/>
        <family val="2"/>
      </rPr>
      <t>National Pensions Scheme</t>
    </r>
    <r>
      <rPr>
        <sz val="11"/>
        <rFont val="Calibri"/>
        <family val="2"/>
      </rPr>
      <t xml:space="preserve"> in the event of Bodily Injury and/or disease arising out of their employment as mentioned below: </t>
    </r>
  </si>
  <si>
    <t>(a)</t>
  </si>
  <si>
    <t>(b)</t>
  </si>
  <si>
    <t>To pay to the employee injured at work a remuneration for the first two weeks of temporary incapacity</t>
  </si>
  <si>
    <t>Common Law Liability (Limit: Rs100,000,000) in excess of any compensation provided by the National Pension Scheme</t>
  </si>
  <si>
    <t>Medical Expenses up to a limit of Rs 4,000 per employee per claim</t>
  </si>
  <si>
    <t>Category of Employees</t>
  </si>
  <si>
    <r>
      <t>1.</t>
    </r>
    <r>
      <rPr>
        <sz val="7"/>
        <rFont val="Times New Roman"/>
        <family val="1"/>
      </rPr>
      <t xml:space="preserve">      </t>
    </r>
    <r>
      <rPr>
        <sz val="11"/>
        <rFont val="Calibri"/>
        <family val="2"/>
      </rPr>
      <t>Administrative and Clerical Staff</t>
    </r>
  </si>
  <si>
    <r>
      <t>1.</t>
    </r>
    <r>
      <rPr>
        <sz val="7"/>
        <rFont val="Times New Roman"/>
        <family val="1"/>
      </rPr>
      <t xml:space="preserve">      </t>
    </r>
    <r>
      <rPr>
        <sz val="11"/>
        <rFont val="Calibri"/>
        <family val="2"/>
      </rPr>
      <t xml:space="preserve">Rs </t>
    </r>
  </si>
  <si>
    <r>
      <t>2.</t>
    </r>
    <r>
      <rPr>
        <sz val="7"/>
        <rFont val="Times New Roman"/>
        <family val="1"/>
      </rPr>
      <t xml:space="preserve">      </t>
    </r>
    <r>
      <rPr>
        <sz val="11"/>
        <rFont val="Calibri"/>
        <family val="2"/>
      </rPr>
      <t xml:space="preserve">Rs </t>
    </r>
  </si>
  <si>
    <t>First 2 Days of each and every Temporary Disablement Claim</t>
  </si>
  <si>
    <t>As per our Standard Policy Wording. (For exact cover being provided, please request specimen of policy wording)</t>
  </si>
  <si>
    <t>The premium is adjustable at expiry of each period of insurance on the Actual Annual Salaries/Wages earned. This will provide for any replacement of new staff as well as increases in Salaries/Wages</t>
  </si>
  <si>
    <t>SPECIFICATION 5</t>
  </si>
  <si>
    <t>Group Personal Accident</t>
  </si>
  <si>
    <t>Benefits</t>
  </si>
  <si>
    <t>Item 1: Death</t>
  </si>
  <si>
    <t>Item 2(A&amp;B): Permanent Disablement</t>
  </si>
  <si>
    <t>Item 4: Medical, Surgical and Hospital Expenses</t>
  </si>
  <si>
    <t>Indemnity Payable</t>
  </si>
  <si>
    <t>Benefits payable per Insured Person based on annual salaries declared as per list filed with our Company</t>
  </si>
  <si>
    <t>Benefits payable (Per insured person)</t>
  </si>
  <si>
    <t>Item 1: Six times employee’s annual salary</t>
  </si>
  <si>
    <t>Item 2 (A&amp;B): Eight times employee’s annual salary</t>
  </si>
  <si>
    <t>Item 4: Rs50,000 any one claim per employee</t>
  </si>
  <si>
    <t>Provisios</t>
  </si>
  <si>
    <r>
      <t>1)</t>
    </r>
    <r>
      <rPr>
        <sz val="7"/>
        <rFont val="Times New Roman"/>
        <family val="1"/>
      </rPr>
      <t xml:space="preserve">     </t>
    </r>
    <r>
      <rPr>
        <sz val="11"/>
        <rFont val="Calibri"/>
        <family val="2"/>
      </rPr>
      <t>As regards Item 2(A &amp; B) i.e, Permanent Disablement Benefit, a percentage of the sum insured is payable in accordance with a fixed scale of compensation</t>
    </r>
  </si>
  <si>
    <r>
      <t>2)</t>
    </r>
    <r>
      <rPr>
        <sz val="7"/>
        <rFont val="Times New Roman"/>
        <family val="1"/>
      </rPr>
      <t xml:space="preserve">     </t>
    </r>
    <r>
      <rPr>
        <sz val="11"/>
        <rFont val="Calibri"/>
        <family val="2"/>
      </rPr>
      <t>The cover for item 4, i.e, Medical, Surgical and Hospital Expenses is subject to an excess of Rs 500 of each and every claim per insured person</t>
    </r>
  </si>
  <si>
    <r>
      <t>3)</t>
    </r>
    <r>
      <rPr>
        <sz val="7"/>
        <rFont val="Times New Roman"/>
        <family val="1"/>
      </rPr>
      <t xml:space="preserve">     </t>
    </r>
    <r>
      <rPr>
        <sz val="11"/>
        <rFont val="Calibri"/>
        <family val="2"/>
      </rPr>
      <t>All claims should be channelled through the Insured who will in turn submit them to the Company. Claims should not be made directly by the insured persons themselves to the Company</t>
    </r>
  </si>
  <si>
    <r>
      <t>4)</t>
    </r>
    <r>
      <rPr>
        <sz val="7"/>
        <rFont val="Times New Roman"/>
        <family val="1"/>
      </rPr>
      <t xml:space="preserve">     </t>
    </r>
    <r>
      <rPr>
        <sz val="11"/>
        <rFont val="Calibri"/>
        <family val="2"/>
      </rPr>
      <t>Annual salary shall mean 13 months’ salary excluding any other bonus or benefits unless agreed by the Company</t>
    </r>
  </si>
  <si>
    <r>
      <t>5)</t>
    </r>
    <r>
      <rPr>
        <sz val="7"/>
        <rFont val="Times New Roman"/>
        <family val="1"/>
      </rPr>
      <t xml:space="preserve">     </t>
    </r>
    <r>
      <rPr>
        <sz val="11"/>
        <rFont val="Calibri"/>
        <family val="2"/>
      </rPr>
      <t>Age Restriction : 70 years old</t>
    </r>
  </si>
  <si>
    <r>
      <t>7)</t>
    </r>
    <r>
      <rPr>
        <sz val="7"/>
        <color indexed="8"/>
        <rFont val="Times New Roman"/>
        <family val="1"/>
      </rPr>
      <t xml:space="preserve">     </t>
    </r>
    <r>
      <rPr>
        <sz val="11"/>
        <color indexed="8"/>
        <rFont val="Calibri"/>
        <family val="2"/>
      </rPr>
      <t>This policy shall automatically cover all new entrants as well as increases in salaries subject to adjustment at expiry on actual amount of annual wages/salaries paid</t>
    </r>
  </si>
  <si>
    <r>
      <t>8)</t>
    </r>
    <r>
      <rPr>
        <sz val="7"/>
        <rFont val="Times New Roman"/>
        <family val="1"/>
      </rPr>
      <t xml:space="preserve">     </t>
    </r>
    <r>
      <rPr>
        <sz val="11"/>
        <color indexed="8"/>
        <rFont val="Calibri"/>
        <family val="2"/>
      </rPr>
      <t>Territorial Limits: Worldwide</t>
    </r>
  </si>
  <si>
    <t>Option 1: Rs.  150</t>
  </si>
  <si>
    <t>Terms &amp; Conditions</t>
  </si>
  <si>
    <r>
      <t xml:space="preserve">As per our Standard Policy wording </t>
    </r>
    <r>
      <rPr>
        <sz val="11"/>
        <color indexed="8"/>
        <rFont val="Calibri"/>
        <family val="2"/>
      </rPr>
      <t>(For exact cover being provided please request specimen of policy wording)</t>
    </r>
  </si>
  <si>
    <t>SPECIFICATION 6</t>
  </si>
  <si>
    <t>Electronic Equipment</t>
  </si>
  <si>
    <t>SECTION 1- MATERIAL DAMAGE</t>
  </si>
  <si>
    <r>
      <t>a)</t>
    </r>
    <r>
      <rPr>
        <sz val="7"/>
        <rFont val="Times New Roman"/>
        <family val="1"/>
      </rPr>
      <t xml:space="preserve">      </t>
    </r>
    <r>
      <rPr>
        <sz val="11"/>
        <rFont val="Calibri"/>
        <family val="2"/>
      </rPr>
      <t>To cover sudden and unforeseen loss of or damage to Electronic and Ancillary Equipment as defined from any accidental cause while at work or at rest, in transit, or during dismantling, overhauling or re-erection.</t>
    </r>
  </si>
  <si>
    <r>
      <t>b)</t>
    </r>
    <r>
      <rPr>
        <sz val="7"/>
        <rFont val="Times New Roman"/>
        <family val="1"/>
      </rPr>
      <t xml:space="preserve">     </t>
    </r>
    <r>
      <rPr>
        <sz val="11"/>
        <rFont val="Calibri"/>
        <family val="2"/>
      </rPr>
      <t>Fire, all Explosion and Allied Perils including Burglary and Collapse.</t>
    </r>
  </si>
  <si>
    <t>SECTION 1</t>
  </si>
  <si>
    <r>
      <t>1.</t>
    </r>
    <r>
      <rPr>
        <sz val="7"/>
        <rFont val="Times New Roman"/>
        <family val="1"/>
      </rPr>
      <t xml:space="preserve">      </t>
    </r>
    <r>
      <rPr>
        <sz val="11"/>
        <rFont val="Calibri"/>
        <family val="2"/>
      </rPr>
      <t>Various Non-Portable Electronic Equipment</t>
    </r>
  </si>
  <si>
    <r>
      <t>2.</t>
    </r>
    <r>
      <rPr>
        <sz val="7"/>
        <rFont val="Times New Roman"/>
        <family val="1"/>
      </rPr>
      <t xml:space="preserve">      </t>
    </r>
    <r>
      <rPr>
        <sz val="11"/>
        <rFont val="Calibri"/>
        <family val="2"/>
      </rPr>
      <t>Laptops</t>
    </r>
  </si>
  <si>
    <t xml:space="preserve">10% of each and every claim subject to a Minimum of Rs 5,000 and a Maximum of Rs 50,000 </t>
  </si>
  <si>
    <t>Situation of Risk</t>
  </si>
  <si>
    <t xml:space="preserve">At any premises owned, leased, used or occupied by the insured Anywhere in Mauritius; Worldwide for Laptops </t>
  </si>
  <si>
    <t>Basis of Sum Insured</t>
  </si>
  <si>
    <t>Replacement Value</t>
  </si>
  <si>
    <r>
      <t>-</t>
    </r>
    <r>
      <rPr>
        <sz val="7"/>
        <rFont val="Times New Roman"/>
        <family val="1"/>
      </rPr>
      <t xml:space="preserve">        </t>
    </r>
    <r>
      <rPr>
        <sz val="11"/>
        <rFont val="Calibri"/>
        <family val="2"/>
      </rPr>
      <t>Automatic Reinstatement of Sum Insured</t>
    </r>
  </si>
  <si>
    <r>
      <t>-</t>
    </r>
    <r>
      <rPr>
        <sz val="7"/>
        <rFont val="Times New Roman"/>
        <family val="1"/>
      </rPr>
      <t xml:space="preserve">        </t>
    </r>
    <r>
      <rPr>
        <sz val="11"/>
        <rFont val="Calibri"/>
        <family val="2"/>
      </rPr>
      <t>Temporary Removal</t>
    </r>
  </si>
  <si>
    <r>
      <t>-</t>
    </r>
    <r>
      <rPr>
        <sz val="7"/>
        <rFont val="Times New Roman"/>
        <family val="1"/>
      </rPr>
      <t xml:space="preserve">        </t>
    </r>
    <r>
      <rPr>
        <sz val="11"/>
        <rFont val="Calibri"/>
        <family val="2"/>
      </rPr>
      <t>Electrical Extension</t>
    </r>
  </si>
  <si>
    <r>
      <t>-</t>
    </r>
    <r>
      <rPr>
        <sz val="7"/>
        <rFont val="Times New Roman"/>
        <family val="1"/>
      </rPr>
      <t xml:space="preserve">        </t>
    </r>
    <r>
      <rPr>
        <sz val="11"/>
        <rFont val="Calibri"/>
        <family val="2"/>
      </rPr>
      <t xml:space="preserve">Transit Extension </t>
    </r>
  </si>
  <si>
    <r>
      <t>-</t>
    </r>
    <r>
      <rPr>
        <sz val="7"/>
        <rFont val="Times New Roman"/>
        <family val="1"/>
      </rPr>
      <t xml:space="preserve">        </t>
    </r>
    <r>
      <rPr>
        <sz val="11"/>
        <rFont val="Calibri"/>
        <family val="2"/>
      </rPr>
      <t>Electrical and Mechanical Breakdown of Ancillary Equipment</t>
    </r>
  </si>
  <si>
    <r>
      <t>-</t>
    </r>
    <r>
      <rPr>
        <sz val="7"/>
        <rFont val="Times New Roman"/>
        <family val="1"/>
      </rPr>
      <t xml:space="preserve">        </t>
    </r>
    <r>
      <rPr>
        <sz val="11"/>
        <rFont val="Calibri"/>
        <family val="2"/>
      </rPr>
      <t>Material damage caused by failure or variations in electricity supply</t>
    </r>
  </si>
  <si>
    <r>
      <t>-</t>
    </r>
    <r>
      <rPr>
        <sz val="7"/>
        <rFont val="Times New Roman"/>
        <family val="1"/>
      </rPr>
      <t xml:space="preserve">        </t>
    </r>
    <r>
      <rPr>
        <sz val="11"/>
        <rFont val="Calibri"/>
        <family val="2"/>
      </rPr>
      <t>Cover for Cyclone, Flood, Riots, Earthquake and Theft.</t>
    </r>
  </si>
  <si>
    <r>
      <t>-</t>
    </r>
    <r>
      <rPr>
        <sz val="7"/>
        <rFont val="Times New Roman"/>
        <family val="1"/>
      </rPr>
      <t xml:space="preserve">        </t>
    </r>
    <r>
      <rPr>
        <sz val="11"/>
        <rFont val="Calibri"/>
        <family val="2"/>
      </rPr>
      <t xml:space="preserve">Cover for full replacement value </t>
    </r>
    <r>
      <rPr>
        <b/>
        <sz val="11"/>
        <rFont val="Calibri"/>
        <family val="2"/>
      </rPr>
      <t>(provided item shall be no older than 5 years old at the time of the loss)</t>
    </r>
  </si>
  <si>
    <r>
      <t>-</t>
    </r>
    <r>
      <rPr>
        <sz val="7"/>
        <rFont val="Times New Roman"/>
        <family val="1"/>
      </rPr>
      <t xml:space="preserve">        </t>
    </r>
    <r>
      <rPr>
        <sz val="11"/>
        <rFont val="Calibri"/>
        <family val="2"/>
      </rPr>
      <t>Extra Charges for overtime, express freight and air freight (Limit: Rs50,000)</t>
    </r>
  </si>
  <si>
    <r>
      <t>-</t>
    </r>
    <r>
      <rPr>
        <sz val="7"/>
        <rFont val="Times New Roman"/>
        <family val="1"/>
      </rPr>
      <t xml:space="preserve">        </t>
    </r>
    <r>
      <rPr>
        <sz val="11"/>
        <rFont val="Calibri"/>
        <family val="2"/>
      </rPr>
      <t>Cover for portable and mobile equipment outside premises</t>
    </r>
  </si>
  <si>
    <r>
      <t>-</t>
    </r>
    <r>
      <rPr>
        <sz val="7"/>
        <rFont val="Times New Roman"/>
        <family val="1"/>
      </rPr>
      <t xml:space="preserve">        </t>
    </r>
    <r>
      <rPr>
        <sz val="11"/>
        <rFont val="Calibri"/>
        <family val="2"/>
      </rPr>
      <t>Special Condition concerning Obsolete Equipment</t>
    </r>
  </si>
  <si>
    <t>Special Conditions</t>
  </si>
  <si>
    <r>
      <t>1.</t>
    </r>
    <r>
      <rPr>
        <sz val="7"/>
        <rFont val="Times New Roman"/>
        <family val="1"/>
      </rPr>
      <t xml:space="preserve">      </t>
    </r>
    <r>
      <rPr>
        <sz val="11"/>
        <rFont val="Calibri"/>
        <family val="2"/>
      </rPr>
      <t>Overvoltage and power surges protection devices</t>
    </r>
  </si>
  <si>
    <r>
      <t>2.</t>
    </r>
    <r>
      <rPr>
        <sz val="7"/>
        <rFont val="Times New Roman"/>
        <family val="1"/>
      </rPr>
      <t xml:space="preserve">      </t>
    </r>
    <r>
      <rPr>
        <sz val="11"/>
        <rFont val="Calibri"/>
        <family val="2"/>
      </rPr>
      <t>Equipment to be kept at least 15cms above floor level</t>
    </r>
  </si>
  <si>
    <t>Clauses                         (amongst others)</t>
  </si>
  <si>
    <t>To:</t>
  </si>
  <si>
    <r>
      <t>1.</t>
    </r>
    <r>
      <rPr>
        <sz val="7"/>
        <rFont val="Times New Roman"/>
        <family val="1"/>
      </rPr>
      <t xml:space="preserve">     </t>
    </r>
    <r>
      <rPr>
        <sz val="11"/>
        <rFont val="Calibri"/>
        <family val="2"/>
      </rPr>
      <t>Leasehold improvements</t>
    </r>
  </si>
  <si>
    <r>
      <t>2.</t>
    </r>
    <r>
      <rPr>
        <sz val="7"/>
        <rFont val="Times New Roman"/>
        <family val="1"/>
      </rPr>
      <t xml:space="preserve">     </t>
    </r>
    <r>
      <rPr>
        <sz val="11"/>
        <rFont val="Calibri"/>
        <family val="2"/>
      </rPr>
      <t>Machinery (other than mobile plant/machinery), Plant, Tools, Equipment (other than Computer, Office and Electronic Equipment), furniture and all other contents, the Property of the Insured or for which they are responsible in all or any of the Insured’s Buildings excluding Landlord’s Fixtures and Fittings, Stock and Materials in Trade and any other Property more specifically insured.</t>
    </r>
  </si>
  <si>
    <r>
      <t>3.</t>
    </r>
    <r>
      <rPr>
        <sz val="7"/>
        <rFont val="Times New Roman"/>
        <family val="1"/>
      </rPr>
      <t xml:space="preserve">      </t>
    </r>
    <r>
      <rPr>
        <sz val="11"/>
        <rFont val="Calibri"/>
        <family val="2"/>
      </rPr>
      <t>On Stocks and Materials in Trade the property of the Insured or held by them in trust or on commission and for which they are responsible.</t>
    </r>
  </si>
  <si>
    <r>
      <t>4.</t>
    </r>
    <r>
      <rPr>
        <sz val="7"/>
        <rFont val="Times New Roman"/>
        <family val="1"/>
      </rPr>
      <t xml:space="preserve">     </t>
    </r>
    <r>
      <rPr>
        <sz val="11"/>
        <rFont val="Calibri"/>
        <family val="2"/>
      </rPr>
      <t>Claims Preparation Costs, Debris Removal</t>
    </r>
  </si>
  <si>
    <r>
      <t>5.</t>
    </r>
    <r>
      <rPr>
        <sz val="7"/>
        <rFont val="Times New Roman"/>
        <family val="1"/>
      </rPr>
      <t xml:space="preserve">      </t>
    </r>
    <r>
      <rPr>
        <sz val="11"/>
        <rFont val="Calibri"/>
        <family val="2"/>
      </rPr>
      <t>Third Party Property in the Care, Custody and Control</t>
    </r>
  </si>
  <si>
    <t>SWAN - Direct</t>
  </si>
  <si>
    <t>Loss of Profits following Fire &amp; Allied Perils</t>
  </si>
  <si>
    <t>Loss of Profits due to:</t>
  </si>
  <si>
    <r>
      <t>1.</t>
    </r>
    <r>
      <rPr>
        <sz val="7"/>
        <rFont val="Times New Roman"/>
        <family val="1"/>
      </rPr>
      <t xml:space="preserve">      </t>
    </r>
    <r>
      <rPr>
        <sz val="11"/>
        <rFont val="Calibri"/>
        <family val="2"/>
      </rPr>
      <t>Reduction in turnover (being loss of rent receivable derived from provision of storage and warehousing facilities)</t>
    </r>
  </si>
  <si>
    <r>
      <t>2.</t>
    </r>
    <r>
      <rPr>
        <sz val="7"/>
        <rFont val="Times New Roman"/>
        <family val="1"/>
      </rPr>
      <t xml:space="preserve">      </t>
    </r>
    <r>
      <rPr>
        <sz val="11"/>
        <rFont val="Calibri"/>
        <family val="2"/>
      </rPr>
      <t>Additional Increased Cost of Working</t>
    </r>
  </si>
  <si>
    <t>resulting from the interruption of Insured’s business consequent upon the Premises occupied by the Insured being damaged by the Perils mentioned below.</t>
  </si>
  <si>
    <r>
      <t>1.</t>
    </r>
    <r>
      <rPr>
        <sz val="7"/>
        <rFont val="Times New Roman"/>
        <family val="1"/>
      </rPr>
      <t xml:space="preserve">      </t>
    </r>
    <r>
      <rPr>
        <sz val="11"/>
        <rFont val="Calibri"/>
        <family val="2"/>
      </rPr>
      <t>Gross Profits</t>
    </r>
  </si>
  <si>
    <r>
      <t>3.</t>
    </r>
    <r>
      <rPr>
        <sz val="7"/>
        <rFont val="Times New Roman"/>
        <family val="1"/>
      </rPr>
      <t xml:space="preserve">      </t>
    </r>
    <r>
      <rPr>
        <sz val="11"/>
        <rFont val="Calibri"/>
        <family val="2"/>
      </rPr>
      <t>Auditors Fees/Claims Costs</t>
    </r>
  </si>
  <si>
    <t>Basis</t>
  </si>
  <si>
    <t>Difference Basis</t>
  </si>
  <si>
    <t>Specified Working Expenses</t>
  </si>
  <si>
    <t>All variable expenses of the business which shall cease to be incurred by the insured in the event of interruption or interference of the business in consequence of loss or damage covered by the Insurance  (TBA)</t>
  </si>
  <si>
    <t>Clauses</t>
  </si>
  <si>
    <r>
      <t>1.</t>
    </r>
    <r>
      <rPr>
        <sz val="7"/>
        <rFont val="Times New Roman"/>
        <family val="1"/>
      </rPr>
      <t xml:space="preserve">      </t>
    </r>
    <r>
      <rPr>
        <sz val="11"/>
        <rFont val="Calibri"/>
        <family val="2"/>
      </rPr>
      <t>Accountants</t>
    </r>
  </si>
  <si>
    <r>
      <t>2.</t>
    </r>
    <r>
      <rPr>
        <sz val="7"/>
        <rFont val="Times New Roman"/>
        <family val="1"/>
      </rPr>
      <t xml:space="preserve">      </t>
    </r>
    <r>
      <rPr>
        <sz val="11"/>
        <rFont val="Calibri"/>
        <family val="2"/>
      </rPr>
      <t>Alterations</t>
    </r>
  </si>
  <si>
    <r>
      <t>3.</t>
    </r>
    <r>
      <rPr>
        <sz val="7"/>
        <rFont val="Times New Roman"/>
        <family val="1"/>
      </rPr>
      <t xml:space="preserve">      </t>
    </r>
    <r>
      <rPr>
        <sz val="11"/>
        <rFont val="Calibri"/>
        <family val="2"/>
      </rPr>
      <t>Accumulated Stock</t>
    </r>
  </si>
  <si>
    <r>
      <t>4.</t>
    </r>
    <r>
      <rPr>
        <sz val="7"/>
        <rFont val="Times New Roman"/>
        <family val="1"/>
      </rPr>
      <t xml:space="preserve">      </t>
    </r>
    <r>
      <rPr>
        <sz val="11"/>
        <rFont val="Calibri"/>
        <family val="2"/>
      </rPr>
      <t>Payments on Account</t>
    </r>
  </si>
  <si>
    <r>
      <t>6.</t>
    </r>
    <r>
      <rPr>
        <sz val="7"/>
        <rFont val="Times New Roman"/>
        <family val="1"/>
      </rPr>
      <t xml:space="preserve">      </t>
    </r>
    <r>
      <rPr>
        <sz val="11"/>
        <rFont val="Calibri"/>
        <family val="2"/>
      </rPr>
      <t>Automatic Reinstatement of Sum Insured</t>
    </r>
  </si>
  <si>
    <t>Rs 50,000</t>
  </si>
  <si>
    <t>Rs 100,000 (Combined MD/BI Limit)</t>
  </si>
  <si>
    <r>
      <t>f)</t>
    </r>
    <r>
      <rPr>
        <sz val="7"/>
        <rFont val="Times New Roman"/>
        <family val="1"/>
      </rPr>
      <t xml:space="preserve">       </t>
    </r>
    <r>
      <rPr>
        <sz val="11"/>
        <rFont val="Calibri"/>
        <family val="2"/>
      </rPr>
      <t>Emergency Medical Expenses (Rs 2,000)</t>
    </r>
  </si>
  <si>
    <t xml:space="preserve">Public Liability : </t>
  </si>
  <si>
    <t xml:space="preserve">Food and Drink Poisoning : </t>
  </si>
  <si>
    <t>Annual Premium Mur</t>
  </si>
  <si>
    <t>Estimated Annual Wages/Salaries Mur</t>
  </si>
  <si>
    <r>
      <t>2.</t>
    </r>
    <r>
      <rPr>
        <sz val="7"/>
        <rFont val="Times New Roman"/>
        <family val="1"/>
      </rPr>
      <t xml:space="preserve">      </t>
    </r>
    <r>
      <rPr>
        <sz val="11"/>
        <rFont val="Calibri"/>
        <family val="2"/>
      </rPr>
      <t>Manual/Casual Workers</t>
    </r>
  </si>
  <si>
    <t>Subject however that the Limit of Liability of the Company shall not exceed Rs 5,000,000 for any one person</t>
  </si>
  <si>
    <t>Administrative and Clerical Staff:</t>
  </si>
  <si>
    <t xml:space="preserve">Manual/Casual Workers:                             </t>
  </si>
  <si>
    <r>
      <t>6)</t>
    </r>
    <r>
      <rPr>
        <sz val="7"/>
        <color indexed="8"/>
        <rFont val="Times New Roman"/>
        <family val="1"/>
      </rPr>
      <t xml:space="preserve">     </t>
    </r>
    <r>
      <rPr>
        <sz val="11"/>
        <rFont val="Calibri"/>
        <family val="2"/>
      </rPr>
      <t>Est</t>
    </r>
    <r>
      <rPr>
        <sz val="11"/>
        <color indexed="8"/>
        <rFont val="Calibri"/>
        <family val="2"/>
      </rPr>
      <t xml:space="preserve">imated Annual Wages/Salaries Mur </t>
    </r>
    <r>
      <rPr>
        <b/>
        <sz val="11"/>
        <color indexed="8"/>
        <rFont val="Calibri"/>
        <family val="2"/>
      </rPr>
      <t>:</t>
    </r>
  </si>
  <si>
    <t>Annual Premium Mur (Including FSC and Policy Fees)</t>
  </si>
  <si>
    <t>Option 2: Rs.  150 Including Passive Terrorism Extension subject to the list of excluded countries</t>
  </si>
  <si>
    <t>Annual Premium  Mur (Including FSC and Policy Fees)</t>
  </si>
  <si>
    <t>SECTION 1: Item 1 &amp; 2 respectively</t>
  </si>
  <si>
    <r>
      <t>1.</t>
    </r>
    <r>
      <rPr>
        <sz val="7"/>
        <rFont val="Times New Roman"/>
        <family val="1"/>
      </rPr>
      <t xml:space="preserve">      </t>
    </r>
    <r>
      <rPr>
        <sz val="11"/>
        <rFont val="Calibri"/>
        <family val="2"/>
      </rPr>
      <t>Accidental Damage Clause (Limit: Rs 100,000)</t>
    </r>
  </si>
  <si>
    <r>
      <t>4.</t>
    </r>
    <r>
      <rPr>
        <sz val="7"/>
        <rFont val="Times New Roman"/>
        <family val="1"/>
      </rPr>
      <t xml:space="preserve">      </t>
    </r>
    <r>
      <rPr>
        <sz val="11"/>
        <rFont val="Calibri"/>
        <family val="2"/>
      </rPr>
      <t>Architects’, Quantity Surveyor’, Consulting Engineers’ and Legal Fees (10%)</t>
    </r>
  </si>
  <si>
    <r>
      <t>5.</t>
    </r>
    <r>
      <rPr>
        <sz val="7"/>
        <rFont val="Times New Roman"/>
        <family val="1"/>
      </rPr>
      <t xml:space="preserve">      </t>
    </r>
    <r>
      <rPr>
        <sz val="11"/>
        <rFont val="Calibri"/>
        <family val="2"/>
      </rPr>
      <t>Assignation Clause in favour of:</t>
    </r>
  </si>
  <si>
    <r>
      <t>7.</t>
    </r>
    <r>
      <rPr>
        <sz val="7"/>
        <rFont val="Times New Roman"/>
        <family val="1"/>
      </rPr>
      <t xml:space="preserve">      </t>
    </r>
    <r>
      <rPr>
        <sz val="11"/>
        <rFont val="Calibri"/>
        <family val="2"/>
      </rPr>
      <t>Breach of Conditions</t>
    </r>
  </si>
  <si>
    <r>
      <t>8.</t>
    </r>
    <r>
      <rPr>
        <sz val="7"/>
        <rFont val="Times New Roman"/>
        <family val="1"/>
      </rPr>
      <t xml:space="preserve">   </t>
    </r>
    <r>
      <rPr>
        <sz val="11"/>
        <rFont val="Calibri"/>
        <family val="2"/>
      </rPr>
      <t>Capital Additions (10%)</t>
    </r>
  </si>
  <si>
    <r>
      <t>9.</t>
    </r>
    <r>
      <rPr>
        <sz val="7"/>
        <rFont val="Times New Roman"/>
        <family val="1"/>
      </rPr>
      <t xml:space="preserve">   </t>
    </r>
    <r>
      <rPr>
        <sz val="11"/>
        <rFont val="Calibri"/>
        <family val="2"/>
      </rPr>
      <t>Claims Preparation Costs and Debris Removal (Limit as per Sum Insured)</t>
    </r>
  </si>
  <si>
    <r>
      <t>10.</t>
    </r>
    <r>
      <rPr>
        <sz val="7"/>
        <rFont val="Times New Roman"/>
        <family val="1"/>
      </rPr>
      <t xml:space="preserve">   </t>
    </r>
    <r>
      <rPr>
        <sz val="11"/>
        <rFont val="Calibri"/>
        <family val="2"/>
      </rPr>
      <t>Contract Price Clause</t>
    </r>
  </si>
  <si>
    <r>
      <t>11.</t>
    </r>
    <r>
      <rPr>
        <sz val="7"/>
        <rFont val="Times New Roman"/>
        <family val="1"/>
      </rPr>
      <t xml:space="preserve">   </t>
    </r>
    <r>
      <rPr>
        <sz val="11"/>
        <rFont val="Calibri"/>
        <family val="2"/>
      </rPr>
      <t>Customers Goods Clause</t>
    </r>
  </si>
  <si>
    <r>
      <t>12.</t>
    </r>
    <r>
      <rPr>
        <sz val="7"/>
        <rFont val="Times New Roman"/>
        <family val="1"/>
      </rPr>
      <t xml:space="preserve">   </t>
    </r>
    <r>
      <rPr>
        <sz val="11"/>
        <rFont val="Calibri"/>
        <family val="2"/>
      </rPr>
      <t>Designation of Property</t>
    </r>
  </si>
  <si>
    <r>
      <t>13.</t>
    </r>
    <r>
      <rPr>
        <sz val="7"/>
        <rFont val="Times New Roman"/>
        <family val="1"/>
      </rPr>
      <t xml:space="preserve">   </t>
    </r>
    <r>
      <rPr>
        <sz val="11"/>
        <rFont val="Calibri"/>
        <family val="2"/>
      </rPr>
      <t>Electrical Clause</t>
    </r>
  </si>
  <si>
    <r>
      <t>14.</t>
    </r>
    <r>
      <rPr>
        <sz val="7"/>
        <rFont val="Times New Roman"/>
        <family val="1"/>
      </rPr>
      <t xml:space="preserve">   </t>
    </r>
    <r>
      <rPr>
        <sz val="11"/>
        <rFont val="Calibri"/>
        <family val="2"/>
      </rPr>
      <t>Entry/Exit Extension</t>
    </r>
  </si>
  <si>
    <r>
      <t>15.</t>
    </r>
    <r>
      <rPr>
        <sz val="7"/>
        <rFont val="Times New Roman"/>
        <family val="1"/>
      </rPr>
      <t xml:space="preserve">   </t>
    </r>
    <r>
      <rPr>
        <sz val="11"/>
        <rFont val="Calibri"/>
        <family val="2"/>
      </rPr>
      <t>Errors and Omission</t>
    </r>
  </si>
  <si>
    <r>
      <t>16.</t>
    </r>
    <r>
      <rPr>
        <sz val="7"/>
        <rFont val="Times New Roman"/>
        <family val="1"/>
      </rPr>
      <t xml:space="preserve">   </t>
    </r>
    <r>
      <rPr>
        <sz val="11"/>
        <rFont val="Calibri"/>
        <family val="2"/>
      </rPr>
      <t xml:space="preserve">Escalator (10%) </t>
    </r>
  </si>
  <si>
    <r>
      <t>17.</t>
    </r>
    <r>
      <rPr>
        <sz val="7"/>
        <rFont val="Times New Roman"/>
        <family val="1"/>
      </rPr>
      <t xml:space="preserve">   </t>
    </r>
    <r>
      <rPr>
        <sz val="11"/>
        <rFont val="Calibri"/>
        <family val="2"/>
      </rPr>
      <t>Fire Brigade Charges (Limit: Rs 50,000.)</t>
    </r>
  </si>
  <si>
    <r>
      <t>18.</t>
    </r>
    <r>
      <rPr>
        <sz val="7"/>
        <rFont val="Times New Roman"/>
        <family val="1"/>
      </rPr>
      <t xml:space="preserve">   </t>
    </r>
    <r>
      <rPr>
        <sz val="11"/>
        <rFont val="Calibri"/>
        <family val="2"/>
      </rPr>
      <t>Glass Extension Clause (Limit: Rs 100,000)</t>
    </r>
  </si>
  <si>
    <t>19.   72 Hours Clause</t>
  </si>
  <si>
    <r>
      <t>20.</t>
    </r>
    <r>
      <rPr>
        <sz val="7"/>
        <rFont val="Times New Roman"/>
        <family val="1"/>
      </rPr>
      <t xml:space="preserve">   </t>
    </r>
    <r>
      <rPr>
        <sz val="11"/>
        <rFont val="Calibri"/>
        <family val="2"/>
      </rPr>
      <t>Misdescription</t>
    </r>
  </si>
  <si>
    <r>
      <t>21.</t>
    </r>
    <r>
      <rPr>
        <sz val="7"/>
        <rFont val="Times New Roman"/>
        <family val="1"/>
      </rPr>
      <t xml:space="preserve">   </t>
    </r>
    <r>
      <rPr>
        <sz val="11"/>
        <rFont val="Calibri"/>
        <family val="2"/>
      </rPr>
      <t>Replacement or Reinstatement Clause</t>
    </r>
  </si>
  <si>
    <r>
      <t>24.</t>
    </r>
    <r>
      <rPr>
        <sz val="7"/>
        <rFont val="Times New Roman"/>
        <family val="1"/>
      </rPr>
      <t xml:space="preserve">   </t>
    </r>
    <r>
      <rPr>
        <sz val="11"/>
        <rFont val="Calibri"/>
        <family val="2"/>
      </rPr>
      <t>Waiver of Subrogation against Landlord &amp;/or Landlord's Insurers and the Other Tenants &amp;/or Tenant's Insurers</t>
    </r>
  </si>
  <si>
    <r>
      <t>22.</t>
    </r>
    <r>
      <rPr>
        <sz val="7"/>
        <rFont val="Times New Roman"/>
        <family val="1"/>
      </rPr>
      <t xml:space="preserve">   </t>
    </r>
    <r>
      <rPr>
        <sz val="11"/>
        <rFont val="Calibri"/>
        <family val="2"/>
      </rPr>
      <t>Temporary Removal Clause</t>
    </r>
  </si>
  <si>
    <r>
      <t>23.</t>
    </r>
    <r>
      <rPr>
        <sz val="7"/>
        <rFont val="Times New Roman"/>
        <family val="1"/>
      </rPr>
      <t xml:space="preserve">   </t>
    </r>
    <r>
      <rPr>
        <sz val="11"/>
        <rFont val="Calibri"/>
        <family val="2"/>
      </rPr>
      <t>Temporary Removal of Documents Clause</t>
    </r>
  </si>
  <si>
    <r>
      <t>25.</t>
    </r>
    <r>
      <rPr>
        <sz val="7"/>
        <rFont val="Times New Roman"/>
        <family val="1"/>
      </rPr>
      <t xml:space="preserve">   </t>
    </r>
    <r>
      <rPr>
        <sz val="11"/>
        <rFont val="Calibri"/>
        <family val="2"/>
      </rPr>
      <t>Workmen’s Clause</t>
    </r>
  </si>
  <si>
    <r>
      <t>5.</t>
    </r>
    <r>
      <rPr>
        <sz val="7"/>
        <rFont val="Times New Roman"/>
        <family val="1"/>
      </rPr>
      <t xml:space="preserve">      </t>
    </r>
    <r>
      <rPr>
        <sz val="11"/>
        <rFont val="Calibri"/>
        <family val="2"/>
      </rPr>
      <t>Automatic Reinstatement of Sum Insured</t>
    </r>
  </si>
  <si>
    <r>
      <t>6.</t>
    </r>
    <r>
      <rPr>
        <sz val="7"/>
        <rFont val="Times New Roman"/>
        <family val="1"/>
      </rPr>
      <t xml:space="preserve">      </t>
    </r>
    <r>
      <rPr>
        <sz val="11"/>
        <rFont val="Calibri"/>
        <family val="2"/>
      </rPr>
      <t>Output Alternative</t>
    </r>
  </si>
  <si>
    <r>
      <t>7.</t>
    </r>
    <r>
      <rPr>
        <sz val="7"/>
        <rFont val="Times New Roman"/>
        <family val="1"/>
      </rPr>
      <t xml:space="preserve">      </t>
    </r>
    <r>
      <rPr>
        <sz val="11"/>
        <rFont val="Calibri"/>
        <family val="2"/>
      </rPr>
      <t>Salvage Sale</t>
    </r>
  </si>
  <si>
    <r>
      <t>8.</t>
    </r>
    <r>
      <rPr>
        <sz val="7"/>
        <rFont val="Times New Roman"/>
        <family val="1"/>
      </rPr>
      <t xml:space="preserve">      </t>
    </r>
    <r>
      <rPr>
        <sz val="11"/>
        <rFont val="Calibri"/>
        <family val="2"/>
      </rPr>
      <t>Electrical Extension</t>
    </r>
  </si>
  <si>
    <t>15.   Auditors Fees / Claim Preparation Costs</t>
  </si>
  <si>
    <r>
      <t xml:space="preserve">Bodily Injury sustained by the Insured Persons on a </t>
    </r>
    <r>
      <rPr>
        <b/>
        <sz val="11"/>
        <rFont val="Calibri"/>
        <family val="2"/>
      </rPr>
      <t>24 hour basis</t>
    </r>
    <r>
      <rPr>
        <sz val="11"/>
        <rFont val="Calibri"/>
        <family val="2"/>
      </rPr>
      <t xml:space="preserve"> solely and directly from accidents caused by outward, violent and visible means including injury arising out of waterskiing, underwater fishing, motorcycling, winter sports, scuba diving, football (except professional), races of any kind (except any motor propelled racing), racing under sail (within 10 NM of the coast), windsurfing, kitesurfing &amp; the like, hunting and Passive Terrorism (subject to SWAN's list of excluded countries).</t>
    </r>
  </si>
  <si>
    <r>
      <t>9.</t>
    </r>
    <r>
      <rPr>
        <sz val="7"/>
        <rFont val="Times New Roman"/>
        <family val="1"/>
      </rPr>
      <t xml:space="preserve">   </t>
    </r>
    <r>
      <rPr>
        <sz val="11"/>
        <rFont val="Calibri"/>
        <family val="2"/>
      </rPr>
      <t>Departmental</t>
    </r>
  </si>
  <si>
    <r>
      <t>10.</t>
    </r>
    <r>
      <rPr>
        <sz val="7"/>
        <rFont val="Times New Roman"/>
        <family val="1"/>
      </rPr>
      <t xml:space="preserve">   </t>
    </r>
    <r>
      <rPr>
        <sz val="11"/>
        <rFont val="Calibri"/>
        <family val="2"/>
      </rPr>
      <t>Group transit and other premises</t>
    </r>
  </si>
  <si>
    <r>
      <t>11.</t>
    </r>
    <r>
      <rPr>
        <sz val="7"/>
        <rFont val="Times New Roman"/>
        <family val="1"/>
      </rPr>
      <t xml:space="preserve">   </t>
    </r>
    <r>
      <rPr>
        <sz val="11"/>
        <rFont val="Calibri"/>
        <family val="2"/>
      </rPr>
      <t>Misdescription</t>
    </r>
  </si>
  <si>
    <r>
      <t>12.</t>
    </r>
    <r>
      <rPr>
        <sz val="7"/>
        <rFont val="Times New Roman"/>
        <family val="1"/>
      </rPr>
      <t xml:space="preserve">   </t>
    </r>
    <r>
      <rPr>
        <sz val="11"/>
        <rFont val="Calibri"/>
        <family val="2"/>
      </rPr>
      <t>Waiver of Subrogation against Landlord &amp;/or Landlord's Insurers and the Other Tenants &amp;/or Tenant's Insurers</t>
    </r>
  </si>
  <si>
    <t>13.   Duration of any one event (72-Hours)</t>
  </si>
  <si>
    <r>
      <t>9.</t>
    </r>
    <r>
      <rPr>
        <sz val="7"/>
        <rFont val="Times New Roman"/>
        <family val="1"/>
      </rPr>
      <t xml:space="preserve">       </t>
    </r>
    <r>
      <rPr>
        <sz val="11"/>
        <rFont val="Calibri"/>
        <family val="2"/>
      </rPr>
      <t>Departmental</t>
    </r>
  </si>
  <si>
    <t>14.   Utilities (IP: 3 months - Time exclusion: 96 hours)</t>
  </si>
  <si>
    <t>Cyclone &amp; Flood Premium</t>
  </si>
  <si>
    <t xml:space="preserve">Burglary: Rs 10,000 of each and every claim </t>
  </si>
  <si>
    <t>Fire and all other perils: 10% of each and every claim subject to a Minimum Rs25,000 and a Maximum of Rs250,000</t>
  </si>
  <si>
    <t>Cyclone, Flood and all other water damages: 10% of each and every claim subject to a Minimum Rs50,000 and a Maximum of R500,000</t>
  </si>
  <si>
    <t>Fire and All other Perils: 10% of each &amp; every claim, Min Rs.25,000.- Max Rs.250,000.-</t>
  </si>
  <si>
    <t xml:space="preserve">OR </t>
  </si>
  <si>
    <t xml:space="preserve">First 4 days (up to 7 days) of each and every Gross Profit/ Revenue/ Rental Claim </t>
  </si>
  <si>
    <t>AICOW: Fire and All other Perils: 10% of each &amp; every claim, Min Rs.25,000.- Max Rs.250,000.-</t>
  </si>
  <si>
    <t>Product Liability</t>
  </si>
  <si>
    <t xml:space="preserve">Public liability: Rs.10,000.- each and every claim </t>
  </si>
  <si>
    <t xml:space="preserve">Food &amp; Drink poisoning extension: Rs.10,000.- each and every claim </t>
  </si>
  <si>
    <t xml:space="preserve">Product Liability extension: Rs.10,000.- each and every claim </t>
  </si>
  <si>
    <t xml:space="preserve">EXCESSES: </t>
  </si>
  <si>
    <t>Item 4: Medical, Surgical and Hospital Expenses (Any one claim per employee)</t>
  </si>
  <si>
    <t>Rs.1,000.- each and every claim iro Medical Expenses</t>
  </si>
  <si>
    <t>SECTIONS 2 &amp; 3 - EXTERNAL DATA MEDIA &amp; INCREASE IN COST OF WORKING
Consequential Loss following Damage Indemnifiable under Part I Material Damage
a)	Increase in Cost of Working including cost of reproducing lost information and hire of substitute EDP Equipment
b)	Auditors Fees and Claims Preparation Costs</t>
  </si>
  <si>
    <t>SECTION 1 - MATERIAL DAMAGE                                                                                                                             a) To cover sudden and unforeseen loss of or damage to Electronic and Ancillary Equipment as defined from any accidental cause while at work or at rest, in transit, or during dismantling, overhauling or re-erection                                                                                                                                                                                                                                                                                                                                            b) Fire, all Explosion and Allied Perils including Burglary, Theft and Collapse etc.</t>
  </si>
  <si>
    <t xml:space="preserve">SECTION 1: </t>
  </si>
  <si>
    <t xml:space="preserve">SECTION 2 &amp; 3 : </t>
  </si>
  <si>
    <t>Rs 10,000 of each and every claim</t>
  </si>
  <si>
    <t>To cover all risks of loss or damage to machinery while at work or at rest, in transit, or during overhauling, erection or dismantling.</t>
  </si>
  <si>
    <t xml:space="preserve"> Benefits following an accident (24 hours cover) </t>
  </si>
  <si>
    <t xml:space="preserve">Basis of Sum Insured: Replacement Value </t>
  </si>
  <si>
    <t>a) For Total Loss
Replacement value less proper depreciation and salvage value
b) For Partial Loss
Cost of repairs in full without deduction for depreciation in respect of parts replaced (less value of salvage, if any)</t>
  </si>
  <si>
    <t xml:space="preserve">Property insured / Sum Insured:  </t>
  </si>
  <si>
    <t>EXCESS: 10% of each and every claim subject to a Minimum of Rs 10,000 and a Maximum of Rs 100,000</t>
  </si>
  <si>
    <t>To indemnify the insured by payment or at its option by reinstatement, repair or replacement against sudden and unforeseen loss of or damage to the property insured from whatsoever cause not specifically excluded.</t>
  </si>
  <si>
    <t>Territorial Limit: Republic of Mauritius</t>
  </si>
  <si>
    <t>Basis of Sum Insured: Replacement Value</t>
  </si>
  <si>
    <t xml:space="preserve">Basis of Settlement: </t>
  </si>
  <si>
    <t>Basis of Loss Settlement:
b)	For Total Loss
Replacement value less proper depreciation and salvage value
For Partial Loss
Cost of repairs in full without deduction for depreciation in respect of parts replaced (less value of salvage, if any)</t>
  </si>
  <si>
    <t xml:space="preserve">
b) For Partial Loss
Cost of repairs in full without deduction for depreciation in respect of parts replaced (less value of salvage, if any)</t>
  </si>
  <si>
    <t xml:space="preserve">Territorial Limit: Worldwide </t>
  </si>
  <si>
    <t xml:space="preserve">EXCESS: Rs 1,500 of each and every claim 
For mobile phones: Rs 2,500 of each and every claim </t>
  </si>
  <si>
    <t>Sudden and unforeseen damage to Machinery while at work or at rest or during maintenance; including due to causes such as defects in castings and materials, faulty design, faults at workshop or in erection, bad workmanship, lack of skill, carelessness, short-circuit.</t>
  </si>
  <si>
    <t>EXCESS: 10% of each and every claim subject to a Minimum of Rs10,000</t>
  </si>
  <si>
    <t>Territorial Limit: Anywhere in the Republic of Mauritius</t>
  </si>
  <si>
    <t xml:space="preserve">LIMITS: </t>
  </si>
  <si>
    <t xml:space="preserve">TRANSIT: </t>
  </si>
  <si>
    <t>1.Estimated Aggregate Amount in Year</t>
  </si>
  <si>
    <t>2. Liability any one loss</t>
  </si>
  <si>
    <t>(a) Transit to and from the premises</t>
  </si>
  <si>
    <t>(b) Cash Collections</t>
  </si>
  <si>
    <t xml:space="preserve">Limit of liability during any one period of insurance </t>
  </si>
  <si>
    <t xml:space="preserve">PREMISES RISKS: </t>
  </si>
  <si>
    <t xml:space="preserve">EXCESSES : </t>
  </si>
  <si>
    <t>10% (per cent) of each and every claim subject to a minimum of Rs10,000 in respect of transit risks</t>
  </si>
  <si>
    <t>20% (per cent) of each and every claim subject to a minimum of Rs15,000 in respect of the following losses:</t>
  </si>
  <si>
    <t>1. Loss of cash from any safe or strongroom if the keys are not removed from the premises after business hours.</t>
  </si>
  <si>
    <t>2. Loss of cash from an unlocked safe or strongroom whilst the portion of the premises containing such safe or strongroom is unattended.</t>
  </si>
  <si>
    <t>3. Loss of cash not contained in a locked safe or strongroom whilst the portion of the premises containing such cash is unattended.</t>
  </si>
  <si>
    <t xml:space="preserve">MINIMUM PREMIUM PER COVER </t>
  </si>
  <si>
    <t>Flat premium as per guideline</t>
  </si>
  <si>
    <t>Loss of Profit due to:</t>
  </si>
  <si>
    <t xml:space="preserve">1. Reduction in Turnover </t>
  </si>
  <si>
    <t>2. Increase in Cost of Working</t>
  </si>
  <si>
    <t>Estimated Annual Gross Profits</t>
  </si>
  <si>
    <t xml:space="preserve">Sums Insured: </t>
  </si>
  <si>
    <t xml:space="preserve">Additional Expenditure </t>
  </si>
  <si>
    <t>Auditors Fees / Claims Costs</t>
  </si>
  <si>
    <t>Indemnity Period: 12 Months</t>
  </si>
  <si>
    <t xml:space="preserve">TIME EXCESS: First minimum Four (4) days of each and every Gross Profit/Revenue/Rental claim </t>
  </si>
  <si>
    <t>1.a)  Building</t>
  </si>
  <si>
    <t>1.b) Improvements to Building</t>
  </si>
  <si>
    <t xml:space="preserve">MUR </t>
  </si>
  <si>
    <t>&lt;2M</t>
  </si>
  <si>
    <t xml:space="preserve">2M - 10M </t>
  </si>
  <si>
    <t>10,1M - 50M</t>
  </si>
  <si>
    <t xml:space="preserve">50,1M above </t>
  </si>
  <si>
    <t>All concrete</t>
  </si>
  <si>
    <t>To be referred</t>
  </si>
  <si>
    <t>Mixed Concrete</t>
  </si>
  <si>
    <t>Thatch</t>
  </si>
  <si>
    <t xml:space="preserve">CATEGORY A </t>
  </si>
  <si>
    <t>CATEGORY B</t>
  </si>
  <si>
    <t>CATEGORY C</t>
  </si>
  <si>
    <t xml:space="preserve">FIRE AND ALLIED </t>
  </si>
  <si>
    <t>BUSINESS INTERRUPTION</t>
  </si>
  <si>
    <t>PUBLIC LIABILITY</t>
  </si>
  <si>
    <t xml:space="preserve">As per excel quote tool </t>
  </si>
  <si>
    <t>1,000,000 - 5,000,000</t>
  </si>
  <si>
    <t>1,000,000 - 20,000,000</t>
  </si>
  <si>
    <t>FOOD &amp; DRINK EXTENSION</t>
  </si>
  <si>
    <t>PRODUCT LIABILITY EXTENSION</t>
  </si>
  <si>
    <t>EMPLOYER'S LIABILITY</t>
  </si>
  <si>
    <t>Administrative/ Clerical Staff</t>
  </si>
  <si>
    <t>Manual Workers &amp; All Other Employees (incl. Casual Workers)</t>
  </si>
  <si>
    <t>Minimum</t>
  </si>
  <si>
    <t xml:space="preserve">Maximum </t>
  </si>
  <si>
    <t xml:space="preserve">GROUP PERSONAL ACCIDENT - OCCUPATIONAL </t>
  </si>
  <si>
    <t xml:space="preserve">Passive Terrorism extension </t>
  </si>
  <si>
    <t xml:space="preserve">40% loading on above rates </t>
  </si>
  <si>
    <t xml:space="preserve">GROUP PERSONAL ACCIDENT - FIXED  </t>
  </si>
  <si>
    <t>DEATH</t>
  </si>
  <si>
    <t xml:space="preserve">PERMANENT DISABLEMENT </t>
  </si>
  <si>
    <t xml:space="preserve">MEDICAL, SURGICAL AND HOSPITAL EXPENSES </t>
  </si>
  <si>
    <t>CLASS 1</t>
  </si>
  <si>
    <t xml:space="preserve">As per pre-set flat premium </t>
  </si>
  <si>
    <t>CLASS 11</t>
  </si>
  <si>
    <t>CLASS 111</t>
  </si>
  <si>
    <t xml:space="preserve">ELECTRONIC EQUIPMENT </t>
  </si>
  <si>
    <t>Computers, Office, Electronic and other equipment</t>
  </si>
  <si>
    <t>Portable equipment</t>
  </si>
  <si>
    <t xml:space="preserve">Section 2 &amp; 3 </t>
  </si>
  <si>
    <t>UP TO 10,000,000</t>
  </si>
  <si>
    <t xml:space="preserve">ALL RISK PLANT &amp; MACHINERY </t>
  </si>
  <si>
    <t>ALL RISKS MISCELLANEOUS</t>
  </si>
  <si>
    <t>Mobile Phones</t>
  </si>
  <si>
    <t xml:space="preserve">All other items </t>
  </si>
  <si>
    <t xml:space="preserve">MACHINERY BREAKDOWN &amp; LOSS OF PROFIT FOLLOWING MB </t>
  </si>
  <si>
    <t xml:space="preserve">CASH </t>
  </si>
  <si>
    <t xml:space="preserve">Transit Risks </t>
  </si>
  <si>
    <t>Sum Insured Lower Limit</t>
  </si>
  <si>
    <t>A_All Concrete</t>
  </si>
  <si>
    <t>A_Mixed Concrete</t>
  </si>
  <si>
    <t>B_All Concrete</t>
  </si>
  <si>
    <t>B_Mixed Concrete</t>
  </si>
  <si>
    <t>C_All Concrete</t>
  </si>
  <si>
    <t>C_Mixed Concrete</t>
  </si>
  <si>
    <t>Category (A, B, or C)</t>
  </si>
  <si>
    <t>Construction Type (All Concrete or Mixed Concrete)</t>
  </si>
  <si>
    <t>KEY</t>
  </si>
  <si>
    <t>All Concrete</t>
  </si>
  <si>
    <t>Please Refer to Underwriter</t>
  </si>
  <si>
    <t>LOSS OF PROFIT or INCREASE COST OF WORKING</t>
  </si>
  <si>
    <t>LIMIT OF INDEMNITY (MUR)</t>
  </si>
  <si>
    <t>&gt;20 000 000</t>
  </si>
  <si>
    <t xml:space="preserve">MINIMUM
ANNUAL
PREMIUM (MUR)
</t>
  </si>
  <si>
    <t>Food and Poisoning</t>
  </si>
  <si>
    <t>products liability</t>
  </si>
  <si>
    <t>&gt;5 000 000</t>
  </si>
  <si>
    <t>3. Increase in Cost of Working including cost of reproducing lost information and hire of substitute EDP Equipment</t>
  </si>
  <si>
    <t>4. Auditors Fees and Claims Preparation Costs</t>
  </si>
  <si>
    <t>CLASS I</t>
  </si>
  <si>
    <t xml:space="preserve">CLASS II </t>
  </si>
  <si>
    <t>CLASS III</t>
  </si>
  <si>
    <t>MEDEX LIMIT</t>
  </si>
  <si>
    <r>
      <t xml:space="preserve">Item 1: Death </t>
    </r>
    <r>
      <rPr>
        <b/>
        <sz val="10"/>
        <color indexed="56"/>
        <rFont val="Calibri"/>
        <family val="2"/>
      </rPr>
      <t>(Funeral Expenses for Minor for a maximum limit of Rs 10,000)</t>
    </r>
  </si>
  <si>
    <r>
      <t>2. Portable Equipment (Ex: laptops/Ipads/Tablets)</t>
    </r>
    <r>
      <rPr>
        <b/>
        <sz val="10"/>
        <color indexed="63"/>
        <rFont val="Calibri"/>
        <family val="2"/>
      </rPr>
      <t xml:space="preserve"> ('All Risks' Worldwide)</t>
    </r>
  </si>
  <si>
    <t>RISK CLASS</t>
  </si>
  <si>
    <t>`</t>
  </si>
  <si>
    <t>CLASS II</t>
  </si>
  <si>
    <r>
      <rPr>
        <b/>
        <sz val="11"/>
        <color rgb="FF545757"/>
        <rFont val="Calibri"/>
        <family val="2"/>
        <scheme val="minor"/>
      </rPr>
      <t xml:space="preserve">Legal Liability of the Insured towards Third Parties for damages in respect of:                                                                                                                                                                                                                                       a) Bodily Injury or Disease (fatal or non fatal) to Persons                                                                                                                                                                                                         b) Accidental Loss or Damage to Property                                                                        </t>
    </r>
    <r>
      <rPr>
        <b/>
        <sz val="8"/>
        <color rgb="FF545757"/>
        <rFont val="Calibri"/>
        <family val="2"/>
        <scheme val="minor"/>
      </rPr>
      <t xml:space="preserve">                                                                                                                                                                   </t>
    </r>
  </si>
  <si>
    <t>Number of insured person(s):</t>
  </si>
  <si>
    <r>
      <rPr>
        <b/>
        <sz val="12"/>
        <color indexed="63"/>
        <rFont val="Calibri"/>
        <family val="2"/>
      </rPr>
      <t>Transit to and from the Premises:-
Loss of cash drawn from the Bank or Post Office for wages, salaries and petty cash or sundry payment, from the time of handing over at the Bank or Post Office counter, whilst in transit until arrival at the Insured’s Premises or other places of disbursement and in respect only of wages or salaries whilst there until paid to the employees or otherwise disbursed and on cash as specified in transit to the Bank or Post Office from the time of leaving the Insured’s Premises until paid  in at the Bank or Post Office</t>
    </r>
  </si>
  <si>
    <r>
      <rPr>
        <b/>
        <sz val="12"/>
        <color indexed="63"/>
        <rFont val="Calibri"/>
        <family val="2"/>
      </rPr>
      <t>Cash Collections
Loss of Cash collected from customers or clients, whilst in the personal custody of the Insured or authorised employees of the Insured, until deposited at the Insured’s Premises or paid in at the bank or Post Office on the day of receipt or next working day.</t>
    </r>
  </si>
  <si>
    <r>
      <rPr>
        <b/>
        <sz val="14"/>
        <color indexed="63"/>
        <rFont val="Calibri"/>
        <family val="2"/>
      </rPr>
      <t>Premises Risks
Loss of cash whilst anywhere within the Insured’s Premises during business hours and whilst in locked safe or strong room when the said premises are closed.</t>
    </r>
  </si>
  <si>
    <t>Column1</t>
  </si>
  <si>
    <t>Column2</t>
  </si>
  <si>
    <t>Column3</t>
  </si>
  <si>
    <t>Column4</t>
  </si>
  <si>
    <t>Column5</t>
  </si>
  <si>
    <t>Column6</t>
  </si>
  <si>
    <t>Column7</t>
  </si>
  <si>
    <t>Column8</t>
  </si>
  <si>
    <t>Column9</t>
  </si>
  <si>
    <t>Column10</t>
  </si>
  <si>
    <t>Column11</t>
  </si>
  <si>
    <t>SELECTED</t>
  </si>
  <si>
    <t>POLICY COVER</t>
  </si>
  <si>
    <t>PREMIUM</t>
  </si>
  <si>
    <t>Grand Total</t>
  </si>
  <si>
    <t>QUOTED PREMIUM</t>
  </si>
  <si>
    <t>GRAND TOTAL</t>
  </si>
  <si>
    <r>
      <t xml:space="preserve">Passive Terrorism </t>
    </r>
    <r>
      <rPr>
        <b/>
        <sz val="10"/>
        <color indexed="56"/>
        <rFont val="Calibri"/>
        <family val="2"/>
      </rPr>
      <t xml:space="preserve">(If applicable a loading of 40% to be applicable on basic rate) </t>
    </r>
  </si>
  <si>
    <t>FIRE &amp; ALLIED PERILS</t>
  </si>
  <si>
    <t xml:space="preserve"> LOSS OF PROFIT or INCREASE COST OF WORKING</t>
  </si>
  <si>
    <t xml:space="preserve">GENERAL PUBLIC LIABILITY </t>
  </si>
  <si>
    <t>EMPLOYERS' LIABILITY</t>
  </si>
  <si>
    <t xml:space="preserve">GROUP PERSONAL ACCIDENT </t>
  </si>
  <si>
    <t xml:space="preserve">ALL RISKS (PLANT &amp; MACHINERY)  </t>
  </si>
  <si>
    <t xml:space="preserve">ALL RISKS (MISCELLANEOUS)  </t>
  </si>
  <si>
    <t>MACHINERY BREAKDOWN</t>
  </si>
  <si>
    <t>LOSS OF PROFIT FOLLOWING MACHINERY BREAKDOWN</t>
  </si>
  <si>
    <t>CASH</t>
  </si>
  <si>
    <t>Medical Expenses/employee</t>
  </si>
  <si>
    <t>A</t>
  </si>
  <si>
    <t>GPA - OCCUPATIONAL COVER</t>
  </si>
  <si>
    <t xml:space="preserve">GPA - FIXED BENEFIT COVER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</si>
</sst>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_);_(* \(#,##0\);_(* &quot;-&quot;_);_(@_)"/>
    <numFmt numFmtId="165" formatCode="_(* #,##0.00_);_(* \(#,##0.00\);_(* &quot;-&quot;??_);_(@_)"/>
    <numFmt numFmtId="166" formatCode="_(* #,##0_);_(* \(#,##0\);_(* &quot;-&quot;??_);_(@_)"/>
    <numFmt numFmtId="167" formatCode="0.000%"/>
    <numFmt numFmtId="168" formatCode="0.0%"/>
    <numFmt numFmtId="169" formatCode="_-* #,##0_-;\-* #,##0_-;_-* &quot;-&quot;??_-;_-@_-"/>
    <numFmt numFmtId="170" formatCode="[$MUR]\ #,##0"/>
    <numFmt numFmtId="171" formatCode="_(* #,##0.00000_);_(* \(#,##0.00000\);_(* &quot;-&quot;??_);_(@_)"/>
  </numFmts>
  <fonts count="68" x14ac:knownFonts="1">
    <font>
      <sz val="10"/>
      <name val="Arial"/>
    </font>
    <font>
      <sz val="10"/>
      <name val="Arial"/>
      <family val="2"/>
    </font>
    <font>
      <b/>
      <sz val="10"/>
      <color indexed="63"/>
      <name val="Calibri"/>
      <family val="2"/>
    </font>
    <font>
      <b/>
      <sz val="11"/>
      <name val="Calibri"/>
      <family val="2"/>
    </font>
    <font>
      <sz val="11"/>
      <name val="Calibri"/>
      <family val="2"/>
    </font>
    <font>
      <sz val="7"/>
      <name val="Times New Roman"/>
      <family val="1"/>
    </font>
    <font>
      <sz val="11"/>
      <color indexed="8"/>
      <name val="Calibri"/>
      <family val="2"/>
    </font>
    <font>
      <b/>
      <sz val="11"/>
      <color indexed="8"/>
      <name val="Calibri"/>
      <family val="2"/>
    </font>
    <font>
      <b/>
      <u/>
      <sz val="11"/>
      <name val="Calibri"/>
      <family val="2"/>
    </font>
    <font>
      <sz val="7"/>
      <color indexed="8"/>
      <name val="Times New Roman"/>
      <family val="1"/>
    </font>
    <font>
      <b/>
      <sz val="12"/>
      <name val="Calibri"/>
      <family val="2"/>
    </font>
    <font>
      <b/>
      <sz val="10"/>
      <name val="Arial"/>
      <family val="2"/>
    </font>
    <font>
      <b/>
      <sz val="10"/>
      <color indexed="56"/>
      <name val="Calibri"/>
      <family val="2"/>
    </font>
    <font>
      <i/>
      <sz val="8"/>
      <name val="Calibri"/>
      <family val="2"/>
    </font>
    <font>
      <b/>
      <sz val="11"/>
      <color theme="1"/>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1"/>
      <name val="Calibri"/>
      <family val="2"/>
      <scheme val="minor"/>
    </font>
    <font>
      <b/>
      <sz val="11"/>
      <color theme="8" tint="-0.249977111117893"/>
      <name val="Calibri"/>
      <family val="2"/>
      <scheme val="minor"/>
    </font>
    <font>
      <sz val="11"/>
      <color theme="8" tint="-0.249977111117893"/>
      <name val="Calibri"/>
      <family val="2"/>
      <scheme val="minor"/>
    </font>
    <font>
      <b/>
      <i/>
      <sz val="11"/>
      <name val="Calibri"/>
      <family val="2"/>
      <scheme val="minor"/>
    </font>
    <font>
      <b/>
      <i/>
      <sz val="11"/>
      <color theme="5" tint="-0.249977111117893"/>
      <name val="Calibri"/>
      <family val="2"/>
      <scheme val="minor"/>
    </font>
    <font>
      <b/>
      <i/>
      <sz val="11"/>
      <color theme="4" tint="-0.249977111117893"/>
      <name val="Calibri"/>
      <family val="2"/>
      <scheme val="minor"/>
    </font>
    <font>
      <sz val="10"/>
      <color rgb="FF000000"/>
      <name val="Segoe UI"/>
      <family val="2"/>
    </font>
    <font>
      <b/>
      <sz val="10"/>
      <color theme="1" tint="0.34998626667073579"/>
      <name val="Calibri"/>
      <family val="2"/>
      <scheme val="minor"/>
    </font>
    <font>
      <b/>
      <sz val="10"/>
      <name val="Calibri"/>
      <family val="2"/>
      <scheme val="minor"/>
    </font>
    <font>
      <b/>
      <i/>
      <sz val="10"/>
      <color rgb="FFFF0000"/>
      <name val="Calibri"/>
      <family val="2"/>
      <scheme val="minor"/>
    </font>
    <font>
      <b/>
      <sz val="10"/>
      <color rgb="FF545757"/>
      <name val="Calibri"/>
      <family val="2"/>
      <scheme val="minor"/>
    </font>
    <font>
      <sz val="11"/>
      <color rgb="FF000000"/>
      <name val="Calibri"/>
      <family val="2"/>
    </font>
    <font>
      <b/>
      <u/>
      <sz val="11"/>
      <color rgb="FFFF0000"/>
      <name val="Calibri"/>
      <family val="2"/>
    </font>
    <font>
      <b/>
      <sz val="11"/>
      <color rgb="FFFF0000"/>
      <name val="Calibri"/>
      <family val="2"/>
    </font>
    <font>
      <b/>
      <sz val="11"/>
      <color rgb="FF000000"/>
      <name val="Calibri"/>
      <family val="2"/>
    </font>
    <font>
      <sz val="11"/>
      <name val="Calibri"/>
      <family val="2"/>
      <scheme val="minor"/>
    </font>
    <font>
      <b/>
      <sz val="12"/>
      <color rgb="FF000000"/>
      <name val="Calibri"/>
      <family val="2"/>
    </font>
    <font>
      <sz val="10"/>
      <color rgb="FF0070C0"/>
      <name val="Calibri"/>
      <family val="2"/>
      <scheme val="minor"/>
    </font>
    <font>
      <b/>
      <u/>
      <sz val="10"/>
      <color rgb="FF0070C0"/>
      <name val="Calibri"/>
      <family val="2"/>
      <scheme val="minor"/>
    </font>
    <font>
      <b/>
      <sz val="12"/>
      <color theme="3"/>
      <name val="Calibri"/>
      <family val="2"/>
      <scheme val="minor"/>
    </font>
    <font>
      <b/>
      <sz val="11"/>
      <color rgb="FF545757"/>
      <name val="Calibri"/>
      <family val="2"/>
      <scheme val="minor"/>
    </font>
    <font>
      <b/>
      <sz val="12"/>
      <color rgb="FF545757"/>
      <name val="Calibri"/>
      <family val="2"/>
      <scheme val="minor"/>
    </font>
    <font>
      <b/>
      <i/>
      <sz val="8"/>
      <color rgb="FF545757"/>
      <name val="Calibri"/>
      <family val="2"/>
      <scheme val="minor"/>
    </font>
    <font>
      <b/>
      <i/>
      <sz val="10"/>
      <color rgb="FF545757"/>
      <name val="Calibri"/>
      <family val="2"/>
      <scheme val="minor"/>
    </font>
    <font>
      <i/>
      <sz val="8"/>
      <name val="Calibri"/>
      <family val="2"/>
      <scheme val="minor"/>
    </font>
    <font>
      <b/>
      <sz val="14"/>
      <name val="Calibri"/>
      <family val="2"/>
      <scheme val="minor"/>
    </font>
    <font>
      <b/>
      <sz val="14"/>
      <color theme="3"/>
      <name val="Calibri"/>
      <family val="2"/>
      <scheme val="minor"/>
    </font>
    <font>
      <i/>
      <sz val="11"/>
      <color rgb="FFFF0000"/>
      <name val="Calibri"/>
      <family val="2"/>
      <scheme val="minor"/>
    </font>
    <font>
      <b/>
      <sz val="12"/>
      <name val="Calibri"/>
      <family val="2"/>
      <scheme val="minor"/>
    </font>
    <font>
      <b/>
      <sz val="8"/>
      <color rgb="FF545757"/>
      <name val="Calibri"/>
      <family val="2"/>
      <scheme val="minor"/>
    </font>
    <font>
      <b/>
      <sz val="14"/>
      <color rgb="FF545757"/>
      <name val="Calibri"/>
      <family val="2"/>
      <scheme val="minor"/>
    </font>
    <font>
      <b/>
      <i/>
      <sz val="12"/>
      <color rgb="FF545757"/>
      <name val="Calibri"/>
      <family val="2"/>
      <scheme val="minor"/>
    </font>
    <font>
      <b/>
      <sz val="12"/>
      <color indexed="63"/>
      <name val="Calibri"/>
      <family val="2"/>
    </font>
    <font>
      <b/>
      <sz val="14"/>
      <color indexed="63"/>
      <name val="Calibri"/>
      <family val="2"/>
    </font>
    <font>
      <b/>
      <sz val="16"/>
      <color theme="1" tint="0.34998626667073579"/>
      <name val="Calibri"/>
      <family val="2"/>
      <scheme val="minor"/>
    </font>
    <font>
      <b/>
      <sz val="22"/>
      <color rgb="FF545757"/>
      <name val="Calibri"/>
      <family val="2"/>
      <scheme val="minor"/>
    </font>
    <font>
      <b/>
      <sz val="16"/>
      <name val="Calibri"/>
      <family val="2"/>
      <scheme val="minor"/>
    </font>
    <font>
      <sz val="8"/>
      <name val="Arial"/>
      <family val="2"/>
    </font>
    <font>
      <b/>
      <sz val="12"/>
      <color rgb="FFFF0000"/>
      <name val="Calibri"/>
      <family val="2"/>
      <scheme val="minor"/>
    </font>
    <font>
      <sz val="12"/>
      <color rgb="FF0070C0"/>
      <name val="Calibri"/>
      <family val="2"/>
      <scheme val="minor"/>
    </font>
    <font>
      <b/>
      <u/>
      <sz val="12"/>
      <color rgb="FFFF0000"/>
      <name val="Calibri"/>
      <family val="2"/>
      <scheme val="minor"/>
    </font>
    <font>
      <b/>
      <u/>
      <sz val="12"/>
      <color rgb="FF0070C0"/>
      <name val="Calibri"/>
      <family val="2"/>
      <scheme val="minor"/>
    </font>
    <font>
      <b/>
      <sz val="12"/>
      <color rgb="FF0070C0"/>
      <name val="Calibri"/>
      <family val="2"/>
      <scheme val="minor"/>
    </font>
    <font>
      <b/>
      <i/>
      <sz val="12"/>
      <name val="Calibri"/>
      <family val="2"/>
      <scheme val="minor"/>
    </font>
    <font>
      <b/>
      <sz val="16"/>
      <color rgb="FF545757"/>
      <name val="Calibri"/>
      <family val="2"/>
      <scheme val="minor"/>
    </font>
    <font>
      <b/>
      <i/>
      <sz val="16"/>
      <name val="Calibri"/>
      <family val="2"/>
      <scheme val="minor"/>
    </font>
    <font>
      <b/>
      <sz val="16"/>
      <color rgb="FFFF0000"/>
      <name val="Calibri"/>
      <family val="2"/>
      <scheme val="minor"/>
    </font>
    <font>
      <b/>
      <i/>
      <sz val="16"/>
      <color rgb="FFFF0000"/>
      <name val="Calibri"/>
      <family val="2"/>
      <scheme val="minor"/>
    </font>
    <font>
      <b/>
      <i/>
      <sz val="16"/>
      <name val="Calibri"/>
      <family val="2"/>
    </font>
    <font>
      <b/>
      <i/>
      <sz val="16"/>
      <color rgb="FF545757"/>
      <name val="Calibri"/>
      <family val="2"/>
      <scheme val="minor"/>
    </font>
  </fonts>
  <fills count="14">
    <fill>
      <patternFill patternType="none"/>
    </fill>
    <fill>
      <patternFill patternType="gray125"/>
    </fill>
    <fill>
      <patternFill patternType="gray125">
        <fgColor theme="5" tint="0.79998168889431442"/>
        <bgColor theme="5" tint="0.79995117038483843"/>
      </patternFill>
    </fill>
    <fill>
      <patternFill patternType="solid">
        <fgColor theme="5" tint="0.79998168889431442"/>
        <bgColor indexed="64"/>
      </patternFill>
    </fill>
    <fill>
      <patternFill patternType="gray0625">
        <fgColor theme="8" tint="0.79998168889431442"/>
        <bgColor theme="0"/>
      </patternFill>
    </fill>
    <fill>
      <patternFill patternType="gray125">
        <fgColor theme="5" tint="0.79998168889431442"/>
        <bgColor theme="4" tint="0.79998168889431442"/>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99"/>
        <bgColor indexed="64"/>
      </patternFill>
    </fill>
    <fill>
      <patternFill patternType="solid">
        <fgColor rgb="FFFFCCFF"/>
        <bgColor indexed="64"/>
      </patternFill>
    </fill>
    <fill>
      <patternFill patternType="solid">
        <fgColor rgb="FFFFFF00"/>
        <bgColor indexed="64"/>
      </patternFill>
    </fill>
    <fill>
      <patternFill patternType="solid">
        <fgColor theme="2"/>
        <bgColor indexed="64"/>
      </patternFill>
    </fill>
    <fill>
      <patternFill patternType="solid">
        <fgColor theme="4"/>
        <bgColor indexed="64"/>
      </patternFill>
    </fill>
    <fill>
      <patternFill patternType="solid">
        <fgColor theme="9" tint="0.59999389629810485"/>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2">
    <xf numFmtId="0" fontId="0" fillId="0" borderId="0" xfId="0"/>
    <xf numFmtId="0" fontId="18" fillId="2" borderId="1" xfId="0" applyFont="1" applyFill="1" applyBorder="1"/>
    <xf numFmtId="0" fontId="18" fillId="2" borderId="2" xfId="0" applyFont="1" applyFill="1" applyBorder="1"/>
    <xf numFmtId="165" fontId="0" fillId="0" borderId="0" xfId="1" applyFont="1"/>
    <xf numFmtId="0" fontId="18" fillId="3" borderId="1" xfId="0" applyFont="1" applyFill="1" applyBorder="1"/>
    <xf numFmtId="0" fontId="18" fillId="3" borderId="2" xfId="0" applyFont="1" applyFill="1" applyBorder="1"/>
    <xf numFmtId="0" fontId="14" fillId="3" borderId="3" xfId="0" applyFont="1" applyFill="1" applyBorder="1" applyAlignment="1">
      <alignment horizontal="center" vertical="center" wrapText="1"/>
    </xf>
    <xf numFmtId="0" fontId="19" fillId="3" borderId="3" xfId="0" applyFont="1" applyFill="1" applyBorder="1" applyAlignment="1">
      <alignment horizontal="center" vertical="center"/>
    </xf>
    <xf numFmtId="0" fontId="0" fillId="0" borderId="0" xfId="0" applyAlignment="1">
      <alignment horizontal="center" vertical="center"/>
    </xf>
    <xf numFmtId="0" fontId="18" fillId="3" borderId="3" xfId="0" applyFont="1" applyFill="1" applyBorder="1" applyAlignment="1">
      <alignment horizontal="center"/>
    </xf>
    <xf numFmtId="0" fontId="20" fillId="3" borderId="3" xfId="0" applyFont="1" applyFill="1" applyBorder="1"/>
    <xf numFmtId="169" fontId="0" fillId="0" borderId="0" xfId="1" applyNumberFormat="1" applyFont="1"/>
    <xf numFmtId="9" fontId="0" fillId="0" borderId="0" xfId="0" applyNumberFormat="1"/>
    <xf numFmtId="0" fontId="18" fillId="3" borderId="3" xfId="0" applyFont="1" applyFill="1" applyBorder="1"/>
    <xf numFmtId="0" fontId="19" fillId="3" borderId="3" xfId="0" applyFont="1" applyFill="1" applyBorder="1" applyAlignment="1">
      <alignment horizontal="center"/>
    </xf>
    <xf numFmtId="169" fontId="0" fillId="0" borderId="0" xfId="0" applyNumberFormat="1"/>
    <xf numFmtId="0" fontId="18" fillId="3" borderId="3" xfId="0" applyFont="1" applyFill="1" applyBorder="1" applyAlignment="1">
      <alignment horizontal="center" vertical="center" wrapText="1"/>
    </xf>
    <xf numFmtId="10" fontId="19" fillId="3" borderId="3" xfId="0" applyNumberFormat="1" applyFont="1" applyFill="1" applyBorder="1" applyAlignment="1">
      <alignment horizontal="center" vertical="center"/>
    </xf>
    <xf numFmtId="0" fontId="18" fillId="3" borderId="3" xfId="0" applyFont="1" applyFill="1" applyBorder="1" applyAlignment="1">
      <alignment horizontal="center" vertical="center"/>
    </xf>
    <xf numFmtId="0" fontId="14" fillId="4" borderId="0" xfId="0" applyFont="1" applyFill="1" applyAlignment="1">
      <alignment horizontal="center" vertical="center" textRotation="90"/>
    </xf>
    <xf numFmtId="10" fontId="0" fillId="0" borderId="0" xfId="0" applyNumberFormat="1"/>
    <xf numFmtId="43" fontId="0" fillId="0" borderId="0" xfId="0" applyNumberFormat="1"/>
    <xf numFmtId="0" fontId="0" fillId="0" borderId="0" xfId="0" applyAlignment="1">
      <alignment vertical="center"/>
    </xf>
    <xf numFmtId="0" fontId="18" fillId="5" borderId="3" xfId="0" applyFont="1" applyFill="1" applyBorder="1" applyAlignment="1">
      <alignment horizontal="center" vertical="center"/>
    </xf>
    <xf numFmtId="165" fontId="0" fillId="0" borderId="0" xfId="1" applyFont="1" applyAlignment="1">
      <alignment vertical="center"/>
    </xf>
    <xf numFmtId="43" fontId="0" fillId="0" borderId="0" xfId="0" applyNumberFormat="1" applyAlignment="1">
      <alignment vertical="center"/>
    </xf>
    <xf numFmtId="0" fontId="14" fillId="3" borderId="3" xfId="0" applyFont="1" applyFill="1" applyBorder="1" applyAlignment="1">
      <alignment horizontal="center" vertical="center"/>
    </xf>
    <xf numFmtId="0" fontId="21" fillId="5" borderId="3" xfId="0" applyFont="1" applyFill="1" applyBorder="1" applyAlignment="1">
      <alignment horizontal="center" vertical="center" wrapText="1"/>
    </xf>
    <xf numFmtId="0" fontId="14" fillId="6" borderId="3" xfId="0" applyFont="1" applyFill="1" applyBorder="1" applyAlignment="1">
      <alignment horizontal="center" vertical="center" wrapText="1"/>
    </xf>
    <xf numFmtId="10" fontId="14" fillId="6" borderId="3" xfId="0" applyNumberFormat="1" applyFont="1" applyFill="1" applyBorder="1" applyAlignment="1">
      <alignment horizontal="center" vertical="center"/>
    </xf>
    <xf numFmtId="0" fontId="14" fillId="6" borderId="3" xfId="0" applyFont="1" applyFill="1" applyBorder="1" applyAlignment="1">
      <alignment horizontal="center" vertical="center"/>
    </xf>
    <xf numFmtId="0" fontId="14" fillId="0" borderId="0" xfId="0" applyFont="1" applyAlignment="1">
      <alignment vertical="center" textRotation="90" wrapText="1"/>
    </xf>
    <xf numFmtId="0" fontId="14" fillId="7" borderId="3" xfId="0" applyFont="1" applyFill="1" applyBorder="1" applyAlignment="1">
      <alignment horizontal="center" vertical="center" wrapText="1"/>
    </xf>
    <xf numFmtId="10" fontId="14" fillId="7" borderId="3" xfId="0" applyNumberFormat="1" applyFont="1" applyFill="1" applyBorder="1" applyAlignment="1">
      <alignment horizontal="center" vertical="center"/>
    </xf>
    <xf numFmtId="0" fontId="14" fillId="7" borderId="3" xfId="0" applyFont="1" applyFill="1" applyBorder="1" applyAlignment="1">
      <alignment horizontal="center" vertical="center"/>
    </xf>
    <xf numFmtId="10" fontId="14" fillId="7" borderId="3" xfId="0" applyNumberFormat="1" applyFont="1" applyFill="1" applyBorder="1" applyAlignment="1">
      <alignment horizontal="center" vertical="center" wrapText="1"/>
    </xf>
    <xf numFmtId="0" fontId="14" fillId="0" borderId="0" xfId="0" applyFont="1" applyAlignment="1">
      <alignment horizontal="center" vertical="center"/>
    </xf>
    <xf numFmtId="10" fontId="14" fillId="0" borderId="0" xfId="0" applyNumberFormat="1" applyFont="1" applyAlignment="1">
      <alignment horizontal="center" vertical="center"/>
    </xf>
    <xf numFmtId="0" fontId="14" fillId="7" borderId="3" xfId="0" applyFont="1" applyFill="1" applyBorder="1"/>
    <xf numFmtId="0" fontId="14" fillId="0" borderId="0" xfId="0" applyFont="1"/>
    <xf numFmtId="0" fontId="18" fillId="5"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10" fontId="14" fillId="8" borderId="3" xfId="0" applyNumberFormat="1" applyFont="1" applyFill="1" applyBorder="1" applyAlignment="1">
      <alignment horizontal="center" vertical="center"/>
    </xf>
    <xf numFmtId="0" fontId="14" fillId="8" borderId="3" xfId="0" applyFont="1" applyFill="1" applyBorder="1" applyAlignment="1">
      <alignment horizontal="center" vertical="center"/>
    </xf>
    <xf numFmtId="0" fontId="14" fillId="9" borderId="3" xfId="0" applyFont="1" applyFill="1" applyBorder="1" applyAlignment="1">
      <alignment horizontal="center" vertical="center" wrapText="1"/>
    </xf>
    <xf numFmtId="9" fontId="14" fillId="9" borderId="3" xfId="0" applyNumberFormat="1" applyFont="1" applyFill="1" applyBorder="1" applyAlignment="1">
      <alignment horizontal="center" vertical="center"/>
    </xf>
    <xf numFmtId="0" fontId="22" fillId="0" borderId="0" xfId="0" applyFont="1" applyAlignment="1">
      <alignment horizontal="center" vertical="center"/>
    </xf>
    <xf numFmtId="168" fontId="14" fillId="9" borderId="3" xfId="0" applyNumberFormat="1" applyFont="1" applyFill="1" applyBorder="1" applyAlignment="1">
      <alignment horizontal="center" vertical="center"/>
    </xf>
    <xf numFmtId="0" fontId="23" fillId="5" borderId="3" xfId="0" applyFont="1" applyFill="1" applyBorder="1" applyAlignment="1">
      <alignment horizontal="center" vertical="center" wrapText="1"/>
    </xf>
    <xf numFmtId="10" fontId="14" fillId="3" borderId="3" xfId="0" applyNumberFormat="1" applyFont="1" applyFill="1" applyBorder="1" applyAlignment="1">
      <alignment horizontal="center" vertical="center"/>
    </xf>
    <xf numFmtId="0" fontId="22" fillId="0" borderId="0" xfId="0" applyFont="1" applyAlignment="1">
      <alignment vertical="center"/>
    </xf>
    <xf numFmtId="10" fontId="0" fillId="0" borderId="0" xfId="1" applyNumberFormat="1" applyFont="1"/>
    <xf numFmtId="167" fontId="0" fillId="0" borderId="0" xfId="3" applyNumberFormat="1" applyFont="1"/>
    <xf numFmtId="9" fontId="14" fillId="6" borderId="3" xfId="0" applyNumberFormat="1" applyFont="1" applyFill="1" applyBorder="1" applyAlignment="1">
      <alignment horizontal="center" vertical="center"/>
    </xf>
    <xf numFmtId="10" fontId="14" fillId="6" borderId="3" xfId="0" applyNumberFormat="1" applyFont="1" applyFill="1" applyBorder="1" applyAlignment="1">
      <alignment horizontal="center" vertical="center" wrapText="1"/>
    </xf>
    <xf numFmtId="0" fontId="14" fillId="0" borderId="0" xfId="0" applyFont="1" applyAlignment="1">
      <alignment horizontal="center" vertical="center" wrapText="1"/>
    </xf>
    <xf numFmtId="0" fontId="1" fillId="0" borderId="0" xfId="0" applyFont="1"/>
    <xf numFmtId="0" fontId="2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29" fillId="0" borderId="0" xfId="0" applyFont="1" applyAlignment="1">
      <alignment horizontal="justify" vertical="center" wrapText="1"/>
    </xf>
    <xf numFmtId="0" fontId="4" fillId="0" borderId="0" xfId="0" applyFont="1" applyAlignment="1">
      <alignment vertical="center" wrapText="1"/>
    </xf>
    <xf numFmtId="0" fontId="30" fillId="0" borderId="0" xfId="0" applyFont="1" applyAlignment="1">
      <alignment horizontal="justify" vertical="center" wrapText="1"/>
    </xf>
    <xf numFmtId="0" fontId="31" fillId="0" borderId="0" xfId="0" applyFont="1" applyAlignment="1">
      <alignment horizontal="justify" vertical="center" wrapText="1"/>
    </xf>
    <xf numFmtId="0" fontId="32" fillId="0" borderId="0" xfId="0" applyFont="1" applyAlignment="1">
      <alignment vertical="center" wrapText="1"/>
    </xf>
    <xf numFmtId="0" fontId="29" fillId="0" borderId="0" xfId="0" applyFont="1" applyAlignment="1">
      <alignment vertical="center" wrapText="1"/>
    </xf>
    <xf numFmtId="0" fontId="4" fillId="0" borderId="0" xfId="0" applyFont="1" applyAlignment="1">
      <alignment horizontal="left" vertical="center" wrapText="1" indent="4"/>
    </xf>
    <xf numFmtId="0" fontId="4" fillId="0" borderId="0" xfId="0" applyFont="1" applyAlignment="1">
      <alignment horizontal="left" vertical="center" wrapText="1" indent="6"/>
    </xf>
    <xf numFmtId="0" fontId="0" fillId="0" borderId="0" xfId="0" applyAlignment="1">
      <alignment vertical="top" wrapText="1"/>
    </xf>
    <xf numFmtId="0" fontId="4" fillId="0" borderId="0" xfId="0" applyFont="1" applyAlignment="1">
      <alignment horizontal="left" vertical="center" wrapText="1" indent="2"/>
    </xf>
    <xf numFmtId="0" fontId="30" fillId="0" borderId="0" xfId="0" applyFont="1" applyAlignment="1">
      <alignment vertical="center" wrapText="1"/>
    </xf>
    <xf numFmtId="0" fontId="32" fillId="0" borderId="0" xfId="0" applyFont="1" applyAlignment="1">
      <alignment horizontal="justify" vertical="center" wrapText="1"/>
    </xf>
    <xf numFmtId="166" fontId="18" fillId="0" borderId="0" xfId="1" applyNumberFormat="1" applyFont="1" applyAlignment="1">
      <alignment horizontal="justify" vertical="center" wrapText="1"/>
    </xf>
    <xf numFmtId="166" fontId="33" fillId="0" borderId="0" xfId="1" applyNumberFormat="1" applyFont="1" applyAlignment="1">
      <alignment horizontal="justify" vertical="center" wrapText="1"/>
    </xf>
    <xf numFmtId="166" fontId="33" fillId="0" borderId="4" xfId="1" applyNumberFormat="1" applyFont="1" applyBorder="1" applyAlignment="1">
      <alignment horizontal="justify" vertical="center" wrapText="1"/>
    </xf>
    <xf numFmtId="166" fontId="33" fillId="0" borderId="0" xfId="1" applyNumberFormat="1" applyFont="1"/>
    <xf numFmtId="0" fontId="3" fillId="0" borderId="0" xfId="0" applyFont="1" applyAlignment="1">
      <alignment horizontal="justify"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xf>
    <xf numFmtId="0" fontId="3" fillId="0" borderId="0" xfId="0" applyFont="1" applyAlignment="1">
      <alignment horizontal="center" vertical="center" wrapText="1"/>
    </xf>
    <xf numFmtId="3" fontId="4" fillId="0" borderId="0" xfId="0" applyNumberFormat="1" applyFont="1" applyAlignment="1">
      <alignment horizontal="justify" vertical="center" wrapText="1"/>
    </xf>
    <xf numFmtId="166" fontId="3" fillId="0" borderId="0" xfId="1" applyNumberFormat="1" applyFont="1" applyAlignment="1">
      <alignment vertical="center" wrapText="1"/>
    </xf>
    <xf numFmtId="0" fontId="4" fillId="0" borderId="0" xfId="0" applyFont="1" applyAlignment="1">
      <alignment vertical="center"/>
    </xf>
    <xf numFmtId="0" fontId="4" fillId="0" borderId="0" xfId="0" applyFont="1" applyAlignment="1">
      <alignment horizontal="right" vertical="center"/>
    </xf>
    <xf numFmtId="3" fontId="4" fillId="0" borderId="0" xfId="0" applyNumberFormat="1" applyFont="1" applyAlignment="1">
      <alignment vertical="center"/>
    </xf>
    <xf numFmtId="3" fontId="4" fillId="0" borderId="0" xfId="0" applyNumberFormat="1" applyFont="1" applyAlignment="1">
      <alignment horizontal="left" vertical="center" wrapText="1" indent="4"/>
    </xf>
    <xf numFmtId="0" fontId="34" fillId="0" borderId="0" xfId="0" applyFont="1" applyAlignment="1">
      <alignment horizontal="justify" vertical="center"/>
    </xf>
    <xf numFmtId="0" fontId="10" fillId="0" borderId="0" xfId="0" applyFont="1" applyAlignment="1">
      <alignment horizontal="justify" vertical="center"/>
    </xf>
    <xf numFmtId="14" fontId="29" fillId="0" borderId="0" xfId="0" applyNumberFormat="1" applyFont="1" applyAlignment="1">
      <alignment horizontal="left" vertical="center" wrapText="1"/>
    </xf>
    <xf numFmtId="0" fontId="29" fillId="0" borderId="0" xfId="0" applyFont="1" applyAlignment="1">
      <alignment horizontal="left" vertical="center" wrapText="1"/>
    </xf>
    <xf numFmtId="170" fontId="3" fillId="0" borderId="0" xfId="0" applyNumberFormat="1" applyFont="1" applyAlignment="1">
      <alignment horizontal="left" vertical="center" wrapText="1"/>
    </xf>
    <xf numFmtId="170" fontId="32" fillId="0" borderId="0" xfId="0" applyNumberFormat="1" applyFont="1" applyAlignment="1">
      <alignment horizontal="left" vertical="center" wrapText="1"/>
    </xf>
    <xf numFmtId="0" fontId="11" fillId="0" borderId="0" xfId="0" applyFont="1"/>
    <xf numFmtId="167" fontId="0" fillId="0" borderId="0" xfId="0" applyNumberFormat="1"/>
    <xf numFmtId="3" fontId="0" fillId="0" borderId="0" xfId="0" applyNumberFormat="1"/>
    <xf numFmtId="3" fontId="1" fillId="0" borderId="0" xfId="0" applyNumberFormat="1" applyFont="1"/>
    <xf numFmtId="10" fontId="0" fillId="0" borderId="0" xfId="0" applyNumberFormat="1" applyAlignment="1">
      <alignment horizontal="center"/>
    </xf>
    <xf numFmtId="0" fontId="11" fillId="0" borderId="0" xfId="0" applyFont="1" applyAlignment="1">
      <alignment horizontal="center"/>
    </xf>
    <xf numFmtId="0" fontId="1" fillId="0" borderId="0" xfId="0" applyFont="1" applyAlignment="1">
      <alignment wrapText="1"/>
    </xf>
    <xf numFmtId="0" fontId="11" fillId="0" borderId="0" xfId="0" applyFont="1" applyAlignment="1">
      <alignment horizontal="left" wrapText="1"/>
    </xf>
    <xf numFmtId="166" fontId="0" fillId="0" borderId="0" xfId="1" applyNumberFormat="1" applyFont="1"/>
    <xf numFmtId="171" fontId="0" fillId="0" borderId="0" xfId="1" applyNumberFormat="1" applyFont="1"/>
    <xf numFmtId="0" fontId="11" fillId="0" borderId="0" xfId="0" applyFont="1" applyAlignment="1">
      <alignment wrapText="1"/>
    </xf>
    <xf numFmtId="0" fontId="1" fillId="0" borderId="0" xfId="0" applyFont="1" applyAlignment="1">
      <alignment horizontal="right"/>
    </xf>
    <xf numFmtId="165" fontId="11" fillId="0" borderId="0" xfId="1" applyFont="1"/>
    <xf numFmtId="0" fontId="11" fillId="10" borderId="0" xfId="0" applyFont="1" applyFill="1"/>
    <xf numFmtId="165" fontId="1" fillId="0" borderId="0" xfId="1" applyFont="1" applyBorder="1" applyAlignment="1">
      <alignment horizontal="center" vertical="center"/>
    </xf>
    <xf numFmtId="0" fontId="11" fillId="0" borderId="0" xfId="0" applyFont="1" applyAlignment="1">
      <alignment horizontal="center" vertical="center"/>
    </xf>
    <xf numFmtId="0" fontId="35" fillId="0" borderId="0" xfId="0" applyFont="1" applyProtection="1">
      <protection locked="0" hidden="1"/>
    </xf>
    <xf numFmtId="0" fontId="16" fillId="0" borderId="0" xfId="0" applyFont="1" applyProtection="1">
      <protection locked="0" hidden="1"/>
    </xf>
    <xf numFmtId="0" fontId="15" fillId="0" borderId="0" xfId="0" applyFont="1" applyProtection="1">
      <protection locked="0" hidden="1"/>
    </xf>
    <xf numFmtId="0" fontId="17" fillId="0" borderId="0" xfId="0" applyFont="1" applyProtection="1">
      <protection locked="0" hidden="1"/>
    </xf>
    <xf numFmtId="164" fontId="17" fillId="0" borderId="0" xfId="2" applyFont="1" applyBorder="1" applyAlignment="1" applyProtection="1">
      <alignment horizontal="left"/>
      <protection locked="0" hidden="1"/>
    </xf>
    <xf numFmtId="164" fontId="16" fillId="0" borderId="0" xfId="2" applyFont="1" applyBorder="1" applyProtection="1">
      <protection locked="0" hidden="1"/>
    </xf>
    <xf numFmtId="3" fontId="16" fillId="0" borderId="0" xfId="0" applyNumberFormat="1" applyFont="1" applyProtection="1">
      <protection locked="0" hidden="1"/>
    </xf>
    <xf numFmtId="1" fontId="16" fillId="0" borderId="0" xfId="0" applyNumberFormat="1" applyFont="1" applyProtection="1">
      <protection locked="0" hidden="1"/>
    </xf>
    <xf numFmtId="0" fontId="26" fillId="0" borderId="0" xfId="0" applyFont="1" applyProtection="1">
      <protection locked="0" hidden="1"/>
    </xf>
    <xf numFmtId="9" fontId="15" fillId="0" borderId="0" xfId="3" applyFont="1" applyProtection="1">
      <protection locked="0" hidden="1"/>
    </xf>
    <xf numFmtId="9" fontId="16" fillId="0" borderId="0" xfId="3" applyFont="1" applyProtection="1">
      <protection locked="0" hidden="1"/>
    </xf>
    <xf numFmtId="0" fontId="17" fillId="0" borderId="0" xfId="0" applyFont="1" applyAlignment="1" applyProtection="1">
      <alignment horizontal="center"/>
      <protection locked="0" hidden="1"/>
    </xf>
    <xf numFmtId="0" fontId="26" fillId="0" borderId="8" xfId="0" applyFont="1" applyBorder="1" applyProtection="1">
      <protection locked="0" hidden="1"/>
    </xf>
    <xf numFmtId="165" fontId="1" fillId="0" borderId="0" xfId="1" applyFont="1" applyAlignment="1">
      <alignment wrapText="1"/>
    </xf>
    <xf numFmtId="2" fontId="1" fillId="0" borderId="0" xfId="1" applyNumberFormat="1" applyFont="1"/>
    <xf numFmtId="2" fontId="0" fillId="0" borderId="0" xfId="0" applyNumberFormat="1"/>
    <xf numFmtId="0" fontId="11" fillId="12" borderId="0" xfId="0" applyFont="1" applyFill="1"/>
    <xf numFmtId="0" fontId="0" fillId="0" borderId="0" xfId="0" pivotButton="1"/>
    <xf numFmtId="165" fontId="0" fillId="0" borderId="0" xfId="1" applyFont="1" applyFill="1"/>
    <xf numFmtId="166" fontId="0" fillId="0" borderId="0" xfId="0" applyNumberFormat="1"/>
    <xf numFmtId="0" fontId="11" fillId="11"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1" fillId="0" borderId="0" xfId="0" applyFont="1" applyAlignment="1">
      <alignment horizontal="center" wrapText="1"/>
    </xf>
    <xf numFmtId="9" fontId="1" fillId="0" borderId="0" xfId="0" applyNumberFormat="1" applyFont="1" applyAlignment="1">
      <alignment horizontal="center"/>
    </xf>
    <xf numFmtId="0" fontId="11" fillId="11" borderId="0" xfId="0" applyFont="1" applyFill="1" applyAlignment="1">
      <alignment horizontal="center" wrapText="1"/>
    </xf>
    <xf numFmtId="0" fontId="1" fillId="0" borderId="0" xfId="0" applyFont="1" applyAlignment="1">
      <alignment horizontal="center" vertical="center"/>
    </xf>
    <xf numFmtId="0" fontId="14" fillId="4" borderId="6" xfId="0" applyFont="1" applyFill="1" applyBorder="1" applyAlignment="1">
      <alignment horizontal="center" vertical="center" textRotation="90" wrapText="1"/>
    </xf>
    <xf numFmtId="0" fontId="22" fillId="0" borderId="0" xfId="0" applyFont="1" applyAlignment="1">
      <alignment horizontal="center" vertical="center"/>
    </xf>
    <xf numFmtId="0" fontId="22" fillId="0" borderId="7" xfId="0" applyFont="1" applyBorder="1" applyAlignment="1">
      <alignment horizontal="center" vertical="center"/>
    </xf>
    <xf numFmtId="0" fontId="14" fillId="4" borderId="0" xfId="0" applyFont="1" applyFill="1" applyAlignment="1">
      <alignment horizontal="center" vertical="center" textRotation="90" wrapText="1"/>
    </xf>
    <xf numFmtId="0" fontId="45" fillId="0" borderId="7" xfId="0" applyFont="1" applyBorder="1" applyAlignment="1">
      <alignment horizontal="center"/>
    </xf>
    <xf numFmtId="0" fontId="18" fillId="5" borderId="1" xfId="0" applyFont="1" applyFill="1" applyBorder="1" applyAlignment="1">
      <alignment horizontal="center" vertical="center"/>
    </xf>
    <xf numFmtId="0" fontId="18" fillId="5" borderId="9" xfId="0" applyFont="1" applyFill="1" applyBorder="1" applyAlignment="1">
      <alignment horizontal="center" vertical="center"/>
    </xf>
    <xf numFmtId="0" fontId="14" fillId="4" borderId="0" xfId="0" applyFont="1" applyFill="1" applyAlignment="1">
      <alignment horizontal="center" vertical="center" textRotation="90"/>
    </xf>
    <xf numFmtId="0" fontId="14" fillId="4" borderId="5" xfId="0" applyFont="1" applyFill="1" applyBorder="1" applyAlignment="1">
      <alignment horizontal="center" vertical="center" textRotation="90"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14" fontId="29" fillId="0" borderId="0" xfId="0" applyNumberFormat="1" applyFont="1" applyAlignment="1">
      <alignment horizontal="center" vertical="center" wrapText="1"/>
    </xf>
    <xf numFmtId="0" fontId="31" fillId="0" borderId="0" xfId="0" applyFont="1" applyAlignment="1">
      <alignment horizontal="justify" vertical="center" wrapText="1"/>
    </xf>
    <xf numFmtId="0" fontId="29" fillId="0" borderId="0" xfId="0" applyFont="1" applyAlignment="1">
      <alignment horizontal="justify" vertical="center" wrapText="1"/>
    </xf>
    <xf numFmtId="0" fontId="4" fillId="0" borderId="0" xfId="0" applyFont="1" applyAlignment="1">
      <alignment vertical="center" wrapText="1"/>
    </xf>
    <xf numFmtId="0" fontId="30" fillId="0" borderId="0" xfId="0" applyFont="1" applyAlignment="1">
      <alignment horizontal="justify" vertical="center" wrapText="1"/>
    </xf>
    <xf numFmtId="170" fontId="3" fillId="0" borderId="0" xfId="0" applyNumberFormat="1" applyFont="1" applyAlignment="1">
      <alignment horizontal="justify" vertical="center" wrapText="1"/>
    </xf>
    <xf numFmtId="0" fontId="33" fillId="0" borderId="0" xfId="0" applyFont="1" applyAlignment="1">
      <alignment horizontal="justify"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49" fontId="3" fillId="0" borderId="0" xfId="0" applyNumberFormat="1" applyFont="1" applyAlignment="1">
      <alignment horizontal="justify" vertical="center" wrapText="1"/>
    </xf>
    <xf numFmtId="14" fontId="29" fillId="0" borderId="0" xfId="0" applyNumberFormat="1" applyFont="1" applyAlignment="1">
      <alignment horizontal="justify" vertical="center" wrapText="1"/>
    </xf>
    <xf numFmtId="166" fontId="4" fillId="0" borderId="0" xfId="1" applyNumberFormat="1" applyFont="1" applyAlignment="1">
      <alignment horizontal="center" vertical="center" wrapText="1"/>
    </xf>
    <xf numFmtId="0" fontId="3" fillId="0" borderId="0" xfId="0" applyFont="1" applyAlignment="1">
      <alignment horizontal="left" vertical="center" wrapText="1"/>
    </xf>
    <xf numFmtId="3" fontId="4" fillId="0" borderId="0" xfId="0" applyNumberFormat="1" applyFont="1" applyAlignment="1">
      <alignment horizontal="center" vertical="center" wrapText="1"/>
    </xf>
    <xf numFmtId="170" fontId="3" fillId="0" borderId="0" xfId="0" applyNumberFormat="1" applyFont="1" applyAlignment="1">
      <alignment horizontal="left" vertical="center" wrapText="1"/>
    </xf>
    <xf numFmtId="0" fontId="32" fillId="0" borderId="0" xfId="0" applyFont="1" applyAlignment="1">
      <alignment horizontal="center" vertical="center" wrapText="1"/>
    </xf>
    <xf numFmtId="0" fontId="29" fillId="0" borderId="0" xfId="0" applyFont="1" applyAlignment="1">
      <alignment horizontal="center" vertical="center" wrapText="1"/>
    </xf>
    <xf numFmtId="0" fontId="4" fillId="0" borderId="0" xfId="0" applyFont="1" applyAlignment="1">
      <alignment horizontal="left" vertical="center" wrapText="1" indent="4"/>
    </xf>
    <xf numFmtId="0" fontId="30" fillId="0" borderId="0" xfId="0" applyFont="1" applyAlignment="1">
      <alignment vertical="center" wrapText="1"/>
    </xf>
    <xf numFmtId="0" fontId="4" fillId="0" borderId="0" xfId="0" applyFont="1" applyAlignment="1">
      <alignment horizontal="left" vertical="center" wrapText="1" indent="2"/>
    </xf>
    <xf numFmtId="0" fontId="4" fillId="0" borderId="0" xfId="0" applyFont="1" applyAlignment="1">
      <alignment horizontal="left" vertical="center" wrapText="1" indent="1"/>
    </xf>
    <xf numFmtId="164" fontId="26" fillId="13" borderId="3" xfId="2" applyFont="1" applyFill="1" applyBorder="1" applyAlignment="1" applyProtection="1">
      <alignment horizontal="center" wrapText="1"/>
      <protection locked="0" hidden="1"/>
    </xf>
    <xf numFmtId="164" fontId="26" fillId="13" borderId="3" xfId="2" applyFont="1" applyFill="1" applyBorder="1" applyAlignment="1" applyProtection="1">
      <alignment horizontal="left" wrapText="1"/>
      <protection locked="0" hidden="1"/>
    </xf>
    <xf numFmtId="3" fontId="46" fillId="13" borderId="3" xfId="1" applyNumberFormat="1" applyFont="1" applyFill="1" applyBorder="1" applyAlignment="1" applyProtection="1">
      <alignment horizontal="center" vertical="center" wrapText="1"/>
      <protection locked="0" hidden="1"/>
    </xf>
    <xf numFmtId="0" fontId="46" fillId="13" borderId="3" xfId="0" applyFont="1" applyFill="1" applyBorder="1" applyAlignment="1" applyProtection="1">
      <alignment wrapText="1"/>
      <protection locked="0" hidden="1"/>
    </xf>
    <xf numFmtId="0" fontId="62" fillId="13" borderId="3" xfId="0" applyFont="1" applyFill="1" applyBorder="1" applyAlignment="1" applyProtection="1">
      <alignment horizontal="center" vertical="center"/>
      <protection locked="0" hidden="1"/>
    </xf>
    <xf numFmtId="3" fontId="39" fillId="13" borderId="3" xfId="1" applyNumberFormat="1" applyFont="1" applyFill="1" applyBorder="1" applyAlignment="1" applyProtection="1">
      <alignment horizontal="center" vertical="center" wrapText="1"/>
      <protection locked="0" hidden="1"/>
    </xf>
    <xf numFmtId="3" fontId="46" fillId="13" borderId="3" xfId="1" applyNumberFormat="1" applyFont="1" applyFill="1" applyBorder="1" applyAlignment="1" applyProtection="1">
      <alignment vertical="center"/>
      <protection locked="0" hidden="1"/>
    </xf>
    <xf numFmtId="167" fontId="39" fillId="13" borderId="3" xfId="1" applyNumberFormat="1" applyFont="1" applyFill="1" applyBorder="1" applyAlignment="1" applyProtection="1">
      <alignment horizontal="center" vertical="center" wrapText="1"/>
      <protection locked="0" hidden="1"/>
    </xf>
    <xf numFmtId="0" fontId="26" fillId="13" borderId="3" xfId="0" applyFont="1" applyFill="1" applyBorder="1" applyAlignment="1" applyProtection="1">
      <alignment wrapText="1"/>
      <protection locked="0" hidden="1"/>
    </xf>
    <xf numFmtId="0" fontId="17" fillId="13" borderId="3" xfId="0" applyFont="1" applyFill="1" applyBorder="1" applyAlignment="1" applyProtection="1">
      <alignment wrapText="1"/>
      <protection locked="0" hidden="1"/>
    </xf>
    <xf numFmtId="0" fontId="35" fillId="13" borderId="3" xfId="0" applyFont="1" applyFill="1" applyBorder="1" applyProtection="1">
      <protection locked="0" hidden="1"/>
    </xf>
    <xf numFmtId="0" fontId="16" fillId="13" borderId="3" xfId="0" applyFont="1" applyFill="1" applyBorder="1" applyProtection="1">
      <protection locked="0" hidden="1"/>
    </xf>
    <xf numFmtId="0" fontId="43" fillId="13" borderId="3" xfId="0" applyFont="1" applyFill="1" applyBorder="1" applyAlignment="1" applyProtection="1">
      <alignment horizontal="center" vertical="center"/>
      <protection locked="0" hidden="1"/>
    </xf>
    <xf numFmtId="0" fontId="17" fillId="13" borderId="3" xfId="0" applyFont="1" applyFill="1" applyBorder="1" applyProtection="1">
      <protection locked="0" hidden="1"/>
    </xf>
    <xf numFmtId="0" fontId="44" fillId="13" borderId="3" xfId="0" applyFont="1" applyFill="1" applyBorder="1" applyAlignment="1" applyProtection="1">
      <alignment horizontal="center" vertical="center" wrapText="1"/>
      <protection locked="0" hidden="1"/>
    </xf>
    <xf numFmtId="0" fontId="37" fillId="13" borderId="3" xfId="0" applyFont="1" applyFill="1" applyBorder="1" applyAlignment="1" applyProtection="1">
      <alignment vertical="center" wrapText="1"/>
      <protection locked="0" hidden="1"/>
    </xf>
    <xf numFmtId="0" fontId="25" fillId="13" borderId="3" xfId="0" applyFont="1" applyFill="1" applyBorder="1" applyAlignment="1" applyProtection="1">
      <alignment horizontal="left" wrapText="1"/>
      <protection locked="0" hidden="1"/>
    </xf>
    <xf numFmtId="0" fontId="52" fillId="13" borderId="3" xfId="0" applyFont="1" applyFill="1" applyBorder="1" applyAlignment="1" applyProtection="1">
      <alignment horizontal="left" wrapText="1"/>
      <protection locked="0" hidden="1"/>
    </xf>
    <xf numFmtId="0" fontId="26" fillId="13" borderId="3" xfId="0" applyFont="1" applyFill="1" applyBorder="1" applyProtection="1">
      <protection locked="0" hidden="1"/>
    </xf>
    <xf numFmtId="0" fontId="36" fillId="13" borderId="3" xfId="0" applyFont="1" applyFill="1" applyBorder="1" applyProtection="1">
      <protection locked="0" hidden="1"/>
    </xf>
    <xf numFmtId="0" fontId="46" fillId="13" borderId="3" xfId="0" applyFont="1" applyFill="1" applyBorder="1" applyAlignment="1" applyProtection="1">
      <alignment horizontal="center" vertical="center" wrapText="1"/>
      <protection locked="0" hidden="1"/>
    </xf>
    <xf numFmtId="167" fontId="46" fillId="13" borderId="3" xfId="1" applyNumberFormat="1" applyFont="1" applyFill="1" applyBorder="1" applyAlignment="1" applyProtection="1">
      <alignment horizontal="center" vertical="center" wrapText="1"/>
      <protection locked="0" hidden="1"/>
    </xf>
    <xf numFmtId="0" fontId="53" fillId="13" borderId="3" xfId="0" applyFont="1" applyFill="1" applyBorder="1" applyAlignment="1" applyProtection="1">
      <alignment horizontal="left" vertical="center"/>
      <protection locked="0" hidden="1"/>
    </xf>
    <xf numFmtId="0" fontId="39" fillId="13" borderId="3" xfId="0" applyFont="1" applyFill="1" applyBorder="1" applyAlignment="1" applyProtection="1">
      <alignment horizontal="left" vertical="center"/>
      <protection locked="0" hidden="1"/>
    </xf>
    <xf numFmtId="167" fontId="46" fillId="13" borderId="3" xfId="1" applyNumberFormat="1" applyFont="1" applyFill="1" applyBorder="1" applyAlignment="1" applyProtection="1">
      <alignment vertical="center"/>
      <protection locked="0" hidden="1"/>
    </xf>
    <xf numFmtId="0" fontId="56" fillId="13" borderId="3" xfId="0" applyFont="1" applyFill="1" applyBorder="1" applyProtection="1">
      <protection locked="0" hidden="1"/>
    </xf>
    <xf numFmtId="0" fontId="57" fillId="13" borderId="3" xfId="0" applyFont="1" applyFill="1" applyBorder="1" applyProtection="1">
      <protection locked="0" hidden="1"/>
    </xf>
    <xf numFmtId="0" fontId="46" fillId="13" borderId="3" xfId="0" applyFont="1" applyFill="1" applyBorder="1" applyProtection="1">
      <protection locked="0" hidden="1"/>
    </xf>
    <xf numFmtId="0" fontId="43" fillId="13" borderId="3" xfId="0" applyFont="1" applyFill="1" applyBorder="1" applyAlignment="1" applyProtection="1">
      <alignment horizontal="left" vertical="top" wrapText="1"/>
      <protection locked="0" hidden="1"/>
    </xf>
    <xf numFmtId="0" fontId="63" fillId="13" borderId="3" xfId="0" applyFont="1" applyFill="1" applyBorder="1" applyAlignment="1" applyProtection="1">
      <alignment horizontal="center" vertical="top" wrapText="1"/>
      <protection locked="0" hidden="1"/>
    </xf>
    <xf numFmtId="3" fontId="46" fillId="13" borderId="3" xfId="1" applyNumberFormat="1" applyFont="1" applyFill="1" applyBorder="1" applyAlignment="1" applyProtection="1">
      <alignment horizontal="right" vertical="center"/>
      <protection locked="0" hidden="1"/>
    </xf>
    <xf numFmtId="167" fontId="46" fillId="13" borderId="3" xfId="1" applyNumberFormat="1" applyFont="1" applyFill="1" applyBorder="1" applyAlignment="1" applyProtection="1">
      <alignment horizontal="right" vertical="center"/>
      <protection locked="0" hidden="1"/>
    </xf>
    <xf numFmtId="0" fontId="58" fillId="13" borderId="3" xfId="0" applyFont="1" applyFill="1" applyBorder="1" applyProtection="1">
      <protection locked="0" hidden="1"/>
    </xf>
    <xf numFmtId="0" fontId="28" fillId="13" borderId="3" xfId="0" applyFont="1" applyFill="1" applyBorder="1" applyAlignment="1" applyProtection="1">
      <alignment horizontal="left" vertical="center"/>
      <protection locked="0" hidden="1"/>
    </xf>
    <xf numFmtId="165" fontId="46" fillId="13" borderId="3" xfId="1" applyFont="1" applyFill="1" applyBorder="1" applyAlignment="1" applyProtection="1">
      <alignment horizontal="right" vertical="center"/>
      <protection locked="0" hidden="1"/>
    </xf>
    <xf numFmtId="3" fontId="46" fillId="13" borderId="3" xfId="1" applyNumberFormat="1" applyFont="1" applyFill="1" applyBorder="1" applyAlignment="1" applyProtection="1">
      <alignment horizontal="right" vertical="center"/>
      <protection hidden="1"/>
    </xf>
    <xf numFmtId="167" fontId="46" fillId="13" borderId="3" xfId="1" applyNumberFormat="1" applyFont="1" applyFill="1" applyBorder="1" applyAlignment="1" applyProtection="1">
      <alignment horizontal="right" vertical="center"/>
      <protection hidden="1"/>
    </xf>
    <xf numFmtId="0" fontId="56" fillId="13" borderId="3" xfId="1" applyNumberFormat="1" applyFont="1" applyFill="1" applyBorder="1" applyProtection="1">
      <protection hidden="1"/>
    </xf>
    <xf numFmtId="0" fontId="59" fillId="13" borderId="3" xfId="0" applyFont="1" applyFill="1" applyBorder="1" applyAlignment="1" applyProtection="1">
      <alignment horizontal="center"/>
      <protection locked="0" hidden="1"/>
    </xf>
    <xf numFmtId="166" fontId="56" fillId="13" borderId="3" xfId="1" applyNumberFormat="1" applyFont="1" applyFill="1" applyBorder="1" applyProtection="1">
      <protection hidden="1"/>
    </xf>
    <xf numFmtId="3" fontId="57" fillId="13" borderId="3" xfId="0" applyNumberFormat="1" applyFont="1" applyFill="1" applyBorder="1" applyProtection="1">
      <protection locked="0" hidden="1"/>
    </xf>
    <xf numFmtId="0" fontId="17" fillId="13" borderId="3" xfId="0" applyFont="1" applyFill="1" applyBorder="1" applyAlignment="1" applyProtection="1">
      <alignment horizontal="left" vertical="center"/>
      <protection locked="0" hidden="1"/>
    </xf>
    <xf numFmtId="0" fontId="64" fillId="13" borderId="3" xfId="0" applyFont="1" applyFill="1" applyBorder="1" applyAlignment="1" applyProtection="1">
      <alignment horizontal="center" vertical="center"/>
      <protection locked="0" hidden="1"/>
    </xf>
    <xf numFmtId="164" fontId="56" fillId="13" borderId="3" xfId="2" applyFont="1" applyFill="1" applyBorder="1" applyAlignment="1" applyProtection="1">
      <alignment horizontal="right" vertical="center"/>
      <protection locked="0" hidden="1"/>
    </xf>
    <xf numFmtId="167" fontId="56" fillId="13" borderId="3" xfId="1" applyNumberFormat="1" applyFont="1" applyFill="1" applyBorder="1" applyAlignment="1" applyProtection="1">
      <alignment horizontal="right" vertical="center"/>
      <protection locked="0" hidden="1"/>
    </xf>
    <xf numFmtId="0" fontId="56" fillId="13" borderId="3" xfId="0" applyFont="1" applyFill="1" applyBorder="1" applyProtection="1">
      <protection hidden="1"/>
    </xf>
    <xf numFmtId="166" fontId="56" fillId="13" borderId="3" xfId="0" applyNumberFormat="1" applyFont="1" applyFill="1" applyBorder="1" applyProtection="1">
      <protection hidden="1"/>
    </xf>
    <xf numFmtId="3" fontId="57" fillId="13" borderId="3" xfId="0" applyNumberFormat="1" applyFont="1" applyFill="1" applyBorder="1" applyAlignment="1" applyProtection="1">
      <alignment vertical="center"/>
      <protection locked="0" hidden="1"/>
    </xf>
    <xf numFmtId="169" fontId="56" fillId="13" borderId="3" xfId="0" applyNumberFormat="1" applyFont="1" applyFill="1" applyBorder="1" applyProtection="1">
      <protection hidden="1"/>
    </xf>
    <xf numFmtId="0" fontId="60" fillId="13" borderId="3" xfId="0" applyFont="1" applyFill="1" applyBorder="1" applyProtection="1">
      <protection locked="0" hidden="1"/>
    </xf>
    <xf numFmtId="0" fontId="28" fillId="13" borderId="3" xfId="0" applyFont="1" applyFill="1" applyBorder="1" applyAlignment="1" applyProtection="1">
      <alignment horizontal="left" vertical="center" wrapText="1"/>
      <protection locked="0" hidden="1"/>
    </xf>
    <xf numFmtId="0" fontId="62" fillId="13" borderId="3" xfId="0" applyFont="1" applyFill="1" applyBorder="1" applyAlignment="1" applyProtection="1">
      <alignment horizontal="center" vertical="center" wrapText="1"/>
      <protection locked="0" hidden="1"/>
    </xf>
    <xf numFmtId="0" fontId="27" fillId="13" borderId="3" xfId="0" applyFont="1" applyFill="1" applyBorder="1" applyAlignment="1" applyProtection="1">
      <alignment horizontal="left" vertical="center"/>
      <protection locked="0" hidden="1"/>
    </xf>
    <xf numFmtId="0" fontId="65" fillId="13" borderId="3" xfId="0" applyFont="1" applyFill="1" applyBorder="1" applyAlignment="1" applyProtection="1">
      <alignment horizontal="center" vertical="center"/>
      <protection locked="0" hidden="1"/>
    </xf>
    <xf numFmtId="0" fontId="62" fillId="13" borderId="3" xfId="0" applyFont="1" applyFill="1" applyBorder="1" applyAlignment="1" applyProtection="1">
      <alignment horizontal="left" vertical="center"/>
      <protection locked="0" hidden="1"/>
    </xf>
    <xf numFmtId="0" fontId="46" fillId="13" borderId="3" xfId="0" applyFont="1" applyFill="1" applyBorder="1" applyAlignment="1" applyProtection="1">
      <alignment horizontal="left" vertical="center" wrapText="1"/>
      <protection locked="0" hidden="1"/>
    </xf>
    <xf numFmtId="0" fontId="42" fillId="13" borderId="3" xfId="0" applyFont="1" applyFill="1" applyBorder="1" applyAlignment="1" applyProtection="1">
      <alignment horizontal="left" vertical="center" wrapText="1"/>
      <protection locked="0" hidden="1"/>
    </xf>
    <xf numFmtId="0" fontId="63" fillId="13" borderId="3" xfId="0" applyFont="1" applyFill="1" applyBorder="1" applyAlignment="1" applyProtection="1">
      <alignment horizontal="left" vertical="center" wrapText="1"/>
      <protection locked="0" hidden="1"/>
    </xf>
    <xf numFmtId="165" fontId="46" fillId="13" borderId="3" xfId="1" applyFont="1" applyFill="1" applyBorder="1" applyAlignment="1" applyProtection="1">
      <alignment vertical="center"/>
      <protection locked="0" hidden="1"/>
    </xf>
    <xf numFmtId="9" fontId="46" fillId="13" borderId="3" xfId="3" applyFont="1" applyFill="1" applyBorder="1" applyProtection="1">
      <protection locked="0" hidden="1"/>
    </xf>
    <xf numFmtId="9" fontId="28" fillId="13" borderId="3" xfId="3" applyFont="1" applyFill="1" applyBorder="1" applyAlignment="1" applyProtection="1">
      <alignment horizontal="left" vertical="center"/>
      <protection locked="0" hidden="1"/>
    </xf>
    <xf numFmtId="9" fontId="57" fillId="13" borderId="3" xfId="3" applyFont="1" applyFill="1" applyBorder="1" applyProtection="1">
      <protection locked="0" hidden="1"/>
    </xf>
    <xf numFmtId="9" fontId="17" fillId="13" borderId="3" xfId="3" applyFont="1" applyFill="1" applyBorder="1" applyAlignment="1" applyProtection="1">
      <alignment horizontal="center" vertical="center"/>
      <protection locked="0" hidden="1"/>
    </xf>
    <xf numFmtId="9" fontId="27" fillId="13" borderId="3" xfId="3" applyFont="1" applyFill="1" applyBorder="1" applyAlignment="1" applyProtection="1">
      <alignment horizontal="center" vertical="center"/>
      <protection locked="0" hidden="1"/>
    </xf>
    <xf numFmtId="9" fontId="65" fillId="13" borderId="3" xfId="3" applyFont="1" applyFill="1" applyBorder="1" applyAlignment="1" applyProtection="1">
      <alignment horizontal="center" vertical="center"/>
      <protection locked="0" hidden="1"/>
    </xf>
    <xf numFmtId="9" fontId="46" fillId="13" borderId="3" xfId="3" applyFont="1" applyFill="1" applyBorder="1" applyAlignment="1" applyProtection="1">
      <alignment vertical="center"/>
      <protection locked="0" hidden="1"/>
    </xf>
    <xf numFmtId="9" fontId="46" fillId="13" borderId="3" xfId="3" applyFont="1" applyFill="1" applyBorder="1" applyAlignment="1" applyProtection="1">
      <alignment horizontal="right" vertical="center"/>
      <protection locked="0" hidden="1"/>
    </xf>
    <xf numFmtId="9" fontId="56" fillId="13" borderId="3" xfId="3" applyFont="1" applyFill="1" applyBorder="1" applyProtection="1">
      <protection locked="0" hidden="1"/>
    </xf>
    <xf numFmtId="0" fontId="3" fillId="13" borderId="3" xfId="0" applyFont="1" applyFill="1" applyBorder="1" applyAlignment="1" applyProtection="1">
      <alignment horizontal="left" vertical="top" wrapText="1"/>
      <protection locked="0" hidden="1"/>
    </xf>
    <xf numFmtId="0" fontId="13" fillId="13" borderId="3" xfId="0" applyFont="1" applyFill="1" applyBorder="1" applyAlignment="1" applyProtection="1">
      <alignment horizontal="left" vertical="top" wrapText="1"/>
      <protection locked="0" hidden="1"/>
    </xf>
    <xf numFmtId="0" fontId="66" fillId="13" borderId="3" xfId="0" applyFont="1" applyFill="1" applyBorder="1" applyAlignment="1" applyProtection="1">
      <alignment horizontal="left" vertical="top" wrapText="1"/>
      <protection locked="0" hidden="1"/>
    </xf>
    <xf numFmtId="0" fontId="65" fillId="13" borderId="3" xfId="0" applyFont="1" applyFill="1" applyBorder="1" applyAlignment="1" applyProtection="1">
      <alignment horizontal="left" vertical="center"/>
      <protection locked="0" hidden="1"/>
    </xf>
    <xf numFmtId="0" fontId="59" fillId="13" borderId="3" xfId="0" applyFont="1" applyFill="1" applyBorder="1" applyProtection="1">
      <protection locked="0" hidden="1"/>
    </xf>
    <xf numFmtId="0" fontId="47" fillId="13" borderId="3" xfId="0" applyFont="1" applyFill="1" applyBorder="1" applyAlignment="1" applyProtection="1">
      <alignment horizontal="left" vertical="center" wrapText="1"/>
      <protection locked="0" hidden="1"/>
    </xf>
    <xf numFmtId="0" fontId="67" fillId="13" borderId="3" xfId="0" applyFont="1" applyFill="1" applyBorder="1" applyAlignment="1" applyProtection="1">
      <alignment horizontal="left" vertical="center" wrapText="1"/>
      <protection locked="0" hidden="1"/>
    </xf>
    <xf numFmtId="167" fontId="46" fillId="13" borderId="3" xfId="1" applyNumberFormat="1" applyFont="1" applyFill="1" applyBorder="1" applyAlignment="1" applyProtection="1">
      <alignment horizontal="left" vertical="center"/>
      <protection locked="0" hidden="1"/>
    </xf>
    <xf numFmtId="0" fontId="54" fillId="13" borderId="3" xfId="0" applyFont="1" applyFill="1" applyBorder="1" applyAlignment="1" applyProtection="1">
      <alignment horizontal="left" vertical="center"/>
      <protection locked="0" hidden="1"/>
    </xf>
    <xf numFmtId="164" fontId="46" fillId="13" borderId="3" xfId="2" applyFont="1" applyFill="1" applyBorder="1" applyAlignment="1" applyProtection="1">
      <alignment horizontal="left" wrapText="1"/>
      <protection locked="0" hidden="1"/>
    </xf>
    <xf numFmtId="0" fontId="39" fillId="13" borderId="3" xfId="0" applyFont="1" applyFill="1" applyBorder="1" applyAlignment="1" applyProtection="1">
      <alignment horizontal="left" vertical="center" wrapText="1"/>
      <protection locked="0" hidden="1"/>
    </xf>
    <xf numFmtId="0" fontId="40" fillId="13" borderId="3" xfId="0" applyFont="1" applyFill="1" applyBorder="1" applyAlignment="1" applyProtection="1">
      <alignment horizontal="left" vertical="center" wrapText="1"/>
      <protection locked="0" hidden="1"/>
    </xf>
    <xf numFmtId="0" fontId="28" fillId="13" borderId="3" xfId="0" applyFont="1" applyFill="1" applyBorder="1" applyAlignment="1" applyProtection="1">
      <alignment horizontal="left" vertical="top"/>
      <protection locked="0" hidden="1"/>
    </xf>
    <xf numFmtId="0" fontId="62" fillId="13" borderId="3" xfId="0" applyFont="1" applyFill="1" applyBorder="1" applyAlignment="1" applyProtection="1">
      <alignment horizontal="left" vertical="top"/>
      <protection locked="0" hidden="1"/>
    </xf>
    <xf numFmtId="3" fontId="46" fillId="13" borderId="3" xfId="0" applyNumberFormat="1" applyFont="1" applyFill="1" applyBorder="1" applyProtection="1">
      <protection locked="0" hidden="1"/>
    </xf>
    <xf numFmtId="0" fontId="48" fillId="13" borderId="3" xfId="0" applyFont="1" applyFill="1" applyBorder="1" applyAlignment="1" applyProtection="1">
      <alignment horizontal="left" vertical="center" wrapText="1"/>
      <protection locked="0" hidden="1"/>
    </xf>
    <xf numFmtId="0" fontId="43" fillId="13" borderId="3" xfId="0" applyFont="1" applyFill="1" applyBorder="1" applyAlignment="1" applyProtection="1">
      <alignment horizontal="left" vertical="center"/>
      <protection locked="0" hidden="1"/>
    </xf>
    <xf numFmtId="165" fontId="56" fillId="13" borderId="3" xfId="1" applyFont="1" applyFill="1" applyBorder="1" applyProtection="1">
      <protection hidden="1"/>
    </xf>
    <xf numFmtId="165" fontId="56" fillId="13" borderId="3" xfId="1" applyFont="1" applyFill="1" applyBorder="1" applyProtection="1">
      <protection locked="0" hidden="1"/>
    </xf>
    <xf numFmtId="0" fontId="57" fillId="13" borderId="3" xfId="0" applyFont="1" applyFill="1" applyBorder="1" applyAlignment="1" applyProtection="1">
      <alignment horizontal="center" wrapText="1"/>
      <protection locked="0" hidden="1"/>
    </xf>
    <xf numFmtId="0" fontId="41" fillId="13" borderId="3" xfId="0" applyFont="1" applyFill="1" applyBorder="1" applyAlignment="1" applyProtection="1">
      <alignment horizontal="left" vertical="center"/>
      <protection locked="0" hidden="1"/>
    </xf>
    <xf numFmtId="0" fontId="67" fillId="13" borderId="3" xfId="0" applyFont="1" applyFill="1" applyBorder="1" applyAlignment="1" applyProtection="1">
      <alignment horizontal="left" vertical="center"/>
      <protection locked="0" hidden="1"/>
    </xf>
    <xf numFmtId="3" fontId="61" fillId="13" borderId="3" xfId="1" applyNumberFormat="1" applyFont="1" applyFill="1" applyBorder="1" applyAlignment="1" applyProtection="1">
      <alignment horizontal="center" vertical="center"/>
      <protection locked="0" hidden="1"/>
    </xf>
    <xf numFmtId="3" fontId="26" fillId="13" borderId="3" xfId="1" applyNumberFormat="1" applyFont="1" applyFill="1" applyBorder="1" applyAlignment="1" applyProtection="1">
      <alignment horizontal="right" vertical="center"/>
      <protection locked="0" hidden="1"/>
    </xf>
    <xf numFmtId="167" fontId="26" fillId="13" borderId="3" xfId="1" applyNumberFormat="1" applyFont="1" applyFill="1" applyBorder="1" applyAlignment="1" applyProtection="1">
      <alignment horizontal="left" vertical="center"/>
      <protection locked="0" hidden="1"/>
    </xf>
    <xf numFmtId="165" fontId="17" fillId="13" borderId="3" xfId="1" applyFont="1" applyFill="1" applyBorder="1" applyProtection="1">
      <protection locked="0" hidden="1"/>
    </xf>
    <xf numFmtId="165" fontId="46" fillId="13" borderId="3" xfId="1" applyFont="1" applyFill="1" applyBorder="1" applyAlignment="1" applyProtection="1">
      <alignment horizontal="left" vertical="center"/>
      <protection locked="0" hidden="1"/>
    </xf>
    <xf numFmtId="166" fontId="46" fillId="13" borderId="3" xfId="1" applyNumberFormat="1" applyFont="1" applyFill="1" applyBorder="1" applyAlignment="1" applyProtection="1">
      <alignment horizontal="right" vertical="center"/>
      <protection locked="0" hidden="1"/>
    </xf>
    <xf numFmtId="4" fontId="57" fillId="13" borderId="3" xfId="0" applyNumberFormat="1" applyFont="1" applyFill="1" applyBorder="1" applyProtection="1">
      <protection locked="0" hidden="1"/>
    </xf>
    <xf numFmtId="0" fontId="26" fillId="13" borderId="3" xfId="0" applyFont="1" applyFill="1" applyBorder="1" applyAlignment="1" applyProtection="1">
      <alignment horizontal="left" vertical="top" wrapText="1"/>
      <protection locked="0" hidden="1"/>
    </xf>
    <xf numFmtId="0" fontId="40" fillId="13" borderId="3" xfId="0" applyFont="1" applyFill="1" applyBorder="1" applyAlignment="1" applyProtection="1">
      <alignment horizontal="left" vertical="top" wrapText="1"/>
      <protection locked="0" hidden="1"/>
    </xf>
    <xf numFmtId="0" fontId="67" fillId="13" borderId="3" xfId="0" applyFont="1" applyFill="1" applyBorder="1" applyAlignment="1" applyProtection="1">
      <alignment horizontal="left" vertical="top" wrapText="1"/>
      <protection locked="0" hidden="1"/>
    </xf>
    <xf numFmtId="0" fontId="46" fillId="13" borderId="3" xfId="0" applyFont="1" applyFill="1" applyBorder="1" applyAlignment="1" applyProtection="1">
      <alignment horizontal="left" vertical="top" wrapText="1"/>
      <protection locked="0" hidden="1"/>
    </xf>
    <xf numFmtId="0" fontId="39" fillId="13" borderId="3" xfId="0" applyFont="1" applyFill="1" applyBorder="1" applyAlignment="1" applyProtection="1">
      <alignment horizontal="left" vertical="top" wrapText="1"/>
      <protection locked="0" hidden="1"/>
    </xf>
    <xf numFmtId="1" fontId="56" fillId="13" borderId="3" xfId="0" applyNumberFormat="1" applyFont="1" applyFill="1" applyBorder="1" applyProtection="1">
      <protection hidden="1"/>
    </xf>
    <xf numFmtId="0" fontId="26" fillId="13" borderId="3" xfId="0" applyFont="1" applyFill="1" applyBorder="1" applyAlignment="1" applyProtection="1">
      <alignment horizontal="left" vertical="center"/>
      <protection locked="0" hidden="1"/>
    </xf>
    <xf numFmtId="0" fontId="49" fillId="13" borderId="3" xfId="0" applyFont="1" applyFill="1" applyBorder="1" applyAlignment="1" applyProtection="1">
      <alignment horizontal="left" vertical="top" wrapText="1"/>
      <protection locked="0" hidden="1"/>
    </xf>
    <xf numFmtId="0" fontId="39" fillId="13" borderId="3" xfId="0" applyFont="1" applyFill="1" applyBorder="1" applyAlignment="1" applyProtection="1">
      <alignment horizontal="left" vertical="top"/>
      <protection locked="0" hidden="1"/>
    </xf>
    <xf numFmtId="0" fontId="67" fillId="13" borderId="3" xfId="0" applyFont="1" applyFill="1" applyBorder="1" applyAlignment="1" applyProtection="1">
      <alignment horizontal="left" vertical="top"/>
      <protection locked="0" hidden="1"/>
    </xf>
    <xf numFmtId="0" fontId="48" fillId="13" borderId="3" xfId="0" applyFont="1" applyFill="1" applyBorder="1" applyAlignment="1" applyProtection="1">
      <alignment horizontal="left" vertical="top" wrapText="1"/>
      <protection locked="0" hidden="1"/>
    </xf>
    <xf numFmtId="0" fontId="48" fillId="13" borderId="3" xfId="0" applyFont="1" applyFill="1" applyBorder="1" applyAlignment="1" applyProtection="1">
      <alignment horizontal="left" vertical="top"/>
      <protection locked="0" hidden="1"/>
    </xf>
    <xf numFmtId="166" fontId="56" fillId="13" borderId="3" xfId="0" applyNumberFormat="1" applyFont="1" applyFill="1" applyBorder="1" applyProtection="1">
      <protection locked="0" hidden="1"/>
    </xf>
    <xf numFmtId="165" fontId="46" fillId="13" borderId="3" xfId="1" applyFont="1" applyFill="1" applyBorder="1" applyProtection="1">
      <protection locked="0" hidden="1"/>
    </xf>
  </cellXfs>
  <cellStyles count="4">
    <cellStyle name="Comma" xfId="1" builtinId="3"/>
    <cellStyle name="Comma [0]" xfId="2" builtinId="6"/>
    <cellStyle name="Normal" xfId="0" builtinId="0"/>
    <cellStyle name="Percent" xfId="3" builtinId="5"/>
  </cellStyles>
  <dxfs count="18">
    <dxf>
      <font>
        <b/>
        <i val="0"/>
        <strike val="0"/>
        <condense val="0"/>
        <extend val="0"/>
        <outline val="0"/>
        <shadow val="0"/>
        <u val="none"/>
        <vertAlign val="baseline"/>
        <sz val="10"/>
        <color theme="1" tint="0.34998626667073579"/>
        <name val="Calibri"/>
        <family val="2"/>
        <scheme val="minor"/>
      </font>
      <fill>
        <patternFill patternType="solid">
          <fgColor indexed="64"/>
          <bgColor theme="9" tint="0.59999389629810485"/>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0" hidden="1"/>
    </dxf>
    <dxf>
      <font>
        <b/>
        <i val="0"/>
        <strike val="0"/>
        <condense val="0"/>
        <extend val="0"/>
        <outline val="0"/>
        <shadow val="0"/>
        <u val="none"/>
        <vertAlign val="baseline"/>
        <sz val="10"/>
        <color auto="1"/>
        <name val="Calibri"/>
        <family val="2"/>
        <scheme val="minor"/>
      </font>
      <fill>
        <patternFill>
          <fgColor indexed="64"/>
          <bgColor theme="9" tint="0.59999389629810485"/>
        </patternFill>
      </fill>
      <border diagonalUp="0" diagonalDown="0">
        <left style="thin">
          <color indexed="64"/>
        </left>
        <right/>
        <top style="thin">
          <color indexed="64"/>
        </top>
        <bottom style="thin">
          <color indexed="64"/>
        </bottom>
        <vertical style="thin">
          <color indexed="64"/>
        </vertical>
        <horizontal style="thin">
          <color indexed="64"/>
        </horizontal>
      </border>
      <protection locked="0" hidden="1"/>
    </dxf>
    <dxf>
      <font>
        <b val="0"/>
        <i val="0"/>
        <strike val="0"/>
        <condense val="0"/>
        <extend val="0"/>
        <outline val="0"/>
        <shadow val="0"/>
        <u val="none"/>
        <vertAlign val="baseline"/>
        <sz val="10"/>
        <color rgb="FF0070C0"/>
        <name val="Calibri"/>
        <family val="2"/>
        <scheme val="minor"/>
      </font>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rgb="FFFF0000"/>
        <name val="Calibri"/>
        <family val="2"/>
        <scheme val="minor"/>
      </font>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auto="1"/>
        <name val="Calibri"/>
        <family val="2"/>
        <scheme val="minor"/>
      </font>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auto="1"/>
        <name val="Calibri"/>
        <family val="2"/>
        <scheme val="minor"/>
      </font>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auto="1"/>
        <name val="Calibri"/>
        <family val="2"/>
        <scheme val="minor"/>
      </font>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rgb="FF545757"/>
        <name val="Calibri"/>
        <family val="2"/>
        <scheme val="minor"/>
      </font>
      <fill>
        <patternFill patternType="solid">
          <fgColor indexed="64"/>
          <bgColor theme="9" tint="0.5999938962981048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rgb="FF545757"/>
        <name val="Calibri"/>
        <family val="2"/>
        <scheme val="minor"/>
      </font>
      <fill>
        <patternFill patternType="solid">
          <fgColor indexed="64"/>
          <bgColor theme="9" tint="0.5999938962981048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rgb="FF545757"/>
        <name val="Calibri"/>
        <family val="2"/>
        <scheme val="minor"/>
      </font>
      <fill>
        <patternFill patternType="solid">
          <fgColor indexed="64"/>
          <bgColor theme="9" tint="0.5999938962981048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rgb="FF545757"/>
        <name val="Calibri"/>
        <family val="2"/>
        <scheme val="minor"/>
      </font>
      <fill>
        <patternFill patternType="solid">
          <fgColor indexed="64"/>
          <bgColor theme="9" tint="0.5999938962981048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rgb="FF545757"/>
        <name val="Calibri"/>
        <family val="2"/>
        <scheme val="minor"/>
      </font>
      <fill>
        <patternFill patternType="solid">
          <fgColor indexed="64"/>
          <bgColor theme="9" tint="0.5999938962981048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0" hidden="1"/>
    </dxf>
    <dxf>
      <font>
        <b/>
        <i val="0"/>
        <strike val="0"/>
        <condense val="0"/>
        <extend val="0"/>
        <outline val="0"/>
        <shadow val="0"/>
        <u val="none"/>
        <vertAlign val="baseline"/>
        <sz val="10"/>
        <color auto="1"/>
        <name val="Calibri"/>
        <family val="2"/>
        <scheme val="minor"/>
      </font>
      <fill>
        <patternFill>
          <fgColor indexed="64"/>
          <bgColor theme="9" tint="0.59999389629810485"/>
        </patternFill>
      </fill>
      <protection locked="0" hidden="1"/>
    </dxf>
    <dxf>
      <numFmt numFmtId="0" formatCode="General"/>
      <fill>
        <patternFill>
          <bgColor rgb="FFFFFF00"/>
        </patternFill>
      </fill>
    </dxf>
    <dxf>
      <numFmt numFmtId="2" formatCode="0.00"/>
    </dxf>
    <dxf>
      <font>
        <b/>
        <i val="0"/>
        <strike val="0"/>
        <condense val="0"/>
        <extend val="0"/>
        <outline val="0"/>
        <shadow val="0"/>
        <u val="none"/>
        <vertAlign val="baseline"/>
        <sz val="10"/>
        <color auto="1"/>
        <name val="Arial"/>
        <family val="2"/>
        <scheme val="none"/>
      </font>
    </dxf>
    <dxf>
      <numFmt numFmtId="166" formatCode="_(* #,##0_);_(* \(#,##0\);_(* &quot;-&quot;??_);_(@_)"/>
    </dxf>
    <dxf>
      <border outline="0">
        <bottom style="thin">
          <color indexed="6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derai Chipunza" refreshedDate="45917.534603703702" createdVersion="8" refreshedVersion="8" minRefreshableVersion="3" recordCount="12" xr:uid="{485AC80F-5EF3-4603-8D89-2AB1AE3777A2}">
  <cacheSource type="worksheet">
    <worksheetSource name="PREMIUMTABLE"/>
  </cacheSource>
  <cacheFields count="3">
    <cacheField name="POLICY COVER" numFmtId="0">
      <sharedItems count="24">
        <s v="FIRE &amp; ALLIED PERILS"/>
        <s v=" LOSS OF PROFIT or INCREASE COST OF WORKING"/>
        <s v="GENERAL PUBLIC LIABILITY "/>
        <s v="EMPLOYERS' LIABILITY"/>
        <s v="GPA - OCCUPATIONAL COVER"/>
        <s v="GPA - FIXED BENEFIT COVER "/>
        <s v="ELECTRONIC EQUIPMENT "/>
        <s v="ALL RISKS (PLANT &amp; MACHINERY)  "/>
        <s v="ALL RISKS (MISCELLANEOUS)  "/>
        <s v="MACHINERY BREAKDOWN"/>
        <s v="LOSS OF PROFIT FOLLOWING MACHINERY BREAKDOWN"/>
        <s v="CASH"/>
        <s v="GROUP PERSONAL ACCIDENT " u="1"/>
        <s v="1. FIRE &amp; ALLIED PERILS" u="1"/>
        <s v="2. LOSS OF PROFIT or INCREASE COST OF WORKING" u="1"/>
        <s v="3. GENERAL PUBLIC LIABILITY " u="1"/>
        <s v="4. EMPLOYERS' LIABILITY" u="1"/>
        <s v="5. GROUP PERSONAL ACCIDENT " u="1"/>
        <s v="6. ELECTRONIC EQUIPMENT " u="1"/>
        <s v="7. ALL RISKS (PLANT &amp; MACHINERY)  " u="1"/>
        <s v="8. ALL RISKS (MISCELLANEOUS)  " u="1"/>
        <s v="9. MACHINERY BREAKDOWN" u="1"/>
        <s v="10. LOSS OF PROFIT FOLLOWING MACHINERY BREAKDOWN" u="1"/>
        <s v="11. CASH" u="1"/>
      </sharedItems>
    </cacheField>
    <cacheField name="SELECTED" numFmtId="0">
      <sharedItems count="2">
        <s v="YES"/>
        <s v="NO"/>
      </sharedItems>
    </cacheField>
    <cacheField name="PREMIUM" numFmtId="2">
      <sharedItems containsSemiMixedTypes="0" containsString="0" containsNumber="1" minValue="1353.5" maxValue="9954.05304999999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1353.5"/>
  </r>
  <r>
    <x v="1"/>
    <x v="1"/>
    <n v="1353.5"/>
  </r>
  <r>
    <x v="2"/>
    <x v="0"/>
    <n v="4865.75"/>
  </r>
  <r>
    <x v="3"/>
    <x v="0"/>
    <n v="2779.8026479999999"/>
  </r>
  <r>
    <x v="4"/>
    <x v="0"/>
    <n v="4905.8799650000001"/>
  </r>
  <r>
    <x v="5"/>
    <x v="1"/>
    <n v="1353.5"/>
  </r>
  <r>
    <x v="6"/>
    <x v="0"/>
    <n v="9954.0530499999986"/>
  </r>
  <r>
    <x v="7"/>
    <x v="1"/>
    <n v="1353.5"/>
  </r>
  <r>
    <x v="8"/>
    <x v="1"/>
    <n v="1353.5"/>
  </r>
  <r>
    <x v="9"/>
    <x v="1"/>
    <n v="1353.5"/>
  </r>
  <r>
    <x v="10"/>
    <x v="1"/>
    <n v="2269.1937499999999"/>
  </r>
  <r>
    <x v="11"/>
    <x v="1"/>
    <n v="195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2B3B3-B2AC-4902-8C26-BD320A4D01D4}" name="PivotTable1" cacheId="158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9" firstHeaderRow="1" firstDataRow="1" firstDataCol="1" rowPageCount="1" colPageCount="1"/>
  <pivotFields count="3">
    <pivotField axis="axisRow" compact="0" showAll="0">
      <items count="25">
        <item m="1" x="20"/>
        <item m="1" x="19"/>
        <item m="1" x="18"/>
        <item m="1" x="17"/>
        <item m="1" x="15"/>
        <item m="1" x="23"/>
        <item m="1" x="22"/>
        <item m="1" x="21"/>
        <item m="1" x="16"/>
        <item m="1" x="14"/>
        <item m="1" x="13"/>
        <item x="0"/>
        <item x="1"/>
        <item x="2"/>
        <item x="3"/>
        <item m="1" x="12"/>
        <item x="6"/>
        <item x="7"/>
        <item x="8"/>
        <item x="9"/>
        <item x="10"/>
        <item x="11"/>
        <item x="4"/>
        <item x="5"/>
        <item t="default"/>
      </items>
    </pivotField>
    <pivotField axis="axisPage" compact="0" multipleItemSelectionAllowed="1" showAll="0">
      <items count="3">
        <item h="1" x="1"/>
        <item x="0"/>
        <item t="default"/>
      </items>
    </pivotField>
    <pivotField dataField="1" compact="0" numFmtId="2" showAll="0"/>
  </pivotFields>
  <rowFields count="1">
    <field x="0"/>
  </rowFields>
  <rowItems count="6">
    <i>
      <x v="11"/>
    </i>
    <i>
      <x v="13"/>
    </i>
    <i>
      <x v="14"/>
    </i>
    <i>
      <x v="16"/>
    </i>
    <i>
      <x v="22"/>
    </i>
    <i t="grand">
      <x/>
    </i>
  </rowItems>
  <colItems count="1">
    <i/>
  </colItems>
  <pageFields count="1">
    <pageField fld="1" hier="-1"/>
  </pageFields>
  <dataFields count="1">
    <dataField name="QUOTED PREMIUM" fld="2" baseField="0" baseItem="0" numFmtId="166"/>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7B6D5F-8CEA-491C-939D-4762F27D97C3}" name="CoversTable" displayName="CoversTable" ref="A5:K236" totalsRowShown="0" headerRowDxfId="0" dataDxfId="12" tableBorderDxfId="17">
  <autoFilter ref="A5:K236" xr:uid="{277B6D5F-8CEA-491C-939D-4762F27D97C3}"/>
  <tableColumns count="11">
    <tableColumn id="1" xr3:uid="{5259744D-D3B5-47E9-822E-C8ED976DF6D9}" name="Column1" dataDxfId="11"/>
    <tableColumn id="2" xr3:uid="{5DA22BCE-9754-4889-B582-798AE1A4BBFD}" name="Column2" dataDxfId="10"/>
    <tableColumn id="3" xr3:uid="{0F9CB6F9-98CB-4884-A95C-A5353B228092}" name="Column3" dataDxfId="9"/>
    <tableColumn id="4" xr3:uid="{E76766DE-7DB8-4C28-A6C6-B8D4F432441D}" name="Column4" dataDxfId="8"/>
    <tableColumn id="5" xr3:uid="{63BBBA7B-FCBA-4AE7-8CA2-1B87AEECC278}" name="Column5" dataDxfId="7"/>
    <tableColumn id="6" xr3:uid="{6EE24DB4-4806-48C8-8C4B-E2C2A12F1678}" name="Column6" dataDxfId="6"/>
    <tableColumn id="7" xr3:uid="{FFCB7C61-064F-4772-8034-C4685E8C2B89}" name="Column7" dataDxfId="5"/>
    <tableColumn id="8" xr3:uid="{C241DBCA-2996-46DB-A8BA-49D5A8BB0608}" name="Column8" dataDxfId="4"/>
    <tableColumn id="9" xr3:uid="{B9C4B3FE-C4B3-48F4-BCFE-2255F36D36C8}" name="Column9" dataDxfId="3"/>
    <tableColumn id="10" xr3:uid="{ECAA5455-10F9-478B-B0EE-D98AB1E1E169}" name="Column10" dataDxfId="2"/>
    <tableColumn id="12" xr3:uid="{BAF06C9A-D71D-459E-8C2E-3C9C4F071FAA}" name="Column11"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98A4EA-056A-4219-8CB0-062A2BB790F3}" name="PREMIUMTABLE" displayName="PREMIUMTABLE" ref="A1:C13" totalsRowShown="0" headerRowDxfId="15">
  <autoFilter ref="A1:C13" xr:uid="{FB98A4EA-056A-4219-8CB0-062A2BB790F3}"/>
  <tableColumns count="3">
    <tableColumn id="1" xr3:uid="{6831147F-31FE-4B9F-A7C7-C6417C82E65E}" name="POLICY COVER"/>
    <tableColumn id="2" xr3:uid="{149D15FE-BCA0-4B76-A165-F68F8429DA13}" name="SELECTED"/>
    <tableColumn id="3" xr3:uid="{74E351DD-C1E2-45E5-827A-11749B2EDEDD}" name="PREMIUM" dataDxfId="14"/>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36"/>
  <sheetViews>
    <sheetView tabSelected="1" zoomScale="82" zoomScaleNormal="82" workbookViewId="0">
      <pane ySplit="7" topLeftCell="A8" activePane="bottomLeft" state="frozen"/>
      <selection pane="bottomLeft" activeCell="I196" sqref="I196"/>
    </sheetView>
  </sheetViews>
  <sheetFormatPr defaultRowHeight="13.8" x14ac:dyDescent="0.3"/>
  <cols>
    <col min="1" max="1" width="129" style="119" customWidth="1"/>
    <col min="2" max="2" width="18" style="119" customWidth="1"/>
    <col min="3" max="3" width="0.21875" style="119" customWidth="1"/>
    <col min="4" max="4" width="19.6640625" style="123" customWidth="1"/>
    <col min="5" max="5" width="22" style="119" customWidth="1"/>
    <col min="6" max="6" width="17.88671875" style="119" customWidth="1"/>
    <col min="7" max="7" width="18.21875" style="119" hidden="1" customWidth="1"/>
    <col min="8" max="8" width="13.33203125" style="119" customWidth="1"/>
    <col min="9" max="9" width="16" style="114" customWidth="1"/>
    <col min="10" max="10" width="36.77734375" style="111" hidden="1" customWidth="1"/>
    <col min="11" max="11" width="16.6640625" style="112" customWidth="1"/>
    <col min="12" max="12" width="8.88671875" style="112" hidden="1" customWidth="1"/>
    <col min="13" max="13" width="11.88671875" style="112" hidden="1" customWidth="1"/>
    <col min="14" max="14" width="8.88671875" style="112" hidden="1" customWidth="1"/>
    <col min="15" max="15" width="10.88671875" style="112" hidden="1" customWidth="1"/>
    <col min="16" max="16384" width="8.88671875" style="113"/>
  </cols>
  <sheetData>
    <row r="1" spans="1:12" ht="100.8" customHeight="1" x14ac:dyDescent="0.3">
      <c r="A1" s="179"/>
      <c r="B1" s="179"/>
      <c r="C1" s="179"/>
      <c r="D1" s="179"/>
      <c r="E1" s="179"/>
      <c r="F1" s="179"/>
      <c r="G1" s="179"/>
      <c r="H1" s="179"/>
      <c r="I1" s="180"/>
      <c r="J1" s="181"/>
      <c r="K1" s="182"/>
    </row>
    <row r="2" spans="1:12" ht="1.2" customHeight="1" x14ac:dyDescent="0.3">
      <c r="A2" s="183"/>
      <c r="B2" s="183"/>
      <c r="C2" s="183"/>
      <c r="D2" s="183"/>
      <c r="E2" s="183"/>
      <c r="F2" s="183"/>
      <c r="G2" s="183"/>
      <c r="H2" s="183"/>
      <c r="I2" s="184"/>
      <c r="J2" s="181" t="s">
        <v>30</v>
      </c>
      <c r="K2" s="182"/>
    </row>
    <row r="3" spans="1:12" ht="17.399999999999999" customHeight="1" x14ac:dyDescent="0.3">
      <c r="A3" s="185"/>
      <c r="B3" s="185"/>
      <c r="C3" s="185"/>
      <c r="D3" s="185"/>
      <c r="E3" s="185"/>
      <c r="F3" s="185"/>
      <c r="G3" s="185"/>
      <c r="H3" s="185"/>
      <c r="I3" s="185"/>
      <c r="J3" s="181"/>
      <c r="K3" s="182"/>
    </row>
    <row r="4" spans="1:12" ht="17.399999999999999" customHeight="1" x14ac:dyDescent="0.3">
      <c r="A4" s="186"/>
      <c r="B4" s="186"/>
      <c r="C4" s="186"/>
      <c r="D4" s="186"/>
      <c r="E4" s="186"/>
      <c r="F4" s="186"/>
      <c r="G4" s="186"/>
      <c r="H4" s="186"/>
      <c r="I4" s="186"/>
      <c r="J4" s="181"/>
      <c r="K4" s="182"/>
    </row>
    <row r="5" spans="1:12" ht="18.600000000000001" hidden="1" customHeight="1" x14ac:dyDescent="0.3">
      <c r="A5" s="187" t="s">
        <v>503</v>
      </c>
      <c r="B5" s="187" t="s">
        <v>504</v>
      </c>
      <c r="C5" s="187" t="s">
        <v>505</v>
      </c>
      <c r="D5" s="187" t="s">
        <v>506</v>
      </c>
      <c r="E5" s="187" t="s">
        <v>507</v>
      </c>
      <c r="F5" s="187" t="s">
        <v>508</v>
      </c>
      <c r="G5" s="187" t="s">
        <v>509</v>
      </c>
      <c r="H5" s="187" t="s">
        <v>510</v>
      </c>
      <c r="I5" s="184" t="s">
        <v>511</v>
      </c>
      <c r="J5" s="181" t="s">
        <v>512</v>
      </c>
      <c r="K5" s="187" t="s">
        <v>513</v>
      </c>
    </row>
    <row r="6" spans="1:12" ht="18.600000000000001" customHeight="1" x14ac:dyDescent="0.4">
      <c r="A6" s="188" t="s">
        <v>23</v>
      </c>
      <c r="B6" s="187"/>
      <c r="C6" s="187"/>
      <c r="D6" s="187"/>
      <c r="E6" s="187"/>
      <c r="F6" s="187"/>
      <c r="G6" s="187"/>
      <c r="H6" s="187"/>
      <c r="I6" s="184"/>
      <c r="J6" s="181"/>
      <c r="K6" s="189"/>
    </row>
    <row r="7" spans="1:12" ht="37.799999999999997" customHeight="1" x14ac:dyDescent="0.4">
      <c r="A7" s="188" t="s">
        <v>33</v>
      </c>
      <c r="B7" s="187"/>
      <c r="C7" s="187"/>
      <c r="D7" s="187"/>
      <c r="E7" s="187"/>
      <c r="F7" s="187"/>
      <c r="G7" s="187"/>
      <c r="H7" s="187"/>
      <c r="I7" s="184"/>
      <c r="J7" s="190"/>
      <c r="K7" s="189"/>
    </row>
    <row r="8" spans="1:12" ht="21" x14ac:dyDescent="0.4">
      <c r="A8" s="188" t="s">
        <v>34</v>
      </c>
      <c r="B8" s="187"/>
      <c r="C8" s="187"/>
      <c r="D8" s="187"/>
      <c r="E8" s="187"/>
      <c r="F8" s="187"/>
      <c r="G8" s="187"/>
      <c r="H8" s="187"/>
      <c r="I8" s="171"/>
      <c r="J8" s="181"/>
      <c r="K8" s="189"/>
    </row>
    <row r="9" spans="1:12" ht="42.75" customHeight="1" x14ac:dyDescent="0.4">
      <c r="A9" s="188" t="s">
        <v>31</v>
      </c>
      <c r="B9" s="187" t="s">
        <v>22</v>
      </c>
      <c r="C9" s="187"/>
      <c r="D9" s="187"/>
      <c r="E9" s="187"/>
      <c r="F9" s="172"/>
      <c r="G9" s="172"/>
      <c r="H9" s="187" t="s">
        <v>281</v>
      </c>
      <c r="I9" s="171"/>
      <c r="J9" s="181"/>
      <c r="K9" s="189"/>
    </row>
    <row r="10" spans="1:12" ht="53.4" customHeight="1" x14ac:dyDescent="0.3">
      <c r="A10" s="191" t="s">
        <v>0</v>
      </c>
      <c r="B10" s="191"/>
      <c r="C10" s="191"/>
      <c r="D10" s="191" t="s">
        <v>475</v>
      </c>
      <c r="E10" s="191" t="s">
        <v>476</v>
      </c>
      <c r="F10" s="173" t="s">
        <v>20</v>
      </c>
      <c r="G10" s="192" t="s">
        <v>477</v>
      </c>
      <c r="H10" s="192" t="s">
        <v>1</v>
      </c>
      <c r="I10" s="173" t="s">
        <v>12</v>
      </c>
      <c r="J10" s="174" t="s">
        <v>407</v>
      </c>
      <c r="K10" s="173" t="s">
        <v>514</v>
      </c>
    </row>
    <row r="11" spans="1:12" ht="76.2" customHeight="1" x14ac:dyDescent="0.3">
      <c r="A11" s="193" t="s">
        <v>521</v>
      </c>
      <c r="B11" s="194"/>
      <c r="C11" s="194"/>
      <c r="D11" s="175"/>
      <c r="E11" s="175"/>
      <c r="F11" s="177"/>
      <c r="G11" s="177"/>
      <c r="H11" s="195"/>
      <c r="I11" s="196"/>
      <c r="J11" s="197"/>
      <c r="K11" s="198"/>
      <c r="L11" s="115"/>
    </row>
    <row r="12" spans="1:12" ht="97.2" customHeight="1" x14ac:dyDescent="0.3">
      <c r="A12" s="199" t="s">
        <v>16</v>
      </c>
      <c r="B12" s="199"/>
      <c r="C12" s="199"/>
      <c r="D12" s="200"/>
      <c r="E12" s="200"/>
      <c r="F12" s="201"/>
      <c r="G12" s="201"/>
      <c r="H12" s="202"/>
      <c r="I12" s="196"/>
      <c r="J12" s="203"/>
      <c r="K12" s="198"/>
      <c r="L12" s="116"/>
    </row>
    <row r="13" spans="1:12" ht="21" x14ac:dyDescent="0.3">
      <c r="A13" s="204" t="s">
        <v>418</v>
      </c>
      <c r="B13" s="204"/>
      <c r="C13" s="204"/>
      <c r="D13" s="175" t="s">
        <v>532</v>
      </c>
      <c r="E13" s="175" t="s">
        <v>478</v>
      </c>
      <c r="F13" s="205">
        <v>0</v>
      </c>
      <c r="G13" s="206" t="str">
        <f t="shared" ref="G13:G18" si="0">D13 &amp; "_" &amp; E13</f>
        <v>A_All Concrete</v>
      </c>
      <c r="H13" s="207">
        <f>VLOOKUP(F13,'F&amp;L LIMITS RATES'!$A$2:$G$5,MATCH(G13,'F&amp;L LIMITS RATES'!$B$1:$G$1,0)+1)</f>
        <v>8.9999999999999998E-4</v>
      </c>
      <c r="I13" s="208">
        <f t="shared" ref="I13:I18" si="1">F13*H13</f>
        <v>0</v>
      </c>
      <c r="J13" s="209"/>
      <c r="K13" s="198"/>
      <c r="L13" s="116"/>
    </row>
    <row r="14" spans="1:12" ht="15.9" customHeight="1" x14ac:dyDescent="0.3">
      <c r="A14" s="204" t="s">
        <v>419</v>
      </c>
      <c r="B14" s="204"/>
      <c r="C14" s="204"/>
      <c r="D14" s="175" t="s">
        <v>532</v>
      </c>
      <c r="E14" s="175" t="s">
        <v>478</v>
      </c>
      <c r="F14" s="205">
        <v>0</v>
      </c>
      <c r="G14" s="206" t="str">
        <f t="shared" si="0"/>
        <v>A_All Concrete</v>
      </c>
      <c r="H14" s="207">
        <f>VLOOKUP(F14,'F&amp;L LIMITS RATES'!$A$2:$G$5,MATCH(G14,'F&amp;L LIMITS RATES'!$B$1:$G$1,0)+1)</f>
        <v>8.9999999999999998E-4</v>
      </c>
      <c r="I14" s="210">
        <f t="shared" si="1"/>
        <v>0</v>
      </c>
      <c r="J14" s="209"/>
      <c r="K14" s="198"/>
      <c r="L14" s="118"/>
    </row>
    <row r="15" spans="1:12" ht="15.9" customHeight="1" x14ac:dyDescent="0.3">
      <c r="A15" s="204" t="s">
        <v>25</v>
      </c>
      <c r="B15" s="204"/>
      <c r="C15" s="204"/>
      <c r="D15" s="175" t="s">
        <v>532</v>
      </c>
      <c r="E15" s="175" t="s">
        <v>478</v>
      </c>
      <c r="F15" s="205">
        <v>300000</v>
      </c>
      <c r="G15" s="206" t="str">
        <f t="shared" si="0"/>
        <v>A_All Concrete</v>
      </c>
      <c r="H15" s="207">
        <f>VLOOKUP(F15,'F&amp;L LIMITS RATES'!$A$2:$G$5,MATCH(G15,'F&amp;L LIMITS RATES'!$B$1:$G$1,0)+1)</f>
        <v>8.9999999999999998E-4</v>
      </c>
      <c r="I15" s="210">
        <f t="shared" si="1"/>
        <v>270</v>
      </c>
      <c r="J15" s="211"/>
      <c r="K15" s="198"/>
    </row>
    <row r="16" spans="1:12" ht="15.9" customHeight="1" x14ac:dyDescent="0.3">
      <c r="A16" s="204" t="s">
        <v>26</v>
      </c>
      <c r="B16" s="204"/>
      <c r="C16" s="204"/>
      <c r="D16" s="175" t="s">
        <v>532</v>
      </c>
      <c r="E16" s="175" t="s">
        <v>478</v>
      </c>
      <c r="F16" s="205">
        <v>0</v>
      </c>
      <c r="G16" s="206" t="str">
        <f t="shared" si="0"/>
        <v>A_All Concrete</v>
      </c>
      <c r="H16" s="207">
        <f>VLOOKUP(F16,'F&amp;L LIMITS RATES'!$A$2:$G$5,MATCH(G16,'F&amp;L LIMITS RATES'!$B$1:$G$1,0)+1)</f>
        <v>8.9999999999999998E-4</v>
      </c>
      <c r="I16" s="210">
        <f t="shared" si="1"/>
        <v>0</v>
      </c>
      <c r="J16" s="197"/>
      <c r="K16" s="198"/>
    </row>
    <row r="17" spans="1:15" ht="15.9" customHeight="1" x14ac:dyDescent="0.3">
      <c r="A17" s="204" t="s">
        <v>27</v>
      </c>
      <c r="B17" s="204"/>
      <c r="C17" s="204"/>
      <c r="D17" s="175" t="s">
        <v>532</v>
      </c>
      <c r="E17" s="175" t="s">
        <v>478</v>
      </c>
      <c r="F17" s="205">
        <v>30000</v>
      </c>
      <c r="G17" s="206" t="str">
        <f t="shared" si="0"/>
        <v>A_All Concrete</v>
      </c>
      <c r="H17" s="207">
        <f>VLOOKUP(F17,'F&amp;L LIMITS RATES'!$A$2:$G$5,MATCH(G17,'F&amp;L LIMITS RATES'!$B$1:$G$1,0)+1)</f>
        <v>8.9999999999999998E-4</v>
      </c>
      <c r="I17" s="210">
        <f t="shared" si="1"/>
        <v>27</v>
      </c>
      <c r="J17" s="197"/>
      <c r="K17" s="198"/>
    </row>
    <row r="18" spans="1:15" s="112" customFormat="1" ht="15.9" customHeight="1" x14ac:dyDescent="0.3">
      <c r="A18" s="204" t="s">
        <v>126</v>
      </c>
      <c r="B18" s="204"/>
      <c r="C18" s="204"/>
      <c r="D18" s="175" t="s">
        <v>532</v>
      </c>
      <c r="E18" s="175" t="s">
        <v>478</v>
      </c>
      <c r="F18" s="205">
        <v>0</v>
      </c>
      <c r="G18" s="206" t="str">
        <f t="shared" si="0"/>
        <v>A_All Concrete</v>
      </c>
      <c r="H18" s="207">
        <f>VLOOKUP(F18,'F&amp;L LIMITS RATES'!$A$2:$G$5,MATCH(G18,'F&amp;L LIMITS RATES'!$B$1:$G$1,0)+1)</f>
        <v>8.9999999999999998E-4</v>
      </c>
      <c r="I18" s="210">
        <f t="shared" si="1"/>
        <v>0</v>
      </c>
      <c r="J18" s="197"/>
      <c r="K18" s="198"/>
    </row>
    <row r="19" spans="1:15" ht="15.9" customHeight="1" x14ac:dyDescent="0.3">
      <c r="A19" s="212" t="s">
        <v>356</v>
      </c>
      <c r="B19" s="212"/>
      <c r="C19" s="212"/>
      <c r="D19" s="213"/>
      <c r="E19" s="213"/>
      <c r="F19" s="214"/>
      <c r="G19" s="214"/>
      <c r="H19" s="215">
        <v>4.0000000000000002E-4</v>
      </c>
      <c r="I19" s="216">
        <f>H19*(F13+F15+F16+F17+F18)</f>
        <v>132</v>
      </c>
      <c r="J19" s="211"/>
      <c r="K19" s="198"/>
    </row>
    <row r="20" spans="1:15" ht="15.9" customHeight="1" x14ac:dyDescent="0.3">
      <c r="A20" s="204" t="s">
        <v>35</v>
      </c>
      <c r="B20" s="204"/>
      <c r="C20" s="204"/>
      <c r="D20" s="175"/>
      <c r="E20" s="175"/>
      <c r="F20" s="201"/>
      <c r="G20" s="201"/>
      <c r="H20" s="202"/>
      <c r="I20" s="217">
        <f>IF(SUM(I13:I19)&lt;=J20,J20,SUM(I13:I19))</f>
        <v>1000</v>
      </c>
      <c r="J20" s="218">
        <v>1000</v>
      </c>
      <c r="K20" s="198"/>
    </row>
    <row r="21" spans="1:15" ht="15.9" customHeight="1" x14ac:dyDescent="0.3">
      <c r="A21" s="204" t="s">
        <v>36</v>
      </c>
      <c r="B21" s="204"/>
      <c r="C21" s="204"/>
      <c r="D21" s="175"/>
      <c r="E21" s="175"/>
      <c r="F21" s="201"/>
      <c r="G21" s="201"/>
      <c r="H21" s="202"/>
      <c r="I21" s="216">
        <f>IF(I20&gt;5000,850,350)</f>
        <v>350</v>
      </c>
      <c r="J21" s="197"/>
      <c r="K21" s="198"/>
    </row>
    <row r="22" spans="1:15" s="119" customFormat="1" ht="15.9" customHeight="1" x14ac:dyDescent="0.3">
      <c r="A22" s="204" t="s">
        <v>37</v>
      </c>
      <c r="B22" s="204"/>
      <c r="C22" s="204"/>
      <c r="D22" s="175"/>
      <c r="E22" s="175"/>
      <c r="F22" s="201"/>
      <c r="G22" s="201"/>
      <c r="H22" s="202"/>
      <c r="I22" s="219">
        <f>I20*0.35%</f>
        <v>3.4999999999999996</v>
      </c>
      <c r="J22" s="197"/>
      <c r="K22" s="198"/>
      <c r="L22" s="114"/>
      <c r="M22" s="114"/>
      <c r="N22" s="114"/>
      <c r="O22" s="114"/>
    </row>
    <row r="23" spans="1:15" ht="15.9" customHeight="1" x14ac:dyDescent="0.3">
      <c r="A23" s="204" t="s">
        <v>32</v>
      </c>
      <c r="B23" s="204"/>
      <c r="C23" s="204"/>
      <c r="D23" s="175"/>
      <c r="E23" s="175"/>
      <c r="F23" s="201"/>
      <c r="G23" s="201"/>
      <c r="H23" s="202"/>
      <c r="I23" s="217">
        <f>I20+I21+I22</f>
        <v>1353.5</v>
      </c>
      <c r="J23" s="220"/>
      <c r="K23" s="198" t="s">
        <v>124</v>
      </c>
    </row>
    <row r="24" spans="1:15" ht="15.9" customHeight="1" x14ac:dyDescent="0.3">
      <c r="A24" s="204" t="s">
        <v>5</v>
      </c>
      <c r="B24" s="204"/>
      <c r="C24" s="204"/>
      <c r="D24" s="175"/>
      <c r="E24" s="175"/>
      <c r="F24" s="177"/>
      <c r="G24" s="177"/>
      <c r="H24" s="195"/>
      <c r="I24" s="196"/>
      <c r="J24" s="197"/>
      <c r="K24" s="198"/>
    </row>
    <row r="25" spans="1:15" ht="37.799999999999997" customHeight="1" x14ac:dyDescent="0.3">
      <c r="A25" s="204" t="s">
        <v>357</v>
      </c>
      <c r="B25" s="204"/>
      <c r="C25" s="204"/>
      <c r="D25" s="175"/>
      <c r="E25" s="175"/>
      <c r="F25" s="177"/>
      <c r="G25" s="177"/>
      <c r="H25" s="195"/>
      <c r="I25" s="196"/>
      <c r="J25" s="197"/>
      <c r="K25" s="198"/>
    </row>
    <row r="26" spans="1:15" ht="31.8" customHeight="1" x14ac:dyDescent="0.3">
      <c r="A26" s="204" t="s">
        <v>358</v>
      </c>
      <c r="B26" s="204"/>
      <c r="C26" s="204"/>
      <c r="D26" s="175"/>
      <c r="E26" s="175"/>
      <c r="F26" s="177"/>
      <c r="G26" s="177"/>
      <c r="H26" s="195"/>
      <c r="I26" s="196"/>
      <c r="J26" s="197"/>
      <c r="K26" s="198"/>
    </row>
    <row r="27" spans="1:15" ht="38.4" customHeight="1" x14ac:dyDescent="0.3">
      <c r="A27" s="221" t="s">
        <v>359</v>
      </c>
      <c r="B27" s="221"/>
      <c r="C27" s="221"/>
      <c r="D27" s="222"/>
      <c r="E27" s="222"/>
      <c r="F27" s="177"/>
      <c r="G27" s="177"/>
      <c r="H27" s="195"/>
      <c r="I27" s="196"/>
      <c r="J27" s="197"/>
      <c r="K27" s="198"/>
    </row>
    <row r="28" spans="1:15" ht="15.9" customHeight="1" x14ac:dyDescent="0.3">
      <c r="A28" s="212" t="s">
        <v>29</v>
      </c>
      <c r="B28" s="223"/>
      <c r="C28" s="223"/>
      <c r="D28" s="224"/>
      <c r="E28" s="224"/>
      <c r="F28" s="177"/>
      <c r="G28" s="177"/>
      <c r="H28" s="195"/>
      <c r="I28" s="196"/>
      <c r="J28" s="197"/>
      <c r="K28" s="198"/>
    </row>
    <row r="29" spans="1:15" ht="73.8" customHeight="1" x14ac:dyDescent="0.3">
      <c r="A29" s="193" t="s">
        <v>522</v>
      </c>
      <c r="B29" s="194"/>
      <c r="C29" s="194"/>
      <c r="D29" s="225"/>
      <c r="E29" s="225"/>
      <c r="F29" s="177"/>
      <c r="G29" s="177"/>
      <c r="H29" s="195"/>
      <c r="I29" s="196"/>
      <c r="J29" s="197"/>
      <c r="K29" s="198"/>
    </row>
    <row r="30" spans="1:15" ht="97.2" customHeight="1" x14ac:dyDescent="0.3">
      <c r="A30" s="204" t="s">
        <v>44</v>
      </c>
      <c r="B30" s="194"/>
      <c r="C30" s="194"/>
      <c r="D30" s="225"/>
      <c r="E30" s="225"/>
      <c r="F30" s="177"/>
      <c r="G30" s="177"/>
      <c r="H30" s="195"/>
      <c r="I30" s="196"/>
      <c r="J30" s="197"/>
      <c r="K30" s="198"/>
    </row>
    <row r="31" spans="1:15" ht="15.9" customHeight="1" x14ac:dyDescent="0.3">
      <c r="A31" s="226" t="s">
        <v>49</v>
      </c>
      <c r="B31" s="227"/>
      <c r="C31" s="227"/>
      <c r="D31" s="228"/>
      <c r="E31" s="228"/>
      <c r="F31" s="177"/>
      <c r="G31" s="177"/>
      <c r="H31" s="195"/>
      <c r="I31" s="196"/>
      <c r="J31" s="197"/>
      <c r="K31" s="198"/>
    </row>
    <row r="32" spans="1:15" ht="15.9" customHeight="1" x14ac:dyDescent="0.3">
      <c r="A32" s="204" t="s">
        <v>42</v>
      </c>
      <c r="B32" s="204"/>
      <c r="C32" s="204"/>
      <c r="D32" s="175" t="s">
        <v>532</v>
      </c>
      <c r="E32" s="175" t="s">
        <v>478</v>
      </c>
      <c r="F32" s="229">
        <v>0</v>
      </c>
      <c r="G32" s="206" t="str">
        <f>D32 &amp; "_" &amp; E32</f>
        <v>A_All Concrete</v>
      </c>
      <c r="H32" s="207">
        <f>VLOOKUP(F32,'F&amp;L LIMITS RATES'!$A$13:$G$16,MATCH(G32,'F&amp;L LIMITS RATES'!$B$12:$G$12,0)+1)</f>
        <v>1E-3</v>
      </c>
      <c r="I32" s="216">
        <f>F32*H32</f>
        <v>0</v>
      </c>
      <c r="J32" s="197"/>
      <c r="K32" s="198"/>
    </row>
    <row r="33" spans="1:15" s="120" customFormat="1" ht="15.9" customHeight="1" x14ac:dyDescent="0.3">
      <c r="A33" s="204" t="s">
        <v>47</v>
      </c>
      <c r="B33" s="204"/>
      <c r="C33" s="204"/>
      <c r="D33" s="175" t="s">
        <v>532</v>
      </c>
      <c r="E33" s="175" t="s">
        <v>478</v>
      </c>
      <c r="F33" s="229">
        <v>0</v>
      </c>
      <c r="G33" s="206" t="str">
        <f>D33 &amp; "_" &amp; E33</f>
        <v>A_All Concrete</v>
      </c>
      <c r="H33" s="207">
        <f>VLOOKUP(F33,'F&amp;L LIMITS RATES'!$A$13:$G$16,MATCH(G33,'F&amp;L LIMITS RATES'!$B$12:$G$12,0)+1)</f>
        <v>1E-3</v>
      </c>
      <c r="I33" s="216">
        <f>F33*H33</f>
        <v>0</v>
      </c>
      <c r="J33" s="197"/>
      <c r="K33" s="230"/>
      <c r="L33" s="121"/>
      <c r="M33" s="121"/>
      <c r="N33" s="121"/>
      <c r="O33" s="121"/>
    </row>
    <row r="34" spans="1:15" s="120" customFormat="1" ht="15.9" customHeight="1" x14ac:dyDescent="0.3">
      <c r="A34" s="231" t="s">
        <v>48</v>
      </c>
      <c r="B34" s="231"/>
      <c r="C34" s="231"/>
      <c r="D34" s="175" t="s">
        <v>532</v>
      </c>
      <c r="E34" s="175" t="s">
        <v>478</v>
      </c>
      <c r="F34" s="229">
        <v>0</v>
      </c>
      <c r="G34" s="206" t="str">
        <f>D34 &amp; "_" &amp; E34</f>
        <v>A_All Concrete</v>
      </c>
      <c r="H34" s="207">
        <f>VLOOKUP(F34,'F&amp;L LIMITS RATES'!$A$13:$G$16,MATCH(G34,'F&amp;L LIMITS RATES'!$B$12:$G$12,0)+1)</f>
        <v>1E-3</v>
      </c>
      <c r="I34" s="216">
        <f>F34*H34</f>
        <v>0</v>
      </c>
      <c r="J34" s="232"/>
      <c r="K34" s="230"/>
      <c r="L34" s="121"/>
      <c r="M34" s="121"/>
      <c r="N34" s="121"/>
      <c r="O34" s="121"/>
    </row>
    <row r="35" spans="1:15" ht="15.9" customHeight="1" x14ac:dyDescent="0.3">
      <c r="A35" s="233" t="s">
        <v>46</v>
      </c>
      <c r="B35" s="234"/>
      <c r="C35" s="234"/>
      <c r="D35" s="235"/>
      <c r="E35" s="235"/>
      <c r="F35" s="236"/>
      <c r="G35" s="236"/>
      <c r="H35" s="237"/>
      <c r="I35" s="238"/>
      <c r="J35" s="232"/>
      <c r="K35" s="198"/>
      <c r="L35" s="117"/>
    </row>
    <row r="36" spans="1:15" ht="30" customHeight="1" x14ac:dyDescent="0.3">
      <c r="A36" s="204" t="s">
        <v>45</v>
      </c>
      <c r="B36" s="204"/>
      <c r="C36" s="204"/>
      <c r="D36" s="225"/>
      <c r="E36" s="225"/>
      <c r="F36" s="177"/>
      <c r="G36" s="177"/>
      <c r="H36" s="202"/>
      <c r="I36" s="196"/>
      <c r="J36" s="197"/>
      <c r="K36" s="198"/>
    </row>
    <row r="37" spans="1:15" ht="111" customHeight="1" x14ac:dyDescent="0.3">
      <c r="A37" s="239" t="s">
        <v>43</v>
      </c>
      <c r="B37" s="240"/>
      <c r="C37" s="240"/>
      <c r="D37" s="241"/>
      <c r="E37" s="241"/>
      <c r="F37" s="177"/>
      <c r="G37" s="177"/>
      <c r="H37" s="195"/>
      <c r="I37" s="196"/>
      <c r="J37" s="197"/>
      <c r="K37" s="198"/>
    </row>
    <row r="38" spans="1:15" ht="15.9" customHeight="1" x14ac:dyDescent="0.3">
      <c r="A38" s="204" t="s">
        <v>40</v>
      </c>
      <c r="B38" s="204"/>
      <c r="C38" s="204"/>
      <c r="D38" s="175" t="s">
        <v>532</v>
      </c>
      <c r="E38" s="175" t="s">
        <v>478</v>
      </c>
      <c r="F38" s="229">
        <v>0</v>
      </c>
      <c r="G38" s="206" t="str">
        <f>D38 &amp; "_" &amp; E38</f>
        <v>A_All Concrete</v>
      </c>
      <c r="H38" s="207">
        <f>VLOOKUP(F38,'F&amp;L LIMITS RATES'!$A$13:$G$16,MATCH(G38,'F&amp;L LIMITS RATES'!$B$12:$G$12,0)+1)</f>
        <v>1E-3</v>
      </c>
      <c r="I38" s="216">
        <f>F38*H38</f>
        <v>0</v>
      </c>
      <c r="J38" s="197"/>
      <c r="K38" s="198"/>
    </row>
    <row r="39" spans="1:15" ht="15.9" customHeight="1" x14ac:dyDescent="0.3">
      <c r="A39" s="204" t="s">
        <v>41</v>
      </c>
      <c r="B39" s="204"/>
      <c r="C39" s="204"/>
      <c r="D39" s="175" t="s">
        <v>532</v>
      </c>
      <c r="E39" s="175" t="s">
        <v>478</v>
      </c>
      <c r="F39" s="229">
        <v>0</v>
      </c>
      <c r="G39" s="206" t="str">
        <f>D39 &amp; "_" &amp; E39</f>
        <v>A_All Concrete</v>
      </c>
      <c r="H39" s="207">
        <f>VLOOKUP(F39,'F&amp;L LIMITS RATES'!$A$13:$G$16,MATCH(G39,'F&amp;L LIMITS RATES'!$B$12:$G$12,0)+1)</f>
        <v>1E-3</v>
      </c>
      <c r="I39" s="216">
        <f>F39*H39</f>
        <v>0</v>
      </c>
      <c r="J39" s="197"/>
      <c r="K39" s="198"/>
    </row>
    <row r="40" spans="1:15" ht="15.9" customHeight="1" x14ac:dyDescent="0.3">
      <c r="A40" s="204" t="s">
        <v>35</v>
      </c>
      <c r="B40" s="204"/>
      <c r="C40" s="204"/>
      <c r="D40" s="225"/>
      <c r="E40" s="225"/>
      <c r="F40" s="201"/>
      <c r="G40" s="201"/>
      <c r="H40" s="202"/>
      <c r="I40" s="217">
        <f>IF(SUM(I32:I39)&lt;=J40,J40,SUM(I32:I39))</f>
        <v>1000</v>
      </c>
      <c r="J40" s="211">
        <v>1000</v>
      </c>
      <c r="K40" s="198"/>
    </row>
    <row r="41" spans="1:15" ht="15.9" customHeight="1" x14ac:dyDescent="0.3">
      <c r="A41" s="204" t="s">
        <v>36</v>
      </c>
      <c r="B41" s="204"/>
      <c r="C41" s="204"/>
      <c r="D41" s="225"/>
      <c r="E41" s="225"/>
      <c r="F41" s="201"/>
      <c r="G41" s="201"/>
      <c r="H41" s="202"/>
      <c r="I41" s="216">
        <f>IF(I40&gt;5000,850,350)</f>
        <v>350</v>
      </c>
      <c r="J41" s="197"/>
      <c r="K41" s="198"/>
    </row>
    <row r="42" spans="1:15" s="119" customFormat="1" ht="15.9" customHeight="1" x14ac:dyDescent="0.3">
      <c r="A42" s="204" t="s">
        <v>37</v>
      </c>
      <c r="B42" s="204"/>
      <c r="C42" s="204"/>
      <c r="D42" s="225"/>
      <c r="E42" s="225"/>
      <c r="F42" s="201"/>
      <c r="G42" s="201"/>
      <c r="H42" s="202"/>
      <c r="I42" s="219">
        <f>I40*0.35%</f>
        <v>3.4999999999999996</v>
      </c>
      <c r="J42" s="197"/>
      <c r="K42" s="198"/>
      <c r="L42" s="114"/>
      <c r="M42" s="114"/>
      <c r="N42" s="114"/>
      <c r="O42" s="114"/>
    </row>
    <row r="43" spans="1:15" ht="15.9" customHeight="1" x14ac:dyDescent="0.3">
      <c r="A43" s="204" t="s">
        <v>32</v>
      </c>
      <c r="B43" s="204"/>
      <c r="C43" s="204"/>
      <c r="D43" s="225"/>
      <c r="E43" s="225"/>
      <c r="F43" s="201"/>
      <c r="G43" s="201"/>
      <c r="H43" s="202"/>
      <c r="I43" s="217">
        <f>I40+I41+I42</f>
        <v>1353.5</v>
      </c>
      <c r="J43" s="220"/>
      <c r="K43" s="198" t="s">
        <v>125</v>
      </c>
    </row>
    <row r="44" spans="1:15" ht="15.9" customHeight="1" x14ac:dyDescent="0.3">
      <c r="A44" s="204" t="s">
        <v>5</v>
      </c>
      <c r="B44" s="204"/>
      <c r="C44" s="204"/>
      <c r="D44" s="225"/>
      <c r="E44" s="225"/>
      <c r="F44" s="177"/>
      <c r="G44" s="177"/>
      <c r="H44" s="195"/>
      <c r="I44" s="196"/>
      <c r="J44" s="197"/>
      <c r="K44" s="198"/>
    </row>
    <row r="45" spans="1:15" ht="15.9" customHeight="1" x14ac:dyDescent="0.3">
      <c r="A45" s="204" t="s">
        <v>360</v>
      </c>
      <c r="B45" s="204"/>
      <c r="C45" s="204"/>
      <c r="D45" s="225"/>
      <c r="E45" s="225"/>
      <c r="F45" s="177"/>
      <c r="G45" s="177"/>
      <c r="H45" s="195"/>
      <c r="I45" s="196"/>
      <c r="J45" s="197"/>
      <c r="K45" s="198"/>
    </row>
    <row r="46" spans="1:15" ht="15.9" customHeight="1" x14ac:dyDescent="0.3">
      <c r="A46" s="204" t="s">
        <v>361</v>
      </c>
      <c r="B46" s="204"/>
      <c r="C46" s="204"/>
      <c r="D46" s="225"/>
      <c r="E46" s="225"/>
      <c r="F46" s="177"/>
      <c r="G46" s="177"/>
      <c r="H46" s="195"/>
      <c r="I46" s="196"/>
      <c r="J46" s="197"/>
      <c r="K46" s="198"/>
    </row>
    <row r="47" spans="1:15" ht="15.9" customHeight="1" x14ac:dyDescent="0.3">
      <c r="A47" s="204" t="s">
        <v>362</v>
      </c>
      <c r="B47" s="204"/>
      <c r="C47" s="204"/>
      <c r="D47" s="225"/>
      <c r="E47" s="225"/>
      <c r="F47" s="177"/>
      <c r="G47" s="177"/>
      <c r="H47" s="195"/>
      <c r="I47" s="196"/>
      <c r="J47" s="197"/>
      <c r="K47" s="198"/>
    </row>
    <row r="48" spans="1:15" ht="39.6" customHeight="1" x14ac:dyDescent="0.3">
      <c r="A48" s="204" t="s">
        <v>363</v>
      </c>
      <c r="B48" s="223"/>
      <c r="C48" s="223"/>
      <c r="D48" s="242"/>
      <c r="E48" s="242"/>
      <c r="F48" s="177"/>
      <c r="G48" s="177"/>
      <c r="H48" s="195"/>
      <c r="I48" s="196"/>
      <c r="J48" s="197"/>
      <c r="K48" s="198"/>
    </row>
    <row r="49" spans="1:15" ht="78.599999999999994" customHeight="1" x14ac:dyDescent="0.3">
      <c r="A49" s="193" t="s">
        <v>523</v>
      </c>
      <c r="B49" s="194"/>
      <c r="C49" s="194"/>
      <c r="D49" s="225"/>
      <c r="E49" s="225"/>
      <c r="F49" s="176" t="s">
        <v>20</v>
      </c>
      <c r="G49" s="177"/>
      <c r="H49" s="178" t="s">
        <v>1</v>
      </c>
      <c r="I49" s="176" t="s">
        <v>12</v>
      </c>
      <c r="J49" s="243"/>
      <c r="K49" s="198"/>
    </row>
    <row r="50" spans="1:15" ht="70.2" customHeight="1" x14ac:dyDescent="0.3">
      <c r="A50" s="244" t="s">
        <v>498</v>
      </c>
      <c r="B50" s="244"/>
      <c r="C50" s="244"/>
      <c r="D50" s="245"/>
      <c r="E50" s="245"/>
      <c r="F50" s="177"/>
      <c r="G50" s="177"/>
      <c r="H50" s="246"/>
      <c r="I50" s="196"/>
      <c r="J50" s="197"/>
      <c r="K50" s="198"/>
    </row>
    <row r="51" spans="1:15" ht="15.9" customHeight="1" x14ac:dyDescent="0.3">
      <c r="A51" s="247" t="s">
        <v>6</v>
      </c>
      <c r="B51" s="204"/>
      <c r="C51" s="204"/>
      <c r="D51" s="225"/>
      <c r="E51" s="225"/>
      <c r="F51" s="177"/>
      <c r="G51" s="177"/>
      <c r="H51" s="246"/>
      <c r="I51" s="196"/>
      <c r="J51" s="211">
        <v>1500</v>
      </c>
      <c r="K51" s="198"/>
    </row>
    <row r="52" spans="1:15" ht="15.9" customHeight="1" x14ac:dyDescent="0.3">
      <c r="A52" s="204" t="s">
        <v>28</v>
      </c>
      <c r="B52" s="204"/>
      <c r="C52" s="204"/>
      <c r="D52" s="225"/>
      <c r="E52" s="225"/>
      <c r="F52" s="248">
        <v>5000000</v>
      </c>
      <c r="G52" s="248"/>
      <c r="H52" s="202"/>
      <c r="I52" s="216">
        <f>VLOOKUP(F52,'LIABILITY LIMITS'!$A$2:$B$8,2,FALSE)</f>
        <v>4500</v>
      </c>
      <c r="J52" s="211"/>
      <c r="K52" s="198"/>
    </row>
    <row r="53" spans="1:15" ht="15.9" customHeight="1" x14ac:dyDescent="0.3">
      <c r="A53" s="204" t="s">
        <v>4</v>
      </c>
      <c r="B53" s="204"/>
      <c r="C53" s="204"/>
      <c r="D53" s="225"/>
      <c r="E53" s="225"/>
      <c r="F53" s="177"/>
      <c r="G53" s="177"/>
      <c r="H53" s="246"/>
      <c r="I53" s="196"/>
      <c r="J53" s="211"/>
      <c r="K53" s="198"/>
    </row>
    <row r="54" spans="1:15" ht="15.9" customHeight="1" x14ac:dyDescent="0.3">
      <c r="A54" s="204"/>
      <c r="B54" s="204"/>
      <c r="C54" s="204"/>
      <c r="D54" s="225"/>
      <c r="E54" s="225"/>
      <c r="F54" s="177"/>
      <c r="G54" s="177"/>
      <c r="H54" s="246"/>
      <c r="I54" s="196"/>
      <c r="J54" s="211"/>
      <c r="K54" s="198"/>
      <c r="M54" s="117"/>
      <c r="O54" s="117"/>
    </row>
    <row r="55" spans="1:15" ht="15.9" customHeight="1" x14ac:dyDescent="0.3">
      <c r="A55" s="247" t="s">
        <v>21</v>
      </c>
      <c r="B55" s="204"/>
      <c r="C55" s="204"/>
      <c r="D55" s="225"/>
      <c r="E55" s="225"/>
      <c r="F55" s="248"/>
      <c r="G55" s="248"/>
      <c r="H55" s="246"/>
      <c r="I55" s="196"/>
      <c r="J55" s="211">
        <v>1500</v>
      </c>
      <c r="K55" s="198"/>
      <c r="M55" s="117"/>
      <c r="O55" s="117"/>
    </row>
    <row r="56" spans="1:15" ht="16.2" customHeight="1" x14ac:dyDescent="0.3">
      <c r="A56" s="204" t="s">
        <v>28</v>
      </c>
      <c r="B56" s="204"/>
      <c r="C56" s="204"/>
      <c r="D56" s="225"/>
      <c r="E56" s="225"/>
      <c r="F56" s="248">
        <v>0</v>
      </c>
      <c r="G56" s="177"/>
      <c r="H56" s="246"/>
      <c r="I56" s="216">
        <f>VLOOKUP(F56,'LIABILITY LIMITS'!$A$15:$B$19,2,FALSE)</f>
        <v>0</v>
      </c>
      <c r="J56" s="197"/>
      <c r="K56" s="198"/>
      <c r="M56" s="117"/>
      <c r="O56" s="117"/>
    </row>
    <row r="57" spans="1:15" ht="16.2" customHeight="1" x14ac:dyDescent="0.3">
      <c r="A57" s="204"/>
      <c r="B57" s="204"/>
      <c r="C57" s="204"/>
      <c r="D57" s="225"/>
      <c r="E57" s="225"/>
      <c r="F57" s="248"/>
      <c r="G57" s="248"/>
      <c r="H57" s="246"/>
      <c r="I57" s="196"/>
      <c r="J57" s="211"/>
      <c r="K57" s="198"/>
      <c r="M57" s="117"/>
    </row>
    <row r="58" spans="1:15" ht="16.2" customHeight="1" x14ac:dyDescent="0.3">
      <c r="A58" s="247" t="s">
        <v>364</v>
      </c>
      <c r="B58" s="204"/>
      <c r="C58" s="204"/>
      <c r="D58" s="225"/>
      <c r="E58" s="225"/>
      <c r="F58" s="248"/>
      <c r="G58" s="248"/>
      <c r="H58" s="246"/>
      <c r="I58" s="196"/>
      <c r="J58" s="211">
        <v>1500</v>
      </c>
      <c r="K58" s="198"/>
      <c r="M58" s="117"/>
    </row>
    <row r="59" spans="1:15" ht="21" x14ac:dyDescent="0.3">
      <c r="A59" s="204" t="s">
        <v>28</v>
      </c>
      <c r="B59" s="204"/>
      <c r="C59" s="204"/>
      <c r="D59" s="225"/>
      <c r="E59" s="225"/>
      <c r="F59" s="248">
        <v>0</v>
      </c>
      <c r="G59" s="248"/>
      <c r="H59" s="246"/>
      <c r="I59" s="216">
        <f>VLOOKUP(F59,'LIABILITY LIMITS'!$A$24:$B$28,2,FALSE)</f>
        <v>0</v>
      </c>
      <c r="J59" s="211"/>
      <c r="K59" s="198"/>
      <c r="M59" s="117"/>
    </row>
    <row r="60" spans="1:15" ht="15.9" customHeight="1" x14ac:dyDescent="0.3">
      <c r="A60" s="204"/>
      <c r="B60" s="204"/>
      <c r="C60" s="204"/>
      <c r="D60" s="225"/>
      <c r="E60" s="225"/>
      <c r="F60" s="248"/>
      <c r="G60" s="248"/>
      <c r="H60" s="246"/>
      <c r="I60" s="196"/>
      <c r="J60" s="211"/>
      <c r="K60" s="198"/>
    </row>
    <row r="61" spans="1:15" ht="15.9" customHeight="1" x14ac:dyDescent="0.3">
      <c r="A61" s="204" t="s">
        <v>35</v>
      </c>
      <c r="B61" s="204"/>
      <c r="C61" s="204"/>
      <c r="D61" s="225"/>
      <c r="E61" s="225"/>
      <c r="F61" s="177"/>
      <c r="G61" s="177"/>
      <c r="H61" s="246"/>
      <c r="I61" s="216">
        <f>SUM(I51:I60)</f>
        <v>4500</v>
      </c>
      <c r="J61" s="211"/>
      <c r="K61" s="198"/>
    </row>
    <row r="62" spans="1:15" ht="15.9" customHeight="1" x14ac:dyDescent="0.3">
      <c r="A62" s="204" t="s">
        <v>36</v>
      </c>
      <c r="B62" s="204"/>
      <c r="C62" s="204"/>
      <c r="D62" s="225"/>
      <c r="E62" s="225"/>
      <c r="F62" s="177"/>
      <c r="G62" s="177"/>
      <c r="H62" s="246"/>
      <c r="I62" s="216">
        <f>IF(I61&gt;5000,850,350)</f>
        <v>350</v>
      </c>
      <c r="J62" s="197"/>
      <c r="K62" s="198"/>
    </row>
    <row r="63" spans="1:15" s="119" customFormat="1" ht="15.9" customHeight="1" x14ac:dyDescent="0.3">
      <c r="A63" s="204" t="s">
        <v>37</v>
      </c>
      <c r="B63" s="204"/>
      <c r="C63" s="204"/>
      <c r="D63" s="225"/>
      <c r="E63" s="225"/>
      <c r="F63" s="177"/>
      <c r="G63" s="177"/>
      <c r="H63" s="246"/>
      <c r="I63" s="219">
        <f>I61*0.35%</f>
        <v>15.749999999999998</v>
      </c>
      <c r="J63" s="197"/>
      <c r="K63" s="198"/>
      <c r="L63" s="114"/>
      <c r="M63" s="114"/>
      <c r="N63" s="114"/>
      <c r="O63" s="114"/>
    </row>
    <row r="64" spans="1:15" ht="15.9" customHeight="1" x14ac:dyDescent="0.3">
      <c r="A64" s="204" t="s">
        <v>32</v>
      </c>
      <c r="B64" s="204"/>
      <c r="C64" s="204"/>
      <c r="D64" s="225"/>
      <c r="E64" s="225"/>
      <c r="F64" s="177"/>
      <c r="G64" s="177"/>
      <c r="H64" s="246"/>
      <c r="I64" s="217">
        <f>I61+I62+I63</f>
        <v>4865.75</v>
      </c>
      <c r="J64" s="197"/>
      <c r="K64" s="198" t="s">
        <v>124</v>
      </c>
    </row>
    <row r="65" spans="1:11" ht="15.9" customHeight="1" x14ac:dyDescent="0.3">
      <c r="A65" s="204" t="s">
        <v>368</v>
      </c>
      <c r="B65" s="204"/>
      <c r="C65" s="204"/>
      <c r="D65" s="225"/>
      <c r="E65" s="225"/>
      <c r="F65" s="177"/>
      <c r="G65" s="177"/>
      <c r="H65" s="246"/>
      <c r="I65" s="196"/>
      <c r="J65" s="197"/>
      <c r="K65" s="198"/>
    </row>
    <row r="66" spans="1:11" ht="15.9" customHeight="1" x14ac:dyDescent="0.3">
      <c r="A66" s="204" t="s">
        <v>365</v>
      </c>
      <c r="B66" s="204"/>
      <c r="C66" s="204"/>
      <c r="D66" s="225"/>
      <c r="E66" s="225"/>
      <c r="F66" s="177"/>
      <c r="G66" s="177"/>
      <c r="H66" s="246"/>
      <c r="I66" s="196"/>
      <c r="J66" s="220"/>
      <c r="K66" s="198"/>
    </row>
    <row r="67" spans="1:11" ht="15.9" customHeight="1" x14ac:dyDescent="0.3">
      <c r="A67" s="204" t="s">
        <v>366</v>
      </c>
      <c r="B67" s="204"/>
      <c r="C67" s="204"/>
      <c r="D67" s="225"/>
      <c r="E67" s="225"/>
      <c r="F67" s="177"/>
      <c r="G67" s="177"/>
      <c r="H67" s="246"/>
      <c r="I67" s="196"/>
      <c r="J67" s="197"/>
      <c r="K67" s="198"/>
    </row>
    <row r="68" spans="1:11" ht="15.9" customHeight="1" x14ac:dyDescent="0.3">
      <c r="A68" s="204" t="s">
        <v>367</v>
      </c>
      <c r="B68" s="204"/>
      <c r="C68" s="204"/>
      <c r="D68" s="225"/>
      <c r="E68" s="225"/>
      <c r="F68" s="177"/>
      <c r="G68" s="177"/>
      <c r="H68" s="246"/>
      <c r="I68" s="196"/>
      <c r="J68" s="197"/>
      <c r="K68" s="198"/>
    </row>
    <row r="69" spans="1:11" ht="24" customHeight="1" x14ac:dyDescent="0.3">
      <c r="A69" s="204"/>
      <c r="B69" s="204"/>
      <c r="C69" s="204"/>
      <c r="D69" s="225"/>
      <c r="E69" s="225"/>
      <c r="F69" s="177"/>
      <c r="G69" s="177"/>
      <c r="H69" s="246"/>
      <c r="I69" s="196"/>
      <c r="J69" s="243"/>
      <c r="K69" s="198"/>
    </row>
    <row r="70" spans="1:11" ht="65.400000000000006" customHeight="1" x14ac:dyDescent="0.3">
      <c r="A70" s="193" t="s">
        <v>524</v>
      </c>
      <c r="B70" s="194"/>
      <c r="C70" s="194"/>
      <c r="D70" s="225"/>
      <c r="E70" s="225"/>
      <c r="F70" s="177"/>
      <c r="G70" s="177"/>
      <c r="H70" s="246"/>
      <c r="I70" s="196"/>
      <c r="J70" s="211"/>
      <c r="K70" s="198"/>
    </row>
    <row r="71" spans="1:11" ht="67.2" customHeight="1" x14ac:dyDescent="0.3">
      <c r="A71" s="249" t="s">
        <v>7</v>
      </c>
      <c r="B71" s="250"/>
      <c r="C71" s="250"/>
      <c r="D71" s="245"/>
      <c r="E71" s="245"/>
      <c r="F71" s="177"/>
      <c r="G71" s="177"/>
      <c r="H71" s="246"/>
      <c r="I71" s="196"/>
      <c r="J71" s="211"/>
      <c r="K71" s="198"/>
    </row>
    <row r="72" spans="1:11" ht="20.25" customHeight="1" x14ac:dyDescent="0.3">
      <c r="A72" s="204" t="s">
        <v>2</v>
      </c>
      <c r="B72" s="204"/>
      <c r="C72" s="204"/>
      <c r="D72" s="225"/>
      <c r="E72" s="225"/>
      <c r="F72" s="177"/>
      <c r="G72" s="177"/>
      <c r="H72" s="246"/>
      <c r="I72" s="196"/>
      <c r="J72" s="197"/>
      <c r="K72" s="198"/>
    </row>
    <row r="73" spans="1:11" ht="21" customHeight="1" x14ac:dyDescent="0.3">
      <c r="A73" s="251" t="s">
        <v>3</v>
      </c>
      <c r="B73" s="251"/>
      <c r="C73" s="251"/>
      <c r="D73" s="252"/>
      <c r="E73" s="252"/>
      <c r="F73" s="177"/>
      <c r="G73" s="177"/>
      <c r="H73" s="246"/>
      <c r="I73" s="196"/>
      <c r="J73" s="197"/>
      <c r="K73" s="198"/>
    </row>
    <row r="74" spans="1:11" ht="15.9" customHeight="1" x14ac:dyDescent="0.3">
      <c r="A74" s="204" t="s">
        <v>17</v>
      </c>
      <c r="B74" s="204"/>
      <c r="C74" s="204"/>
      <c r="D74" s="225"/>
      <c r="E74" s="225"/>
      <c r="F74" s="177">
        <v>3026660</v>
      </c>
      <c r="G74" s="177"/>
      <c r="H74" s="202">
        <v>8.0000000000000004E-4</v>
      </c>
      <c r="I74" s="216">
        <f>F74*H74</f>
        <v>2421.328</v>
      </c>
      <c r="J74" s="197"/>
      <c r="K74" s="198"/>
    </row>
    <row r="75" spans="1:11" ht="15.9" customHeight="1" x14ac:dyDescent="0.3">
      <c r="A75" s="204" t="s">
        <v>18</v>
      </c>
      <c r="B75" s="204"/>
      <c r="C75" s="204"/>
      <c r="D75" s="225"/>
      <c r="E75" s="225"/>
      <c r="F75" s="177">
        <v>0</v>
      </c>
      <c r="G75" s="177"/>
      <c r="H75" s="202">
        <v>2E-3</v>
      </c>
      <c r="I75" s="216">
        <f>F75*H75</f>
        <v>0</v>
      </c>
      <c r="J75" s="197"/>
      <c r="K75" s="198"/>
    </row>
    <row r="76" spans="1:11" ht="15.9" customHeight="1" x14ac:dyDescent="0.3">
      <c r="A76" s="204" t="s">
        <v>13</v>
      </c>
      <c r="B76" s="204"/>
      <c r="C76" s="204"/>
      <c r="D76" s="225"/>
      <c r="E76" s="225"/>
      <c r="F76" s="177"/>
      <c r="G76" s="177"/>
      <c r="H76" s="246"/>
      <c r="I76" s="196"/>
      <c r="J76" s="197"/>
      <c r="K76" s="198"/>
    </row>
    <row r="77" spans="1:11" ht="15.9" customHeight="1" x14ac:dyDescent="0.3">
      <c r="A77" s="204" t="s">
        <v>35</v>
      </c>
      <c r="B77" s="204"/>
      <c r="C77" s="204"/>
      <c r="D77" s="225"/>
      <c r="E77" s="225"/>
      <c r="F77" s="177"/>
      <c r="G77" s="177"/>
      <c r="H77" s="246"/>
      <c r="I77" s="216">
        <f>IF(SUM(I74:I75)&lt;=J77,J77,SUM(I74:I75))</f>
        <v>2421.328</v>
      </c>
      <c r="J77" s="197">
        <v>500</v>
      </c>
      <c r="K77" s="198"/>
    </row>
    <row r="78" spans="1:11" ht="15.9" customHeight="1" x14ac:dyDescent="0.3">
      <c r="A78" s="204" t="s">
        <v>36</v>
      </c>
      <c r="B78" s="204"/>
      <c r="C78" s="204"/>
      <c r="D78" s="225"/>
      <c r="E78" s="225"/>
      <c r="F78" s="177"/>
      <c r="G78" s="177"/>
      <c r="H78" s="246"/>
      <c r="I78" s="216">
        <f>IF(I77&gt;5000,850,350)</f>
        <v>350</v>
      </c>
      <c r="J78" s="197"/>
      <c r="K78" s="198"/>
    </row>
    <row r="79" spans="1:11" ht="15.9" customHeight="1" x14ac:dyDescent="0.3">
      <c r="A79" s="204" t="s">
        <v>37</v>
      </c>
      <c r="B79" s="204"/>
      <c r="C79" s="204"/>
      <c r="D79" s="225"/>
      <c r="E79" s="225"/>
      <c r="F79" s="177"/>
      <c r="G79" s="177"/>
      <c r="H79" s="246"/>
      <c r="I79" s="219">
        <f>I77*0.35%</f>
        <v>8.4746479999999984</v>
      </c>
      <c r="J79" s="197"/>
      <c r="K79" s="198"/>
    </row>
    <row r="80" spans="1:11" ht="15.9" customHeight="1" x14ac:dyDescent="0.3">
      <c r="A80" s="204" t="s">
        <v>32</v>
      </c>
      <c r="B80" s="204"/>
      <c r="C80" s="204"/>
      <c r="D80" s="225"/>
      <c r="E80" s="225"/>
      <c r="F80" s="177"/>
      <c r="G80" s="177"/>
      <c r="H80" s="246"/>
      <c r="I80" s="217">
        <f>I77+I78+I79</f>
        <v>2779.8026479999999</v>
      </c>
      <c r="J80" s="197"/>
      <c r="K80" s="198" t="s">
        <v>124</v>
      </c>
    </row>
    <row r="81" spans="1:11" ht="15.9" customHeight="1" x14ac:dyDescent="0.3">
      <c r="A81" s="204" t="s">
        <v>5</v>
      </c>
      <c r="B81" s="204"/>
      <c r="C81" s="204"/>
      <c r="D81" s="225"/>
      <c r="E81" s="225"/>
      <c r="F81" s="177"/>
      <c r="G81" s="177"/>
      <c r="H81" s="195"/>
      <c r="I81" s="196"/>
      <c r="J81" s="197"/>
      <c r="K81" s="198"/>
    </row>
    <row r="82" spans="1:11" ht="15.9" customHeight="1" x14ac:dyDescent="0.3">
      <c r="A82" s="204" t="s">
        <v>24</v>
      </c>
      <c r="B82" s="204"/>
      <c r="C82" s="204"/>
      <c r="D82" s="225"/>
      <c r="E82" s="225"/>
      <c r="F82" s="177"/>
      <c r="G82" s="177"/>
      <c r="H82" s="195"/>
      <c r="I82" s="196"/>
      <c r="J82" s="197"/>
      <c r="K82" s="198"/>
    </row>
    <row r="83" spans="1:11" ht="24" customHeight="1" x14ac:dyDescent="0.3">
      <c r="A83" s="204"/>
      <c r="B83" s="204"/>
      <c r="C83" s="204"/>
      <c r="D83" s="225"/>
      <c r="E83" s="225"/>
      <c r="F83" s="177"/>
      <c r="G83" s="177"/>
      <c r="H83" s="246"/>
      <c r="I83" s="196"/>
      <c r="J83" s="197"/>
      <c r="K83" s="198"/>
    </row>
    <row r="84" spans="1:11" ht="64.8" customHeight="1" x14ac:dyDescent="0.3">
      <c r="A84" s="193" t="s">
        <v>525</v>
      </c>
      <c r="B84" s="194"/>
      <c r="C84" s="194"/>
      <c r="D84" s="225"/>
      <c r="E84" s="225"/>
      <c r="F84" s="177"/>
      <c r="G84" s="177"/>
      <c r="H84" s="246"/>
      <c r="I84" s="196"/>
      <c r="J84" s="197"/>
      <c r="K84" s="253"/>
    </row>
    <row r="85" spans="1:11" ht="45.6" customHeight="1" x14ac:dyDescent="0.3">
      <c r="A85" s="254" t="s">
        <v>377</v>
      </c>
      <c r="B85" s="254"/>
      <c r="C85" s="254"/>
      <c r="D85" s="245"/>
      <c r="E85" s="245"/>
      <c r="F85" s="177"/>
      <c r="G85" s="177"/>
      <c r="H85" s="246"/>
      <c r="I85" s="196"/>
      <c r="J85" s="197"/>
      <c r="K85" s="253"/>
    </row>
    <row r="86" spans="1:11" ht="15.9" customHeight="1" x14ac:dyDescent="0.3">
      <c r="A86" s="255" t="s">
        <v>533</v>
      </c>
      <c r="B86" s="204"/>
      <c r="C86" s="204"/>
      <c r="D86" s="225"/>
      <c r="E86" s="225"/>
      <c r="F86" s="177"/>
      <c r="G86" s="177"/>
      <c r="H86" s="246"/>
      <c r="I86" s="196"/>
      <c r="J86" s="197"/>
      <c r="K86" s="198"/>
    </row>
    <row r="87" spans="1:11" ht="15.9" customHeight="1" x14ac:dyDescent="0.3">
      <c r="A87" s="204" t="s">
        <v>8</v>
      </c>
      <c r="B87" s="204"/>
      <c r="C87" s="204"/>
      <c r="D87" s="225"/>
      <c r="E87" s="225"/>
      <c r="F87" s="177"/>
      <c r="G87" s="177"/>
      <c r="H87" s="246"/>
      <c r="I87" s="196"/>
      <c r="J87" s="197"/>
      <c r="K87" s="198"/>
    </row>
    <row r="88" spans="1:11" ht="15.9" customHeight="1" x14ac:dyDescent="0.3">
      <c r="A88" s="204" t="s">
        <v>17</v>
      </c>
      <c r="B88" s="204"/>
      <c r="C88" s="204"/>
      <c r="D88" s="225"/>
      <c r="E88" s="225"/>
      <c r="F88" s="177">
        <v>3026660</v>
      </c>
      <c r="G88" s="177"/>
      <c r="H88" s="202">
        <v>1.5E-3</v>
      </c>
      <c r="I88" s="256">
        <f>F88*H88</f>
        <v>4539.99</v>
      </c>
      <c r="J88" s="197"/>
      <c r="K88" s="198"/>
    </row>
    <row r="89" spans="1:11" ht="15.9" customHeight="1" x14ac:dyDescent="0.3">
      <c r="A89" s="204" t="s">
        <v>18</v>
      </c>
      <c r="B89" s="204"/>
      <c r="C89" s="204"/>
      <c r="D89" s="225"/>
      <c r="E89" s="225"/>
      <c r="F89" s="177">
        <v>0</v>
      </c>
      <c r="G89" s="177"/>
      <c r="H89" s="202">
        <v>2.5000000000000001E-3</v>
      </c>
      <c r="I89" s="256">
        <f>F89*H89</f>
        <v>0</v>
      </c>
      <c r="J89" s="197"/>
      <c r="K89" s="198"/>
    </row>
    <row r="90" spans="1:11" ht="15.9" customHeight="1" x14ac:dyDescent="0.3">
      <c r="A90" s="204" t="s">
        <v>19</v>
      </c>
      <c r="B90" s="204"/>
      <c r="C90" s="204"/>
      <c r="D90" s="225"/>
      <c r="E90" s="225"/>
      <c r="F90" s="177"/>
      <c r="G90" s="177"/>
      <c r="H90" s="246"/>
      <c r="I90" s="257"/>
      <c r="J90" s="197"/>
      <c r="K90" s="198"/>
    </row>
    <row r="91" spans="1:11" ht="15.9" customHeight="1" x14ac:dyDescent="0.3">
      <c r="A91" s="204" t="s">
        <v>9</v>
      </c>
      <c r="B91" s="204"/>
      <c r="C91" s="204"/>
      <c r="D91" s="225"/>
      <c r="E91" s="225"/>
      <c r="F91" s="201" t="s">
        <v>14</v>
      </c>
      <c r="G91" s="201"/>
      <c r="H91" s="246"/>
      <c r="I91" s="257"/>
      <c r="J91" s="197"/>
      <c r="K91" s="198"/>
    </row>
    <row r="92" spans="1:11" ht="15.9" customHeight="1" x14ac:dyDescent="0.3">
      <c r="A92" s="204" t="s">
        <v>10</v>
      </c>
      <c r="B92" s="204"/>
      <c r="C92" s="204"/>
      <c r="D92" s="225"/>
      <c r="E92" s="225"/>
      <c r="F92" s="201" t="s">
        <v>15</v>
      </c>
      <c r="G92" s="201"/>
      <c r="H92" s="246"/>
      <c r="I92" s="257"/>
      <c r="J92" s="197"/>
      <c r="K92" s="198"/>
    </row>
    <row r="93" spans="1:11" ht="34.799999999999997" customHeight="1" x14ac:dyDescent="0.3">
      <c r="A93" s="204"/>
      <c r="B93" s="204"/>
      <c r="C93" s="204"/>
      <c r="D93" s="225"/>
      <c r="E93" s="225"/>
      <c r="F93" s="201" t="s">
        <v>492</v>
      </c>
      <c r="G93" s="201"/>
      <c r="H93" s="246"/>
      <c r="I93" s="257"/>
      <c r="J93" s="197"/>
      <c r="K93" s="198"/>
    </row>
    <row r="94" spans="1:11" ht="15.9" customHeight="1" x14ac:dyDescent="0.3">
      <c r="A94" s="204" t="s">
        <v>531</v>
      </c>
      <c r="B94" s="204"/>
      <c r="C94" s="204"/>
      <c r="D94" s="225"/>
      <c r="E94" s="225"/>
      <c r="F94" s="201">
        <v>25000</v>
      </c>
      <c r="G94" s="201"/>
      <c r="H94" s="246"/>
      <c r="I94" s="256"/>
      <c r="J94" s="258" t="s">
        <v>408</v>
      </c>
      <c r="K94" s="198"/>
    </row>
    <row r="95" spans="1:11" ht="15.9" customHeight="1" x14ac:dyDescent="0.3">
      <c r="A95" s="204" t="s">
        <v>520</v>
      </c>
      <c r="B95" s="259"/>
      <c r="C95" s="259"/>
      <c r="D95" s="260"/>
      <c r="E95" s="260"/>
      <c r="F95" s="261" t="s">
        <v>125</v>
      </c>
      <c r="G95" s="261"/>
      <c r="H95" s="246"/>
      <c r="I95" s="257"/>
      <c r="J95" s="197"/>
      <c r="K95" s="198"/>
    </row>
    <row r="96" spans="1:11" ht="15.9" customHeight="1" x14ac:dyDescent="0.3">
      <c r="A96" s="204" t="s">
        <v>11</v>
      </c>
      <c r="B96" s="204"/>
      <c r="C96" s="204"/>
      <c r="D96" s="225"/>
      <c r="E96" s="225"/>
      <c r="F96" s="201">
        <v>20000000</v>
      </c>
      <c r="G96" s="201"/>
      <c r="H96" s="246"/>
      <c r="I96" s="257"/>
      <c r="J96" s="197"/>
      <c r="K96" s="198"/>
    </row>
    <row r="97" spans="1:11" ht="15.9" customHeight="1" x14ac:dyDescent="0.3">
      <c r="A97" s="221"/>
      <c r="B97" s="204"/>
      <c r="C97" s="204"/>
      <c r="D97" s="204"/>
      <c r="E97" s="204"/>
      <c r="F97" s="262"/>
      <c r="G97" s="262"/>
      <c r="H97" s="263"/>
      <c r="I97" s="264"/>
      <c r="J97" s="181"/>
      <c r="K97" s="189"/>
    </row>
    <row r="98" spans="1:11" ht="15.9" customHeight="1" x14ac:dyDescent="0.3">
      <c r="A98" s="221"/>
      <c r="B98" s="204"/>
      <c r="C98" s="204"/>
      <c r="D98" s="204"/>
      <c r="E98" s="204"/>
      <c r="F98" s="262"/>
      <c r="G98" s="262"/>
      <c r="H98" s="263"/>
      <c r="I98" s="264"/>
      <c r="J98" s="181"/>
      <c r="K98" s="189"/>
    </row>
    <row r="99" spans="1:11" ht="15.9" customHeight="1" x14ac:dyDescent="0.3">
      <c r="A99" s="204" t="s">
        <v>35</v>
      </c>
      <c r="B99" s="204"/>
      <c r="C99" s="204"/>
      <c r="D99" s="204"/>
      <c r="E99" s="204"/>
      <c r="F99" s="262"/>
      <c r="G99" s="262"/>
      <c r="H99" s="263"/>
      <c r="I99" s="264">
        <f>I88+I89+I96</f>
        <v>4539.99</v>
      </c>
      <c r="J99" s="181"/>
      <c r="K99" s="189"/>
    </row>
    <row r="100" spans="1:11" ht="15.9" customHeight="1" x14ac:dyDescent="0.3">
      <c r="A100" s="204" t="s">
        <v>36</v>
      </c>
      <c r="B100" s="204"/>
      <c r="C100" s="204"/>
      <c r="D100" s="204"/>
      <c r="E100" s="204"/>
      <c r="F100" s="262"/>
      <c r="G100" s="262"/>
      <c r="H100" s="263"/>
      <c r="I100" s="264">
        <f>IF(I99&gt;5000,850,350)</f>
        <v>350</v>
      </c>
      <c r="J100" s="181"/>
      <c r="K100" s="189"/>
    </row>
    <row r="101" spans="1:11" ht="15.9" customHeight="1" x14ac:dyDescent="0.3">
      <c r="A101" s="204" t="s">
        <v>37</v>
      </c>
      <c r="B101" s="204"/>
      <c r="C101" s="204"/>
      <c r="D101" s="204"/>
      <c r="E101" s="204"/>
      <c r="F101" s="262"/>
      <c r="G101" s="262"/>
      <c r="H101" s="263"/>
      <c r="I101" s="264">
        <f>I99*0.35%</f>
        <v>15.889964999999998</v>
      </c>
      <c r="J101" s="181"/>
      <c r="K101" s="189"/>
    </row>
    <row r="102" spans="1:11" ht="15.9" customHeight="1" x14ac:dyDescent="0.3">
      <c r="A102" s="204" t="s">
        <v>32</v>
      </c>
      <c r="B102" s="204"/>
      <c r="C102" s="204"/>
      <c r="D102" s="204"/>
      <c r="E102" s="204"/>
      <c r="F102" s="262"/>
      <c r="G102" s="262"/>
      <c r="H102" s="263"/>
      <c r="I102" s="264">
        <f>I99+I100+I101</f>
        <v>4905.8799650000001</v>
      </c>
      <c r="J102" s="181"/>
      <c r="K102" s="198" t="s">
        <v>124</v>
      </c>
    </row>
    <row r="103" spans="1:11" ht="15.9" customHeight="1" x14ac:dyDescent="0.3">
      <c r="A103" s="221"/>
      <c r="B103" s="204"/>
      <c r="C103" s="204"/>
      <c r="D103" s="204"/>
      <c r="E103" s="204"/>
      <c r="F103" s="262"/>
      <c r="G103" s="262"/>
      <c r="H103" s="263"/>
      <c r="I103" s="264"/>
      <c r="J103" s="181"/>
      <c r="K103" s="189"/>
    </row>
    <row r="104" spans="1:11" ht="15.9" customHeight="1" x14ac:dyDescent="0.3">
      <c r="A104" s="221"/>
      <c r="B104" s="204"/>
      <c r="C104" s="204"/>
      <c r="D104" s="204"/>
      <c r="E104" s="204"/>
      <c r="F104" s="262"/>
      <c r="G104" s="262"/>
      <c r="H104" s="263"/>
      <c r="I104" s="264"/>
      <c r="J104" s="181"/>
      <c r="K104" s="189"/>
    </row>
    <row r="105" spans="1:11" ht="15.9" customHeight="1" x14ac:dyDescent="0.3">
      <c r="A105" s="204"/>
      <c r="B105" s="204"/>
      <c r="C105" s="204"/>
      <c r="D105" s="225"/>
      <c r="E105" s="225"/>
      <c r="F105" s="201"/>
      <c r="G105" s="201"/>
      <c r="H105" s="246"/>
      <c r="I105" s="257"/>
      <c r="J105" s="197"/>
      <c r="K105" s="198"/>
    </row>
    <row r="106" spans="1:11" ht="15.9" customHeight="1" x14ac:dyDescent="0.3">
      <c r="A106" s="255" t="s">
        <v>534</v>
      </c>
      <c r="B106" s="204"/>
      <c r="C106" s="204"/>
      <c r="D106" s="225"/>
      <c r="E106" s="225"/>
      <c r="F106" s="201"/>
      <c r="G106" s="201"/>
      <c r="H106" s="246"/>
      <c r="I106" s="257"/>
      <c r="J106" s="197"/>
      <c r="K106" s="198"/>
    </row>
    <row r="107" spans="1:11" ht="15.9" customHeight="1" x14ac:dyDescent="0.3">
      <c r="A107" s="204" t="s">
        <v>493</v>
      </c>
      <c r="B107" s="204"/>
      <c r="C107" s="204"/>
      <c r="D107" s="225" t="s">
        <v>489</v>
      </c>
      <c r="E107" s="225"/>
      <c r="F107" s="201">
        <v>0</v>
      </c>
      <c r="G107" s="201"/>
      <c r="H107" s="207">
        <f>_xlfn.XLOOKUP(D107,'FXD GPA RATES'!A:A,'FXD GPA RATES'!B:B)</f>
        <v>5.9999999999999995E-4</v>
      </c>
      <c r="I107" s="256">
        <f>F107*H107*$F$111</f>
        <v>0</v>
      </c>
      <c r="J107" s="197"/>
      <c r="K107" s="198"/>
    </row>
    <row r="108" spans="1:11" ht="37.200000000000003" customHeight="1" x14ac:dyDescent="0.3">
      <c r="A108" s="204" t="s">
        <v>234</v>
      </c>
      <c r="B108" s="204"/>
      <c r="C108" s="204"/>
      <c r="D108" s="225" t="s">
        <v>489</v>
      </c>
      <c r="E108" s="225"/>
      <c r="F108" s="201">
        <v>0</v>
      </c>
      <c r="G108" s="201"/>
      <c r="H108" s="207">
        <f>_xlfn.XLOOKUP(D108,'FXD GPA RATES'!A:A,'FXD GPA RATES'!C:C)</f>
        <v>5.9999999999999995E-4</v>
      </c>
      <c r="I108" s="256">
        <f>F108*H108*$F$111</f>
        <v>0</v>
      </c>
      <c r="J108" s="197"/>
      <c r="K108" s="198"/>
    </row>
    <row r="109" spans="1:11" ht="15.9" customHeight="1" x14ac:dyDescent="0.3">
      <c r="A109" s="204" t="s">
        <v>369</v>
      </c>
      <c r="B109" s="204"/>
      <c r="C109" s="204"/>
      <c r="D109" s="225" t="s">
        <v>489</v>
      </c>
      <c r="E109" s="225"/>
      <c r="F109" s="201">
        <v>1000</v>
      </c>
      <c r="G109" s="201"/>
      <c r="H109" s="265"/>
      <c r="I109" s="256">
        <f>(INDEX(MEDEX!$B$2:$D$23, MATCH(F109, MEDEX!$A$2:$A$23, 0), MATCH(D109, MEDEX!$B$1:$D$1, 0)))*$F$111</f>
        <v>180</v>
      </c>
      <c r="J109" s="258" t="s">
        <v>408</v>
      </c>
      <c r="K109" s="198"/>
    </row>
    <row r="110" spans="1:11" ht="15.9" customHeight="1" x14ac:dyDescent="0.3">
      <c r="A110" s="204"/>
      <c r="B110" s="204"/>
      <c r="C110" s="204"/>
      <c r="D110" s="225"/>
      <c r="E110" s="225"/>
      <c r="F110" s="201"/>
      <c r="G110" s="201"/>
      <c r="H110" s="246"/>
      <c r="I110" s="257"/>
      <c r="J110" s="197"/>
      <c r="K110" s="198"/>
    </row>
    <row r="111" spans="1:11" ht="15.9" customHeight="1" x14ac:dyDescent="0.3">
      <c r="A111" s="204" t="s">
        <v>499</v>
      </c>
      <c r="B111" s="204"/>
      <c r="C111" s="204"/>
      <c r="D111" s="225"/>
      <c r="E111" s="225"/>
      <c r="F111" s="266">
        <v>10</v>
      </c>
      <c r="G111" s="201"/>
      <c r="H111" s="246"/>
      <c r="I111" s="257"/>
      <c r="J111" s="197"/>
      <c r="K111" s="198"/>
    </row>
    <row r="112" spans="1:11" ht="15.9" customHeight="1" x14ac:dyDescent="0.3">
      <c r="A112" s="204"/>
      <c r="B112" s="204"/>
      <c r="C112" s="204"/>
      <c r="D112" s="225"/>
      <c r="E112" s="225"/>
      <c r="F112" s="177"/>
      <c r="G112" s="177"/>
      <c r="H112" s="246"/>
      <c r="I112" s="257"/>
      <c r="J112" s="197"/>
      <c r="K112" s="198"/>
    </row>
    <row r="113" spans="1:12" ht="15.9" customHeight="1" x14ac:dyDescent="0.3">
      <c r="A113" s="204" t="s">
        <v>35</v>
      </c>
      <c r="B113" s="204"/>
      <c r="C113" s="204"/>
      <c r="D113" s="225"/>
      <c r="E113" s="225"/>
      <c r="F113" s="177"/>
      <c r="G113" s="177"/>
      <c r="H113" s="195"/>
      <c r="I113" s="256">
        <f>IF(SUM(I107:I109)&lt;=J113,J113,SUM(I107:I109))</f>
        <v>1000</v>
      </c>
      <c r="J113" s="267">
        <v>1000</v>
      </c>
      <c r="K113" s="198"/>
    </row>
    <row r="114" spans="1:12" ht="15.9" customHeight="1" x14ac:dyDescent="0.3">
      <c r="A114" s="204" t="s">
        <v>36</v>
      </c>
      <c r="B114" s="204"/>
      <c r="C114" s="204"/>
      <c r="D114" s="225"/>
      <c r="E114" s="225"/>
      <c r="F114" s="177"/>
      <c r="G114" s="177"/>
      <c r="H114" s="195"/>
      <c r="I114" s="256">
        <f>IF(I113&gt;5000,850,350)</f>
        <v>350</v>
      </c>
      <c r="J114" s="197"/>
      <c r="K114" s="198"/>
    </row>
    <row r="115" spans="1:12" ht="15.9" customHeight="1" x14ac:dyDescent="0.3">
      <c r="A115" s="204" t="s">
        <v>37</v>
      </c>
      <c r="B115" s="204"/>
      <c r="C115" s="204"/>
      <c r="D115" s="225"/>
      <c r="E115" s="225"/>
      <c r="F115" s="177"/>
      <c r="G115" s="177"/>
      <c r="H115" s="195"/>
      <c r="I115" s="256">
        <f>I113*0.35%</f>
        <v>3.4999999999999996</v>
      </c>
      <c r="J115" s="197"/>
      <c r="K115" s="198"/>
    </row>
    <row r="116" spans="1:12" ht="15.9" customHeight="1" x14ac:dyDescent="0.3">
      <c r="A116" s="204" t="s">
        <v>32</v>
      </c>
      <c r="B116" s="204"/>
      <c r="C116" s="204"/>
      <c r="D116" s="225"/>
      <c r="E116" s="225"/>
      <c r="F116" s="177"/>
      <c r="G116" s="177"/>
      <c r="H116" s="195"/>
      <c r="I116" s="256">
        <f>I113+I114+I115</f>
        <v>1353.5</v>
      </c>
      <c r="J116" s="197"/>
      <c r="K116" s="198" t="s">
        <v>125</v>
      </c>
    </row>
    <row r="117" spans="1:12" ht="15.9" customHeight="1" x14ac:dyDescent="0.3">
      <c r="A117" s="204" t="s">
        <v>5</v>
      </c>
      <c r="B117" s="204"/>
      <c r="C117" s="204"/>
      <c r="D117" s="225"/>
      <c r="E117" s="225"/>
      <c r="F117" s="177"/>
      <c r="G117" s="177"/>
      <c r="H117" s="195"/>
      <c r="I117" s="196"/>
      <c r="J117" s="197"/>
      <c r="K117" s="198"/>
    </row>
    <row r="118" spans="1:12" ht="15.9" customHeight="1" x14ac:dyDescent="0.3">
      <c r="A118" s="204" t="s">
        <v>370</v>
      </c>
      <c r="B118" s="204"/>
      <c r="C118" s="204"/>
      <c r="D118" s="225"/>
      <c r="E118" s="225"/>
      <c r="F118" s="177"/>
      <c r="G118" s="177"/>
      <c r="H118" s="195"/>
      <c r="I118" s="196"/>
      <c r="J118" s="197"/>
      <c r="K118" s="198"/>
    </row>
    <row r="119" spans="1:12" ht="24" customHeight="1" x14ac:dyDescent="0.3">
      <c r="A119" s="204"/>
      <c r="B119" s="204"/>
      <c r="C119" s="204"/>
      <c r="D119" s="225"/>
      <c r="E119" s="225"/>
      <c r="F119" s="177"/>
      <c r="G119" s="177"/>
      <c r="H119" s="246"/>
      <c r="I119" s="196"/>
      <c r="J119" s="197"/>
      <c r="K119" s="198"/>
    </row>
    <row r="120" spans="1:12" ht="80.400000000000006" customHeight="1" x14ac:dyDescent="0.3">
      <c r="A120" s="193" t="s">
        <v>456</v>
      </c>
      <c r="B120" s="194"/>
      <c r="C120" s="194"/>
      <c r="D120" s="225"/>
      <c r="E120" s="225"/>
      <c r="F120" s="177"/>
      <c r="G120" s="177"/>
      <c r="H120" s="246"/>
      <c r="I120" s="196"/>
      <c r="J120" s="197"/>
      <c r="K120" s="198"/>
    </row>
    <row r="121" spans="1:12" ht="99.6" customHeight="1" x14ac:dyDescent="0.3">
      <c r="A121" s="268" t="s">
        <v>372</v>
      </c>
      <c r="B121" s="269"/>
      <c r="C121" s="269"/>
      <c r="D121" s="270"/>
      <c r="E121" s="270"/>
      <c r="F121" s="177"/>
      <c r="G121" s="177"/>
      <c r="H121" s="202"/>
      <c r="I121" s="196"/>
      <c r="J121" s="197"/>
      <c r="K121" s="198"/>
    </row>
    <row r="122" spans="1:12" ht="89.4" customHeight="1" x14ac:dyDescent="0.3">
      <c r="A122" s="271" t="s">
        <v>371</v>
      </c>
      <c r="B122" s="272"/>
      <c r="C122" s="272"/>
      <c r="D122" s="270"/>
      <c r="E122" s="270"/>
      <c r="F122" s="177"/>
      <c r="G122" s="177"/>
      <c r="H122" s="202"/>
      <c r="I122" s="196"/>
      <c r="J122" s="197"/>
      <c r="K122" s="198"/>
      <c r="L122" s="122"/>
    </row>
    <row r="123" spans="1:12" ht="15.9" customHeight="1" x14ac:dyDescent="0.3">
      <c r="A123" s="204" t="s">
        <v>38</v>
      </c>
      <c r="B123" s="204"/>
      <c r="C123" s="204"/>
      <c r="D123" s="225"/>
      <c r="E123" s="225"/>
      <c r="F123" s="177">
        <v>92800</v>
      </c>
      <c r="G123" s="177"/>
      <c r="H123" s="202">
        <v>3.5000000000000001E-3</v>
      </c>
      <c r="I123" s="273">
        <f>F123*H123</f>
        <v>324.8</v>
      </c>
      <c r="J123" s="197"/>
      <c r="K123" s="198"/>
    </row>
    <row r="124" spans="1:12" ht="15.9" customHeight="1" x14ac:dyDescent="0.3">
      <c r="A124" s="204" t="s">
        <v>494</v>
      </c>
      <c r="B124" s="204"/>
      <c r="C124" s="204"/>
      <c r="D124" s="225"/>
      <c r="E124" s="225"/>
      <c r="F124" s="177">
        <v>349900</v>
      </c>
      <c r="G124" s="177"/>
      <c r="H124" s="202">
        <v>2.5000000000000001E-2</v>
      </c>
      <c r="I124" s="273">
        <f>F124*H124</f>
        <v>8747.5</v>
      </c>
      <c r="J124" s="197"/>
      <c r="K124" s="198"/>
    </row>
    <row r="125" spans="1:12" ht="15.9" customHeight="1" x14ac:dyDescent="0.3">
      <c r="A125" s="204" t="s">
        <v>487</v>
      </c>
      <c r="B125" s="204"/>
      <c r="C125" s="204"/>
      <c r="D125" s="225"/>
      <c r="E125" s="225"/>
      <c r="F125" s="177">
        <v>0</v>
      </c>
      <c r="G125" s="177"/>
      <c r="H125" s="202">
        <v>3.5000000000000001E-3</v>
      </c>
      <c r="I125" s="273">
        <f>F125*H125</f>
        <v>0</v>
      </c>
      <c r="J125" s="197"/>
      <c r="K125" s="198"/>
    </row>
    <row r="126" spans="1:12" ht="15.9" customHeight="1" x14ac:dyDescent="0.3">
      <c r="A126" s="204" t="s">
        <v>488</v>
      </c>
      <c r="B126" s="204"/>
      <c r="C126" s="204"/>
      <c r="D126" s="225"/>
      <c r="E126" s="225"/>
      <c r="F126" s="177">
        <v>0</v>
      </c>
      <c r="G126" s="177"/>
      <c r="H126" s="202">
        <v>3.5000000000000001E-3</v>
      </c>
      <c r="I126" s="273">
        <f>F126*H126</f>
        <v>0</v>
      </c>
      <c r="J126" s="197"/>
      <c r="K126" s="198"/>
    </row>
    <row r="127" spans="1:12" ht="15.9" customHeight="1" x14ac:dyDescent="0.3">
      <c r="A127" s="204" t="s">
        <v>35</v>
      </c>
      <c r="B127" s="204"/>
      <c r="C127" s="204"/>
      <c r="D127" s="225"/>
      <c r="E127" s="225"/>
      <c r="F127" s="177"/>
      <c r="G127" s="177"/>
      <c r="H127" s="246"/>
      <c r="I127" s="273">
        <f>IF(SUM(I123:I124)&lt;=J127,J127,SUM(I123:I124))</f>
        <v>9072.2999999999993</v>
      </c>
      <c r="J127" s="211">
        <v>1000</v>
      </c>
      <c r="K127" s="198"/>
    </row>
    <row r="128" spans="1:12" ht="15.9" customHeight="1" x14ac:dyDescent="0.3">
      <c r="A128" s="204" t="s">
        <v>36</v>
      </c>
      <c r="B128" s="204"/>
      <c r="C128" s="204"/>
      <c r="D128" s="225"/>
      <c r="E128" s="225"/>
      <c r="F128" s="177"/>
      <c r="G128" s="177"/>
      <c r="H128" s="246"/>
      <c r="I128" s="216">
        <f>IF(I127&gt;5000,850,350)</f>
        <v>850</v>
      </c>
      <c r="J128" s="197"/>
      <c r="K128" s="198"/>
    </row>
    <row r="129" spans="1:11" ht="15.9" customHeight="1" x14ac:dyDescent="0.3">
      <c r="A129" s="204" t="s">
        <v>37</v>
      </c>
      <c r="B129" s="204"/>
      <c r="C129" s="204"/>
      <c r="D129" s="225"/>
      <c r="E129" s="225"/>
      <c r="F129" s="177"/>
      <c r="G129" s="177"/>
      <c r="H129" s="246"/>
      <c r="I129" s="219">
        <f>I127*0.35%</f>
        <v>31.753049999999995</v>
      </c>
      <c r="J129" s="211"/>
      <c r="K129" s="198"/>
    </row>
    <row r="130" spans="1:11" ht="15.9" customHeight="1" x14ac:dyDescent="0.3">
      <c r="A130" s="204" t="s">
        <v>32</v>
      </c>
      <c r="B130" s="204"/>
      <c r="C130" s="204"/>
      <c r="D130" s="225"/>
      <c r="E130" s="225"/>
      <c r="F130" s="177"/>
      <c r="G130" s="177"/>
      <c r="H130" s="246"/>
      <c r="I130" s="217">
        <f>I127+I128+I129</f>
        <v>9954.0530499999986</v>
      </c>
      <c r="J130" s="211"/>
      <c r="K130" s="198" t="s">
        <v>124</v>
      </c>
    </row>
    <row r="131" spans="1:11" ht="15.9" customHeight="1" x14ac:dyDescent="0.3">
      <c r="A131" s="204" t="s">
        <v>5</v>
      </c>
      <c r="B131" s="204"/>
      <c r="C131" s="204"/>
      <c r="D131" s="225"/>
      <c r="E131" s="225"/>
      <c r="F131" s="177"/>
      <c r="G131" s="177"/>
      <c r="H131" s="195"/>
      <c r="I131" s="196"/>
      <c r="J131" s="211"/>
      <c r="K131" s="198"/>
    </row>
    <row r="132" spans="1:11" ht="15.9" customHeight="1" x14ac:dyDescent="0.3">
      <c r="A132" s="204" t="s">
        <v>373</v>
      </c>
      <c r="B132" s="204"/>
      <c r="C132" s="204"/>
      <c r="D132" s="225"/>
      <c r="E132" s="225"/>
      <c r="F132" s="177"/>
      <c r="G132" s="177"/>
      <c r="H132" s="195"/>
      <c r="I132" s="196"/>
      <c r="J132" s="211"/>
      <c r="K132" s="198"/>
    </row>
    <row r="133" spans="1:11" ht="15.9" customHeight="1" x14ac:dyDescent="0.3">
      <c r="A133" s="204" t="s">
        <v>39</v>
      </c>
      <c r="B133" s="204"/>
      <c r="C133" s="204"/>
      <c r="D133" s="225"/>
      <c r="E133" s="225"/>
      <c r="F133" s="177"/>
      <c r="G133" s="177"/>
      <c r="H133" s="195"/>
      <c r="I133" s="196"/>
      <c r="J133" s="211"/>
      <c r="K133" s="198"/>
    </row>
    <row r="134" spans="1:11" ht="49.2" customHeight="1" x14ac:dyDescent="0.3">
      <c r="A134" s="204" t="s">
        <v>374</v>
      </c>
      <c r="B134" s="274"/>
      <c r="C134" s="274"/>
      <c r="D134" s="247"/>
      <c r="E134" s="247"/>
      <c r="F134" s="177"/>
      <c r="G134" s="177"/>
      <c r="H134" s="195"/>
      <c r="I134" s="196"/>
      <c r="J134" s="211"/>
      <c r="K134" s="198"/>
    </row>
    <row r="135" spans="1:11" ht="21" x14ac:dyDescent="0.3">
      <c r="A135" s="204" t="s">
        <v>375</v>
      </c>
      <c r="B135" s="204"/>
      <c r="C135" s="204"/>
      <c r="D135" s="225"/>
      <c r="E135" s="225"/>
      <c r="F135" s="177"/>
      <c r="G135" s="177"/>
      <c r="H135" s="246"/>
      <c r="I135" s="196"/>
      <c r="J135" s="197"/>
      <c r="K135" s="198"/>
    </row>
    <row r="136" spans="1:11" ht="38.4" customHeight="1" x14ac:dyDescent="0.3">
      <c r="A136" s="193" t="s">
        <v>526</v>
      </c>
      <c r="B136" s="194"/>
      <c r="C136" s="194"/>
      <c r="D136" s="225"/>
      <c r="E136" s="225"/>
      <c r="F136" s="198"/>
      <c r="G136" s="198"/>
      <c r="H136" s="198"/>
      <c r="I136" s="196"/>
      <c r="J136" s="197"/>
      <c r="K136" s="198"/>
    </row>
    <row r="137" spans="1:11" ht="51.6" customHeight="1" x14ac:dyDescent="0.3">
      <c r="A137" s="272" t="s">
        <v>376</v>
      </c>
      <c r="B137" s="272"/>
      <c r="C137" s="272"/>
      <c r="D137" s="270"/>
      <c r="E137" s="270"/>
      <c r="F137" s="198"/>
      <c r="G137" s="198"/>
      <c r="H137" s="198"/>
      <c r="I137" s="196"/>
      <c r="J137" s="197"/>
      <c r="K137" s="198"/>
    </row>
    <row r="138" spans="1:11" ht="32.4" customHeight="1" x14ac:dyDescent="0.3">
      <c r="A138" s="272" t="s">
        <v>378</v>
      </c>
      <c r="B138" s="275"/>
      <c r="C138" s="275"/>
      <c r="D138" s="270"/>
      <c r="E138" s="270"/>
      <c r="F138" s="198"/>
      <c r="G138" s="198"/>
      <c r="H138" s="198"/>
      <c r="I138" s="196"/>
      <c r="J138" s="197"/>
      <c r="K138" s="198"/>
    </row>
    <row r="139" spans="1:11" ht="48.6" customHeight="1" x14ac:dyDescent="0.3">
      <c r="A139" s="272" t="s">
        <v>386</v>
      </c>
      <c r="B139" s="275"/>
      <c r="C139" s="275"/>
      <c r="D139" s="270"/>
      <c r="E139" s="270"/>
      <c r="F139" s="198"/>
      <c r="G139" s="198"/>
      <c r="H139" s="198"/>
      <c r="I139" s="196"/>
      <c r="J139" s="197"/>
      <c r="K139" s="198"/>
    </row>
    <row r="140" spans="1:11" ht="114.6" customHeight="1" x14ac:dyDescent="0.3">
      <c r="A140" s="272" t="s">
        <v>379</v>
      </c>
      <c r="B140" s="272"/>
      <c r="C140" s="272"/>
      <c r="D140" s="270"/>
      <c r="E140" s="270"/>
      <c r="F140" s="198"/>
      <c r="G140" s="198"/>
      <c r="H140" s="198"/>
      <c r="I140" s="196"/>
      <c r="J140" s="197"/>
      <c r="K140" s="198"/>
    </row>
    <row r="141" spans="1:11" ht="46.8" customHeight="1" x14ac:dyDescent="0.3">
      <c r="A141" s="276" t="s">
        <v>387</v>
      </c>
      <c r="B141" s="276"/>
      <c r="C141" s="276"/>
      <c r="D141" s="277"/>
      <c r="E141" s="277"/>
      <c r="F141" s="198"/>
      <c r="G141" s="198"/>
      <c r="H141" s="198"/>
      <c r="I141" s="196"/>
      <c r="J141" s="197"/>
      <c r="K141" s="198"/>
    </row>
    <row r="142" spans="1:11" ht="21" x14ac:dyDescent="0.3">
      <c r="A142" s="204" t="s">
        <v>380</v>
      </c>
      <c r="B142" s="204"/>
      <c r="C142" s="204"/>
      <c r="D142" s="270"/>
      <c r="E142" s="270"/>
      <c r="F142" s="198"/>
      <c r="G142" s="198"/>
      <c r="H142" s="198"/>
      <c r="I142" s="196"/>
      <c r="J142" s="197"/>
      <c r="K142" s="198"/>
    </row>
    <row r="143" spans="1:11" ht="21" x14ac:dyDescent="0.3">
      <c r="A143" s="189"/>
      <c r="B143" s="189"/>
      <c r="C143" s="189"/>
      <c r="D143" s="225"/>
      <c r="E143" s="225"/>
      <c r="F143" s="177">
        <v>0</v>
      </c>
      <c r="G143" s="177"/>
      <c r="H143" s="202">
        <v>5.0000000000000001E-3</v>
      </c>
      <c r="I143" s="273">
        <f>F143*H143</f>
        <v>0</v>
      </c>
      <c r="J143" s="197"/>
      <c r="K143" s="198"/>
    </row>
    <row r="144" spans="1:11" ht="21" x14ac:dyDescent="0.3">
      <c r="A144" s="204"/>
      <c r="B144" s="204"/>
      <c r="C144" s="204"/>
      <c r="D144" s="225"/>
      <c r="E144" s="225"/>
      <c r="F144" s="198"/>
      <c r="G144" s="198"/>
      <c r="H144" s="198"/>
      <c r="I144" s="196"/>
      <c r="J144" s="197"/>
      <c r="K144" s="198"/>
    </row>
    <row r="145" spans="1:11" ht="21" x14ac:dyDescent="0.3">
      <c r="A145" s="204" t="s">
        <v>383</v>
      </c>
      <c r="B145" s="204"/>
      <c r="C145" s="204"/>
      <c r="D145" s="225"/>
      <c r="E145" s="225"/>
      <c r="F145" s="198"/>
      <c r="G145" s="198"/>
      <c r="H145" s="198"/>
      <c r="I145" s="196"/>
      <c r="J145" s="197"/>
      <c r="K145" s="198"/>
    </row>
    <row r="146" spans="1:11" ht="21" x14ac:dyDescent="0.3">
      <c r="A146" s="204"/>
      <c r="B146" s="204"/>
      <c r="C146" s="204"/>
      <c r="D146" s="225"/>
      <c r="E146" s="225"/>
      <c r="F146" s="198"/>
      <c r="G146" s="198"/>
      <c r="H146" s="198"/>
      <c r="I146" s="196"/>
      <c r="J146" s="197"/>
      <c r="K146" s="198"/>
    </row>
    <row r="147" spans="1:11" ht="21" x14ac:dyDescent="0.3">
      <c r="A147" s="204" t="s">
        <v>35</v>
      </c>
      <c r="B147" s="204"/>
      <c r="C147" s="204"/>
      <c r="D147" s="225"/>
      <c r="E147" s="225"/>
      <c r="F147" s="198"/>
      <c r="G147" s="198"/>
      <c r="H147" s="198"/>
      <c r="I147" s="273">
        <f>IF(SUM(I143:I146)&lt;=J147,J147,SUM(I143:I146))</f>
        <v>1000</v>
      </c>
      <c r="J147" s="211">
        <v>1000</v>
      </c>
      <c r="K147" s="198"/>
    </row>
    <row r="148" spans="1:11" ht="21" x14ac:dyDescent="0.3">
      <c r="A148" s="204" t="s">
        <v>36</v>
      </c>
      <c r="B148" s="204"/>
      <c r="C148" s="204"/>
      <c r="D148" s="225"/>
      <c r="E148" s="225"/>
      <c r="F148" s="198"/>
      <c r="G148" s="198"/>
      <c r="H148" s="198"/>
      <c r="I148" s="216">
        <f>IF(I147&gt;5000,850,350)</f>
        <v>350</v>
      </c>
      <c r="J148" s="197"/>
      <c r="K148" s="198"/>
    </row>
    <row r="149" spans="1:11" ht="21" x14ac:dyDescent="0.3">
      <c r="A149" s="204" t="s">
        <v>37</v>
      </c>
      <c r="B149" s="204"/>
      <c r="C149" s="204"/>
      <c r="D149" s="225"/>
      <c r="E149" s="225"/>
      <c r="F149" s="198"/>
      <c r="G149" s="198"/>
      <c r="H149" s="198"/>
      <c r="I149" s="219">
        <f>I147*0.35%</f>
        <v>3.4999999999999996</v>
      </c>
      <c r="J149" s="197"/>
      <c r="K149" s="198"/>
    </row>
    <row r="150" spans="1:11" ht="21" x14ac:dyDescent="0.3">
      <c r="A150" s="204" t="s">
        <v>32</v>
      </c>
      <c r="B150" s="204"/>
      <c r="C150" s="204"/>
      <c r="D150" s="225"/>
      <c r="E150" s="225"/>
      <c r="F150" s="198"/>
      <c r="G150" s="198"/>
      <c r="H150" s="198"/>
      <c r="I150" s="217">
        <f>I147+I148+I149</f>
        <v>1353.5</v>
      </c>
      <c r="J150" s="197"/>
      <c r="K150" s="198" t="s">
        <v>125</v>
      </c>
    </row>
    <row r="151" spans="1:11" ht="21" x14ac:dyDescent="0.3">
      <c r="A151" s="204" t="s">
        <v>381</v>
      </c>
      <c r="B151" s="204"/>
      <c r="C151" s="204"/>
      <c r="D151" s="225"/>
      <c r="E151" s="225"/>
      <c r="F151" s="198"/>
      <c r="G151" s="198"/>
      <c r="H151" s="198"/>
      <c r="I151" s="196"/>
      <c r="J151" s="197"/>
      <c r="K151" s="198"/>
    </row>
    <row r="152" spans="1:11" ht="36.6" customHeight="1" x14ac:dyDescent="0.3">
      <c r="A152" s="193" t="s">
        <v>527</v>
      </c>
      <c r="B152" s="194"/>
      <c r="C152" s="194"/>
      <c r="D152" s="225"/>
      <c r="E152" s="225"/>
      <c r="F152" s="198"/>
      <c r="G152" s="198"/>
      <c r="H152" s="198"/>
      <c r="I152" s="196"/>
      <c r="J152" s="197"/>
      <c r="K152" s="198"/>
    </row>
    <row r="153" spans="1:11" ht="48.6" customHeight="1" x14ac:dyDescent="0.3">
      <c r="A153" s="278" t="s">
        <v>382</v>
      </c>
      <c r="B153" s="278"/>
      <c r="C153" s="278"/>
      <c r="D153" s="270"/>
      <c r="E153" s="270"/>
      <c r="F153" s="198"/>
      <c r="G153" s="198"/>
      <c r="H153" s="198"/>
      <c r="I153" s="196"/>
      <c r="J153" s="197"/>
      <c r="K153" s="198"/>
    </row>
    <row r="154" spans="1:11" ht="21" x14ac:dyDescent="0.3">
      <c r="A154" s="278"/>
      <c r="B154" s="278"/>
      <c r="C154" s="278"/>
      <c r="D154" s="270"/>
      <c r="E154" s="270"/>
      <c r="F154" s="198"/>
      <c r="G154" s="198"/>
      <c r="H154" s="198"/>
      <c r="I154" s="196"/>
      <c r="J154" s="197"/>
      <c r="K154" s="198"/>
    </row>
    <row r="155" spans="1:11" ht="21" x14ac:dyDescent="0.3">
      <c r="A155" s="278" t="s">
        <v>384</v>
      </c>
      <c r="B155" s="278"/>
      <c r="C155" s="278"/>
      <c r="D155" s="270"/>
      <c r="E155" s="270"/>
      <c r="F155" s="198"/>
      <c r="G155" s="198"/>
      <c r="H155" s="198"/>
      <c r="I155" s="196"/>
      <c r="J155" s="197"/>
      <c r="K155" s="198"/>
    </row>
    <row r="156" spans="1:11" ht="21" x14ac:dyDescent="0.3">
      <c r="A156" s="278"/>
      <c r="B156" s="278"/>
      <c r="C156" s="278"/>
      <c r="D156" s="270"/>
      <c r="E156" s="270"/>
      <c r="F156" s="198"/>
      <c r="G156" s="198"/>
      <c r="H156" s="198"/>
      <c r="I156" s="196"/>
      <c r="J156" s="197"/>
      <c r="K156" s="198"/>
    </row>
    <row r="157" spans="1:11" ht="34.200000000000003" customHeight="1" x14ac:dyDescent="0.3">
      <c r="A157" s="278" t="s">
        <v>385</v>
      </c>
      <c r="B157" s="278"/>
      <c r="C157" s="278"/>
      <c r="D157" s="270"/>
      <c r="E157" s="270"/>
      <c r="F157" s="198"/>
      <c r="G157" s="198"/>
      <c r="H157" s="198"/>
      <c r="I157" s="196"/>
      <c r="J157" s="197"/>
      <c r="K157" s="198"/>
    </row>
    <row r="158" spans="1:11" ht="51" customHeight="1" x14ac:dyDescent="0.3">
      <c r="A158" s="278" t="s">
        <v>379</v>
      </c>
      <c r="B158" s="278"/>
      <c r="C158" s="278"/>
      <c r="D158" s="270"/>
      <c r="E158" s="270"/>
      <c r="F158" s="198"/>
      <c r="G158" s="198"/>
      <c r="H158" s="198"/>
      <c r="I158" s="196"/>
      <c r="J158" s="197"/>
      <c r="K158" s="198"/>
    </row>
    <row r="159" spans="1:11" ht="21" x14ac:dyDescent="0.3">
      <c r="A159" s="279" t="s">
        <v>387</v>
      </c>
      <c r="B159" s="279"/>
      <c r="C159" s="279"/>
      <c r="D159" s="277"/>
      <c r="E159" s="277"/>
      <c r="F159" s="198"/>
      <c r="G159" s="198"/>
      <c r="H159" s="198"/>
      <c r="I159" s="196"/>
      <c r="J159" s="197"/>
      <c r="K159" s="198"/>
    </row>
    <row r="160" spans="1:11" ht="21" x14ac:dyDescent="0.3">
      <c r="A160" s="269"/>
      <c r="B160" s="269"/>
      <c r="C160" s="269"/>
      <c r="D160" s="270"/>
      <c r="E160" s="270"/>
      <c r="F160" s="198"/>
      <c r="G160" s="198"/>
      <c r="H160" s="198"/>
      <c r="I160" s="196"/>
      <c r="J160" s="197"/>
      <c r="K160" s="198"/>
    </row>
    <row r="161" spans="1:11" ht="21" x14ac:dyDescent="0.3">
      <c r="A161" s="204" t="s">
        <v>380</v>
      </c>
      <c r="B161" s="204"/>
      <c r="C161" s="204"/>
      <c r="D161" s="225"/>
      <c r="E161" s="225"/>
      <c r="F161" s="177">
        <v>0</v>
      </c>
      <c r="G161" s="177"/>
      <c r="H161" s="202">
        <v>1.4999999999999999E-2</v>
      </c>
      <c r="I161" s="273">
        <f>F161*H161</f>
        <v>0</v>
      </c>
      <c r="J161" s="197"/>
      <c r="K161" s="198"/>
    </row>
    <row r="162" spans="1:11" ht="21" x14ac:dyDescent="0.3">
      <c r="A162" s="204"/>
      <c r="B162" s="204"/>
      <c r="C162" s="204"/>
      <c r="D162" s="225"/>
      <c r="E162" s="225"/>
      <c r="F162" s="198"/>
      <c r="G162" s="198"/>
      <c r="H162" s="198"/>
      <c r="I162" s="196"/>
      <c r="J162" s="197"/>
      <c r="K162" s="198"/>
    </row>
    <row r="163" spans="1:11" ht="21" x14ac:dyDescent="0.3">
      <c r="A163" s="204" t="s">
        <v>388</v>
      </c>
      <c r="B163" s="204"/>
      <c r="C163" s="204"/>
      <c r="D163" s="225"/>
      <c r="E163" s="225"/>
      <c r="F163" s="198"/>
      <c r="G163" s="198"/>
      <c r="H163" s="198"/>
      <c r="I163" s="196"/>
      <c r="J163" s="197"/>
      <c r="K163" s="198"/>
    </row>
    <row r="164" spans="1:11" ht="21" x14ac:dyDescent="0.3">
      <c r="A164" s="204"/>
      <c r="B164" s="204"/>
      <c r="C164" s="204"/>
      <c r="D164" s="225"/>
      <c r="E164" s="225"/>
      <c r="F164" s="198"/>
      <c r="G164" s="198"/>
      <c r="H164" s="198"/>
      <c r="I164" s="196"/>
      <c r="J164" s="197"/>
      <c r="K164" s="198"/>
    </row>
    <row r="165" spans="1:11" ht="21" x14ac:dyDescent="0.3">
      <c r="A165" s="204" t="s">
        <v>35</v>
      </c>
      <c r="B165" s="204"/>
      <c r="C165" s="204"/>
      <c r="D165" s="225"/>
      <c r="E165" s="225"/>
      <c r="F165" s="198"/>
      <c r="G165" s="198"/>
      <c r="H165" s="198"/>
      <c r="I165" s="273">
        <f>IF(SUM(I161:I164)&lt;=J165,J165,SUM(I161:I164))</f>
        <v>1000</v>
      </c>
      <c r="J165" s="211">
        <v>1000</v>
      </c>
      <c r="K165" s="198"/>
    </row>
    <row r="166" spans="1:11" ht="21" x14ac:dyDescent="0.3">
      <c r="A166" s="204" t="s">
        <v>36</v>
      </c>
      <c r="B166" s="204"/>
      <c r="C166" s="204"/>
      <c r="D166" s="225"/>
      <c r="E166" s="225"/>
      <c r="F166" s="198"/>
      <c r="G166" s="198"/>
      <c r="H166" s="198"/>
      <c r="I166" s="216">
        <f>IF(I165&gt;5000,850,350)</f>
        <v>350</v>
      </c>
      <c r="J166" s="197"/>
      <c r="K166" s="198"/>
    </row>
    <row r="167" spans="1:11" ht="21" x14ac:dyDescent="0.3">
      <c r="A167" s="204" t="s">
        <v>37</v>
      </c>
      <c r="B167" s="204"/>
      <c r="C167" s="204"/>
      <c r="D167" s="225"/>
      <c r="E167" s="225"/>
      <c r="F167" s="198"/>
      <c r="G167" s="198"/>
      <c r="H167" s="198"/>
      <c r="I167" s="219">
        <f>I165*0.35%</f>
        <v>3.4999999999999996</v>
      </c>
      <c r="J167" s="197"/>
      <c r="K167" s="198"/>
    </row>
    <row r="168" spans="1:11" ht="31.8" customHeight="1" x14ac:dyDescent="0.3">
      <c r="A168" s="204" t="s">
        <v>32</v>
      </c>
      <c r="B168" s="204"/>
      <c r="C168" s="204"/>
      <c r="D168" s="225"/>
      <c r="E168" s="225"/>
      <c r="F168" s="198"/>
      <c r="G168" s="198"/>
      <c r="H168" s="198"/>
      <c r="I168" s="217">
        <f>I165+I166+I167</f>
        <v>1353.5</v>
      </c>
      <c r="J168" s="197"/>
      <c r="K168" s="198" t="s">
        <v>125</v>
      </c>
    </row>
    <row r="169" spans="1:11" ht="27.6" x14ac:dyDescent="0.3">
      <c r="A169" s="221" t="s">
        <v>389</v>
      </c>
      <c r="B169" s="204"/>
      <c r="C169" s="204"/>
      <c r="D169" s="225"/>
      <c r="E169" s="225"/>
      <c r="F169" s="198"/>
      <c r="G169" s="198"/>
      <c r="H169" s="198"/>
      <c r="I169" s="196"/>
      <c r="J169" s="197"/>
      <c r="K169" s="198"/>
    </row>
    <row r="170" spans="1:11" ht="58.8" customHeight="1" x14ac:dyDescent="0.3">
      <c r="A170" s="193" t="s">
        <v>528</v>
      </c>
      <c r="B170" s="194"/>
      <c r="C170" s="194"/>
      <c r="D170" s="225"/>
      <c r="E170" s="225"/>
      <c r="F170" s="198"/>
      <c r="G170" s="198"/>
      <c r="H170" s="198"/>
      <c r="I170" s="196"/>
      <c r="J170" s="197"/>
      <c r="K170" s="198"/>
    </row>
    <row r="171" spans="1:11" ht="57" customHeight="1" x14ac:dyDescent="0.3">
      <c r="A171" s="278" t="s">
        <v>390</v>
      </c>
      <c r="B171" s="278"/>
      <c r="C171" s="278"/>
      <c r="D171" s="270"/>
      <c r="E171" s="270"/>
      <c r="F171" s="198"/>
      <c r="G171" s="198"/>
      <c r="H171" s="198"/>
      <c r="I171" s="196"/>
      <c r="J171" s="197"/>
      <c r="K171" s="198"/>
    </row>
    <row r="172" spans="1:11" ht="21" x14ac:dyDescent="0.3">
      <c r="A172" s="278"/>
      <c r="B172" s="278"/>
      <c r="C172" s="278"/>
      <c r="D172" s="270"/>
      <c r="E172" s="270"/>
      <c r="F172" s="198"/>
      <c r="G172" s="198"/>
      <c r="H172" s="198"/>
      <c r="I172" s="196"/>
      <c r="J172" s="197"/>
      <c r="K172" s="198"/>
    </row>
    <row r="173" spans="1:11" ht="21" x14ac:dyDescent="0.3">
      <c r="A173" s="278" t="s">
        <v>384</v>
      </c>
      <c r="B173" s="278"/>
      <c r="C173" s="278"/>
      <c r="D173" s="270"/>
      <c r="E173" s="270"/>
      <c r="F173" s="198"/>
      <c r="G173" s="198"/>
      <c r="H173" s="198"/>
      <c r="I173" s="196"/>
      <c r="J173" s="197"/>
      <c r="K173" s="198"/>
    </row>
    <row r="174" spans="1:11" ht="21" x14ac:dyDescent="0.3">
      <c r="A174" s="278"/>
      <c r="B174" s="278"/>
      <c r="C174" s="278"/>
      <c r="D174" s="270"/>
      <c r="E174" s="270"/>
      <c r="F174" s="198"/>
      <c r="G174" s="198"/>
      <c r="H174" s="198"/>
      <c r="I174" s="196"/>
      <c r="J174" s="197"/>
      <c r="K174" s="198"/>
    </row>
    <row r="175" spans="1:11" ht="42.6" customHeight="1" x14ac:dyDescent="0.3">
      <c r="A175" s="278" t="s">
        <v>385</v>
      </c>
      <c r="B175" s="278"/>
      <c r="C175" s="278"/>
      <c r="D175" s="270"/>
      <c r="E175" s="270"/>
      <c r="F175" s="198"/>
      <c r="G175" s="198"/>
      <c r="H175" s="198"/>
      <c r="I175" s="196"/>
      <c r="J175" s="197"/>
      <c r="K175" s="198"/>
    </row>
    <row r="176" spans="1:11" ht="55.8" customHeight="1" x14ac:dyDescent="0.3">
      <c r="A176" s="278" t="s">
        <v>379</v>
      </c>
      <c r="B176" s="278"/>
      <c r="C176" s="278"/>
      <c r="D176" s="270"/>
      <c r="E176" s="270"/>
      <c r="F176" s="198"/>
      <c r="G176" s="198"/>
      <c r="H176" s="198"/>
      <c r="I176" s="196"/>
      <c r="J176" s="197"/>
      <c r="K176" s="198"/>
    </row>
    <row r="177" spans="1:11" ht="21" x14ac:dyDescent="0.3">
      <c r="A177" s="279" t="s">
        <v>387</v>
      </c>
      <c r="B177" s="279"/>
      <c r="C177" s="279"/>
      <c r="D177" s="277"/>
      <c r="E177" s="277"/>
      <c r="F177" s="198"/>
      <c r="G177" s="198"/>
      <c r="H177" s="198"/>
      <c r="I177" s="196"/>
      <c r="J177" s="197"/>
      <c r="K177" s="198"/>
    </row>
    <row r="178" spans="1:11" ht="21" x14ac:dyDescent="0.3">
      <c r="A178" s="269"/>
      <c r="B178" s="269"/>
      <c r="C178" s="269"/>
      <c r="D178" s="270"/>
      <c r="E178" s="270"/>
      <c r="F178" s="198"/>
      <c r="G178" s="198"/>
      <c r="H178" s="198"/>
      <c r="I178" s="196"/>
      <c r="J178" s="197"/>
      <c r="K178" s="198"/>
    </row>
    <row r="179" spans="1:11" ht="21" x14ac:dyDescent="0.3">
      <c r="A179" s="204" t="s">
        <v>380</v>
      </c>
      <c r="B179" s="204"/>
      <c r="C179" s="204"/>
      <c r="D179" s="225"/>
      <c r="E179" s="225"/>
      <c r="F179" s="177">
        <v>0</v>
      </c>
      <c r="G179" s="177"/>
      <c r="H179" s="202">
        <v>2.5000000000000001E-3</v>
      </c>
      <c r="I179" s="273">
        <f>F179*H179</f>
        <v>0</v>
      </c>
      <c r="J179" s="197"/>
      <c r="K179" s="198"/>
    </row>
    <row r="180" spans="1:11" ht="21" x14ac:dyDescent="0.3">
      <c r="A180" s="204"/>
      <c r="B180" s="204"/>
      <c r="C180" s="204"/>
      <c r="D180" s="225"/>
      <c r="E180" s="225"/>
      <c r="F180" s="198"/>
      <c r="G180" s="198"/>
      <c r="H180" s="198"/>
      <c r="I180" s="196"/>
      <c r="J180" s="197"/>
      <c r="K180" s="198"/>
    </row>
    <row r="181" spans="1:11" ht="21" x14ac:dyDescent="0.3">
      <c r="A181" s="204" t="s">
        <v>392</v>
      </c>
      <c r="B181" s="204"/>
      <c r="C181" s="204"/>
      <c r="D181" s="225"/>
      <c r="E181" s="225"/>
      <c r="F181" s="198"/>
      <c r="G181" s="198"/>
      <c r="H181" s="198"/>
      <c r="I181" s="196"/>
      <c r="J181" s="197"/>
      <c r="K181" s="198"/>
    </row>
    <row r="182" spans="1:11" ht="21" x14ac:dyDescent="0.3">
      <c r="A182" s="204"/>
      <c r="B182" s="204"/>
      <c r="C182" s="204"/>
      <c r="D182" s="225"/>
      <c r="E182" s="225"/>
      <c r="F182" s="198"/>
      <c r="G182" s="198"/>
      <c r="H182" s="198"/>
      <c r="I182" s="196"/>
      <c r="J182" s="197"/>
      <c r="K182" s="198"/>
    </row>
    <row r="183" spans="1:11" ht="21" x14ac:dyDescent="0.3">
      <c r="A183" s="204" t="s">
        <v>35</v>
      </c>
      <c r="B183" s="204"/>
      <c r="C183" s="204"/>
      <c r="D183" s="225"/>
      <c r="E183" s="225"/>
      <c r="F183" s="198"/>
      <c r="G183" s="198"/>
      <c r="H183" s="198"/>
      <c r="I183" s="273">
        <f>IF(SUM(I179:I182)&lt;=J183,J183,SUM(I179:I182))</f>
        <v>1000</v>
      </c>
      <c r="J183" s="211">
        <v>1000</v>
      </c>
      <c r="K183" s="198"/>
    </row>
    <row r="184" spans="1:11" ht="21" x14ac:dyDescent="0.3">
      <c r="A184" s="204" t="s">
        <v>36</v>
      </c>
      <c r="B184" s="204"/>
      <c r="C184" s="204"/>
      <c r="D184" s="225"/>
      <c r="E184" s="225"/>
      <c r="F184" s="198"/>
      <c r="G184" s="198"/>
      <c r="H184" s="198"/>
      <c r="I184" s="216">
        <f>IF(I183&gt;5000,850,350)</f>
        <v>350</v>
      </c>
      <c r="J184" s="197"/>
      <c r="K184" s="198"/>
    </row>
    <row r="185" spans="1:11" ht="21" x14ac:dyDescent="0.3">
      <c r="A185" s="204" t="s">
        <v>37</v>
      </c>
      <c r="B185" s="204"/>
      <c r="C185" s="204"/>
      <c r="D185" s="225"/>
      <c r="E185" s="225"/>
      <c r="F185" s="198"/>
      <c r="G185" s="198"/>
      <c r="H185" s="198"/>
      <c r="I185" s="219">
        <f>I183*0.35%</f>
        <v>3.4999999999999996</v>
      </c>
      <c r="J185" s="197"/>
      <c r="K185" s="198"/>
    </row>
    <row r="186" spans="1:11" ht="21" x14ac:dyDescent="0.3">
      <c r="A186" s="204" t="s">
        <v>32</v>
      </c>
      <c r="B186" s="204"/>
      <c r="C186" s="204"/>
      <c r="D186" s="225"/>
      <c r="E186" s="225"/>
      <c r="F186" s="198"/>
      <c r="G186" s="198"/>
      <c r="H186" s="198"/>
      <c r="I186" s="217">
        <f>I183+I184+I185</f>
        <v>1353.5</v>
      </c>
      <c r="J186" s="197"/>
      <c r="K186" s="198" t="s">
        <v>125</v>
      </c>
    </row>
    <row r="187" spans="1:11" ht="13.8" customHeight="1" x14ac:dyDescent="0.3">
      <c r="A187" s="221" t="s">
        <v>391</v>
      </c>
      <c r="B187" s="204"/>
      <c r="C187" s="204"/>
      <c r="D187" s="225"/>
      <c r="E187" s="225"/>
      <c r="F187" s="198"/>
      <c r="G187" s="198"/>
      <c r="H187" s="198"/>
      <c r="I187" s="280"/>
      <c r="J187" s="197"/>
      <c r="K187" s="198"/>
    </row>
    <row r="188" spans="1:11" ht="21" x14ac:dyDescent="0.3">
      <c r="A188" s="221"/>
      <c r="B188" s="204"/>
      <c r="C188" s="204"/>
      <c r="D188" s="225"/>
      <c r="E188" s="225"/>
      <c r="F188" s="198"/>
      <c r="G188" s="198"/>
      <c r="H188" s="198"/>
      <c r="I188" s="196"/>
      <c r="J188" s="197"/>
      <c r="K188" s="198"/>
    </row>
    <row r="189" spans="1:11" ht="43.2" customHeight="1" x14ac:dyDescent="0.3">
      <c r="A189" s="193" t="s">
        <v>529</v>
      </c>
      <c r="B189" s="194"/>
      <c r="C189" s="194"/>
      <c r="D189" s="225"/>
      <c r="E189" s="225"/>
      <c r="F189" s="198"/>
      <c r="G189" s="198"/>
      <c r="H189" s="198"/>
      <c r="I189" s="196"/>
      <c r="J189" s="197"/>
      <c r="K189" s="198"/>
    </row>
    <row r="190" spans="1:11" ht="21" x14ac:dyDescent="0.3">
      <c r="A190" s="221"/>
      <c r="B190" s="204"/>
      <c r="C190" s="204"/>
      <c r="D190" s="225"/>
      <c r="E190" s="225"/>
      <c r="F190" s="198"/>
      <c r="G190" s="198"/>
      <c r="H190" s="198"/>
      <c r="I190" s="196"/>
      <c r="J190" s="197"/>
      <c r="K190" s="198"/>
    </row>
    <row r="191" spans="1:11" ht="21" x14ac:dyDescent="0.3">
      <c r="A191" s="278" t="s">
        <v>409</v>
      </c>
      <c r="B191" s="204"/>
      <c r="C191" s="204"/>
      <c r="D191" s="225"/>
      <c r="E191" s="225"/>
      <c r="F191" s="198"/>
      <c r="G191" s="198"/>
      <c r="H191" s="198"/>
      <c r="I191" s="196"/>
      <c r="J191" s="197"/>
      <c r="K191" s="198"/>
    </row>
    <row r="192" spans="1:11" ht="21" x14ac:dyDescent="0.3">
      <c r="A192" s="278" t="s">
        <v>410</v>
      </c>
      <c r="B192" s="204"/>
      <c r="C192" s="204"/>
      <c r="D192" s="225"/>
      <c r="E192" s="225"/>
      <c r="F192" s="198"/>
      <c r="G192" s="198"/>
      <c r="H192" s="198"/>
      <c r="I192" s="196"/>
      <c r="J192" s="197"/>
      <c r="K192" s="198"/>
    </row>
    <row r="193" spans="1:11" ht="21" x14ac:dyDescent="0.3">
      <c r="A193" s="278" t="s">
        <v>411</v>
      </c>
      <c r="B193" s="204"/>
      <c r="C193" s="204"/>
      <c r="D193" s="225"/>
      <c r="E193" s="225"/>
      <c r="F193" s="198"/>
      <c r="G193" s="198"/>
      <c r="H193" s="198"/>
      <c r="I193" s="196"/>
      <c r="J193" s="197"/>
      <c r="K193" s="198"/>
    </row>
    <row r="194" spans="1:11" ht="21" x14ac:dyDescent="0.3">
      <c r="A194" s="221"/>
      <c r="B194" s="204"/>
      <c r="C194" s="204"/>
      <c r="D194" s="225"/>
      <c r="E194" s="225"/>
      <c r="F194" s="198"/>
      <c r="G194" s="198"/>
      <c r="H194" s="198"/>
      <c r="I194" s="196"/>
      <c r="J194" s="197"/>
      <c r="K194" s="198"/>
    </row>
    <row r="195" spans="1:11" ht="21" x14ac:dyDescent="0.3">
      <c r="A195" s="204" t="s">
        <v>413</v>
      </c>
      <c r="B195" s="204"/>
      <c r="C195" s="204"/>
      <c r="D195" s="225"/>
      <c r="E195" s="225"/>
      <c r="F195" s="198"/>
      <c r="G195" s="198"/>
      <c r="H195" s="198"/>
      <c r="I195" s="196"/>
      <c r="J195" s="197"/>
      <c r="K195" s="198"/>
    </row>
    <row r="196" spans="1:11" ht="21" x14ac:dyDescent="0.3">
      <c r="A196" s="204" t="s">
        <v>412</v>
      </c>
      <c r="B196" s="204"/>
      <c r="C196" s="204"/>
      <c r="D196" s="225"/>
      <c r="E196" s="225"/>
      <c r="F196" s="281">
        <v>500000</v>
      </c>
      <c r="G196" s="253"/>
      <c r="H196" s="202">
        <v>3.5000000000000001E-3</v>
      </c>
      <c r="I196" s="216">
        <f>F196*H196</f>
        <v>1750</v>
      </c>
      <c r="J196" s="211"/>
      <c r="K196" s="198"/>
    </row>
    <row r="197" spans="1:11" ht="21" x14ac:dyDescent="0.3">
      <c r="A197" s="204" t="s">
        <v>414</v>
      </c>
      <c r="B197" s="204"/>
      <c r="C197" s="204"/>
      <c r="D197" s="225"/>
      <c r="E197" s="225"/>
      <c r="F197" s="281">
        <v>50000</v>
      </c>
      <c r="G197" s="198"/>
      <c r="H197" s="202">
        <v>2.5000000000000001E-3</v>
      </c>
      <c r="I197" s="216">
        <f>F197*H197</f>
        <v>125</v>
      </c>
      <c r="J197" s="197"/>
      <c r="K197" s="198"/>
    </row>
    <row r="198" spans="1:11" ht="21" x14ac:dyDescent="0.3">
      <c r="A198" s="204" t="s">
        <v>415</v>
      </c>
      <c r="B198" s="204"/>
      <c r="C198" s="204"/>
      <c r="D198" s="225"/>
      <c r="E198" s="225"/>
      <c r="F198" s="281">
        <v>15000</v>
      </c>
      <c r="G198" s="198"/>
      <c r="H198" s="202">
        <v>2.5000000000000001E-3</v>
      </c>
      <c r="I198" s="216">
        <f>F198*H198</f>
        <v>37.5</v>
      </c>
      <c r="J198" s="197"/>
      <c r="K198" s="198"/>
    </row>
    <row r="199" spans="1:11" ht="21" x14ac:dyDescent="0.3">
      <c r="A199" s="204" t="s">
        <v>35</v>
      </c>
      <c r="B199" s="204"/>
      <c r="C199" s="204"/>
      <c r="D199" s="225"/>
      <c r="E199" s="225"/>
      <c r="F199" s="198"/>
      <c r="G199" s="198"/>
      <c r="H199" s="198"/>
      <c r="I199" s="273">
        <f>IF(SUM(I195:I198)&lt;=J199,J199,SUM(I195:I198))</f>
        <v>1912.5</v>
      </c>
      <c r="J199" s="211">
        <v>1000</v>
      </c>
      <c r="K199" s="198"/>
    </row>
    <row r="200" spans="1:11" ht="21" x14ac:dyDescent="0.3">
      <c r="A200" s="204" t="s">
        <v>36</v>
      </c>
      <c r="B200" s="204"/>
      <c r="C200" s="204"/>
      <c r="D200" s="225"/>
      <c r="E200" s="225"/>
      <c r="F200" s="198"/>
      <c r="G200" s="198"/>
      <c r="H200" s="198"/>
      <c r="I200" s="216">
        <f>IF(I199&gt;5000,850,350)</f>
        <v>350</v>
      </c>
      <c r="J200" s="197"/>
      <c r="K200" s="198"/>
    </row>
    <row r="201" spans="1:11" ht="21" x14ac:dyDescent="0.3">
      <c r="A201" s="204" t="s">
        <v>37</v>
      </c>
      <c r="B201" s="204"/>
      <c r="C201" s="204"/>
      <c r="D201" s="225"/>
      <c r="E201" s="225"/>
      <c r="F201" s="198"/>
      <c r="G201" s="198"/>
      <c r="H201" s="198"/>
      <c r="I201" s="219">
        <f>I199*0.35%</f>
        <v>6.6937499999999996</v>
      </c>
      <c r="J201" s="197"/>
      <c r="K201" s="198"/>
    </row>
    <row r="202" spans="1:11" ht="21" x14ac:dyDescent="0.3">
      <c r="A202" s="204" t="s">
        <v>32</v>
      </c>
      <c r="B202" s="204"/>
      <c r="C202" s="204"/>
      <c r="D202" s="225"/>
      <c r="E202" s="225"/>
      <c r="F202" s="198"/>
      <c r="G202" s="198"/>
      <c r="H202" s="198"/>
      <c r="I202" s="217">
        <f>I199+I200+I201</f>
        <v>2269.1937499999999</v>
      </c>
      <c r="J202" s="197"/>
      <c r="K202" s="198" t="s">
        <v>125</v>
      </c>
    </row>
    <row r="203" spans="1:11" ht="21" x14ac:dyDescent="0.3">
      <c r="A203" s="204"/>
      <c r="B203" s="204"/>
      <c r="C203" s="204"/>
      <c r="D203" s="225"/>
      <c r="E203" s="225"/>
      <c r="F203" s="198"/>
      <c r="G203" s="198"/>
      <c r="H203" s="198"/>
      <c r="I203" s="196"/>
      <c r="J203" s="197"/>
      <c r="K203" s="198"/>
    </row>
    <row r="204" spans="1:11" ht="21" x14ac:dyDescent="0.3">
      <c r="A204" s="204" t="s">
        <v>416</v>
      </c>
      <c r="B204" s="204"/>
      <c r="C204" s="204"/>
      <c r="D204" s="225"/>
      <c r="E204" s="225"/>
      <c r="F204" s="198"/>
      <c r="G204" s="198"/>
      <c r="H204" s="198"/>
      <c r="I204" s="196"/>
      <c r="J204" s="197"/>
      <c r="K204" s="198"/>
    </row>
    <row r="205" spans="1:11" ht="21" x14ac:dyDescent="0.3">
      <c r="A205" s="204"/>
      <c r="B205" s="204"/>
      <c r="C205" s="204"/>
      <c r="D205" s="225"/>
      <c r="E205" s="225"/>
      <c r="F205" s="198"/>
      <c r="G205" s="198"/>
      <c r="H205" s="198"/>
      <c r="I205" s="196"/>
      <c r="J205" s="197"/>
      <c r="K205" s="198"/>
    </row>
    <row r="206" spans="1:11" ht="21" x14ac:dyDescent="0.3">
      <c r="A206" s="221" t="s">
        <v>391</v>
      </c>
      <c r="B206" s="204"/>
      <c r="C206" s="204"/>
      <c r="D206" s="225"/>
      <c r="E206" s="225"/>
      <c r="F206" s="198"/>
      <c r="G206" s="198"/>
      <c r="H206" s="198"/>
      <c r="I206" s="196"/>
      <c r="J206" s="197"/>
      <c r="K206" s="198"/>
    </row>
    <row r="207" spans="1:11" ht="21" x14ac:dyDescent="0.3">
      <c r="A207" s="204" t="s">
        <v>46</v>
      </c>
      <c r="B207" s="204"/>
      <c r="C207" s="204"/>
      <c r="D207" s="225"/>
      <c r="E207" s="225"/>
      <c r="F207" s="198"/>
      <c r="G207" s="198"/>
      <c r="H207" s="198"/>
      <c r="I207" s="196"/>
      <c r="J207" s="197"/>
      <c r="K207" s="198"/>
    </row>
    <row r="208" spans="1:11" ht="21" x14ac:dyDescent="0.3">
      <c r="A208" s="221" t="s">
        <v>417</v>
      </c>
      <c r="B208" s="204"/>
      <c r="C208" s="204"/>
      <c r="D208" s="225"/>
      <c r="E208" s="225"/>
      <c r="F208" s="198"/>
      <c r="G208" s="198"/>
      <c r="H208" s="198"/>
      <c r="I208" s="196"/>
      <c r="J208" s="197"/>
      <c r="K208" s="198"/>
    </row>
    <row r="209" spans="1:11" ht="21" x14ac:dyDescent="0.3">
      <c r="A209" s="221"/>
      <c r="B209" s="204"/>
      <c r="C209" s="204"/>
      <c r="D209" s="225"/>
      <c r="E209" s="225"/>
      <c r="F209" s="198"/>
      <c r="G209" s="198"/>
      <c r="H209" s="198"/>
      <c r="I209" s="196"/>
      <c r="J209" s="197"/>
      <c r="K209" s="198"/>
    </row>
    <row r="210" spans="1:11" ht="64.2" customHeight="1" x14ac:dyDescent="0.3">
      <c r="A210" s="193" t="s">
        <v>530</v>
      </c>
      <c r="B210" s="194"/>
      <c r="C210" s="194"/>
      <c r="D210" s="225"/>
      <c r="E210" s="225"/>
      <c r="F210" s="198"/>
      <c r="G210" s="198"/>
      <c r="H210" s="198"/>
      <c r="I210" s="196"/>
      <c r="J210" s="197"/>
      <c r="K210" s="198"/>
    </row>
    <row r="211" spans="1:11" ht="114.6" customHeight="1" x14ac:dyDescent="0.3">
      <c r="A211" s="272" t="s">
        <v>500</v>
      </c>
      <c r="B211" s="272"/>
      <c r="C211" s="272"/>
      <c r="D211" s="270"/>
      <c r="E211" s="270"/>
      <c r="F211" s="198"/>
      <c r="G211" s="198"/>
      <c r="H211" s="198"/>
      <c r="I211" s="196"/>
      <c r="J211" s="197"/>
      <c r="K211" s="198"/>
    </row>
    <row r="212" spans="1:11" ht="83.4" customHeight="1" x14ac:dyDescent="0.3">
      <c r="A212" s="272" t="s">
        <v>501</v>
      </c>
      <c r="B212" s="272"/>
      <c r="C212" s="272"/>
      <c r="D212" s="270"/>
      <c r="E212" s="270"/>
      <c r="F212" s="198"/>
      <c r="G212" s="198"/>
      <c r="H212" s="198"/>
      <c r="I212" s="196"/>
      <c r="J212" s="197"/>
      <c r="K212" s="198"/>
    </row>
    <row r="213" spans="1:11" ht="72.599999999999994" customHeight="1" x14ac:dyDescent="0.3">
      <c r="A213" s="278" t="s">
        <v>502</v>
      </c>
      <c r="B213" s="278"/>
      <c r="C213" s="278"/>
      <c r="D213" s="270"/>
      <c r="E213" s="270"/>
      <c r="F213" s="198"/>
      <c r="G213" s="198"/>
      <c r="H213" s="198"/>
      <c r="I213" s="196"/>
      <c r="J213" s="197"/>
      <c r="K213" s="198"/>
    </row>
    <row r="214" spans="1:11" ht="21" x14ac:dyDescent="0.3">
      <c r="A214" s="204" t="s">
        <v>393</v>
      </c>
      <c r="B214" s="204"/>
      <c r="C214" s="204"/>
      <c r="D214" s="225"/>
      <c r="E214" s="225"/>
      <c r="F214" s="198"/>
      <c r="G214" s="198"/>
      <c r="H214" s="198"/>
      <c r="I214" s="196"/>
      <c r="J214" s="197"/>
      <c r="K214" s="198"/>
    </row>
    <row r="215" spans="1:11" ht="21" x14ac:dyDescent="0.3">
      <c r="A215" s="204" t="s">
        <v>394</v>
      </c>
      <c r="B215" s="204"/>
      <c r="C215" s="204"/>
      <c r="D215" s="225"/>
      <c r="E215" s="225"/>
      <c r="F215" s="198"/>
      <c r="G215" s="198"/>
      <c r="H215" s="198"/>
      <c r="I215" s="196"/>
      <c r="J215" s="197"/>
      <c r="K215" s="198"/>
    </row>
    <row r="216" spans="1:11" ht="21" x14ac:dyDescent="0.3">
      <c r="A216" s="204" t="s">
        <v>395</v>
      </c>
      <c r="B216" s="204"/>
      <c r="C216" s="204"/>
      <c r="D216" s="225"/>
      <c r="E216" s="225"/>
      <c r="F216" s="253">
        <v>2000000</v>
      </c>
      <c r="G216" s="253"/>
      <c r="H216" s="202">
        <v>4.4999999999999999E-4</v>
      </c>
      <c r="I216" s="273">
        <f>F216*H216</f>
        <v>900</v>
      </c>
      <c r="J216" s="197"/>
      <c r="K216" s="198"/>
    </row>
    <row r="217" spans="1:11" ht="21" x14ac:dyDescent="0.3">
      <c r="A217" s="204" t="s">
        <v>396</v>
      </c>
      <c r="B217" s="204"/>
      <c r="C217" s="204"/>
      <c r="D217" s="225"/>
      <c r="E217" s="225"/>
      <c r="F217" s="198"/>
      <c r="G217" s="198"/>
      <c r="H217" s="198"/>
      <c r="I217" s="196"/>
      <c r="J217" s="197"/>
      <c r="K217" s="198"/>
    </row>
    <row r="218" spans="1:11" ht="21" x14ac:dyDescent="0.3">
      <c r="A218" s="204" t="s">
        <v>397</v>
      </c>
      <c r="B218" s="204"/>
      <c r="C218" s="204"/>
      <c r="D218" s="225"/>
      <c r="E218" s="225"/>
      <c r="F218" s="253">
        <v>0</v>
      </c>
      <c r="G218" s="253"/>
      <c r="H218" s="198"/>
      <c r="I218" s="196"/>
      <c r="J218" s="197"/>
      <c r="K218" s="198"/>
    </row>
    <row r="219" spans="1:11" ht="21" x14ac:dyDescent="0.3">
      <c r="A219" s="204" t="s">
        <v>398</v>
      </c>
      <c r="B219" s="204"/>
      <c r="C219" s="204"/>
      <c r="D219" s="225"/>
      <c r="E219" s="225"/>
      <c r="F219" s="253">
        <v>0</v>
      </c>
      <c r="G219" s="253"/>
      <c r="H219" s="198"/>
      <c r="I219" s="196"/>
      <c r="J219" s="197"/>
      <c r="K219" s="198"/>
    </row>
    <row r="220" spans="1:11" ht="21" x14ac:dyDescent="0.3">
      <c r="A220" s="204"/>
      <c r="B220" s="204"/>
      <c r="C220" s="204"/>
      <c r="D220" s="225"/>
      <c r="E220" s="225"/>
      <c r="F220" s="198"/>
      <c r="G220" s="198"/>
      <c r="H220" s="198"/>
      <c r="I220" s="196"/>
      <c r="J220" s="197"/>
      <c r="K220" s="198"/>
    </row>
    <row r="221" spans="1:11" ht="21" x14ac:dyDescent="0.3">
      <c r="A221" s="204" t="s">
        <v>400</v>
      </c>
      <c r="B221" s="204"/>
      <c r="C221" s="204"/>
      <c r="D221" s="225"/>
      <c r="E221" s="225"/>
      <c r="F221" s="253">
        <v>200000</v>
      </c>
      <c r="G221" s="253"/>
      <c r="H221" s="202">
        <v>3.5000000000000001E-3</v>
      </c>
      <c r="I221" s="273">
        <f>F221*H221</f>
        <v>700</v>
      </c>
      <c r="J221" s="197"/>
      <c r="K221" s="198"/>
    </row>
    <row r="222" spans="1:11" ht="21" x14ac:dyDescent="0.3">
      <c r="A222" s="204" t="s">
        <v>399</v>
      </c>
      <c r="B222" s="204"/>
      <c r="C222" s="204"/>
      <c r="D222" s="225"/>
      <c r="E222" s="225"/>
      <c r="F222" s="198"/>
      <c r="G222" s="198"/>
      <c r="H222" s="198"/>
      <c r="I222" s="196"/>
      <c r="J222" s="197"/>
      <c r="K222" s="198"/>
    </row>
    <row r="223" spans="1:11" ht="21" x14ac:dyDescent="0.3">
      <c r="A223" s="204"/>
      <c r="B223" s="204"/>
      <c r="C223" s="204"/>
      <c r="D223" s="225"/>
      <c r="E223" s="225"/>
      <c r="F223" s="198"/>
      <c r="G223" s="198"/>
      <c r="H223" s="198"/>
      <c r="I223" s="196"/>
      <c r="J223" s="197"/>
      <c r="K223" s="198"/>
    </row>
    <row r="224" spans="1:11" ht="21" x14ac:dyDescent="0.3">
      <c r="A224" s="204" t="s">
        <v>392</v>
      </c>
      <c r="B224" s="204"/>
      <c r="C224" s="204"/>
      <c r="D224" s="225"/>
      <c r="E224" s="225"/>
      <c r="F224" s="198"/>
      <c r="G224" s="198"/>
      <c r="H224" s="198"/>
      <c r="I224" s="196"/>
      <c r="J224" s="197"/>
      <c r="K224" s="198"/>
    </row>
    <row r="225" spans="1:11" ht="21" x14ac:dyDescent="0.3">
      <c r="A225" s="204"/>
      <c r="B225" s="204"/>
      <c r="C225" s="204"/>
      <c r="D225" s="225"/>
      <c r="E225" s="225"/>
      <c r="F225" s="198"/>
      <c r="G225" s="198"/>
      <c r="H225" s="198"/>
      <c r="I225" s="196"/>
      <c r="J225" s="197"/>
      <c r="K225" s="198"/>
    </row>
    <row r="226" spans="1:11" ht="21" x14ac:dyDescent="0.3">
      <c r="A226" s="204" t="s">
        <v>35</v>
      </c>
      <c r="B226" s="204"/>
      <c r="C226" s="204"/>
      <c r="D226" s="225"/>
      <c r="E226" s="225"/>
      <c r="F226" s="198"/>
      <c r="G226" s="198"/>
      <c r="H226" s="198"/>
      <c r="I226" s="273">
        <f>IF(SUM(I216:I221)&lt;=J226,J226,SUM(I216:I221))</f>
        <v>1600</v>
      </c>
      <c r="J226" s="197">
        <v>500</v>
      </c>
      <c r="K226" s="198"/>
    </row>
    <row r="227" spans="1:11" ht="21" x14ac:dyDescent="0.3">
      <c r="A227" s="204" t="s">
        <v>36</v>
      </c>
      <c r="B227" s="204"/>
      <c r="C227" s="204"/>
      <c r="D227" s="225"/>
      <c r="E227" s="225"/>
      <c r="F227" s="198"/>
      <c r="G227" s="198"/>
      <c r="H227" s="198"/>
      <c r="I227" s="216">
        <f>IF(I226&gt;5000,850,350)</f>
        <v>350</v>
      </c>
      <c r="J227" s="197"/>
      <c r="K227" s="198"/>
    </row>
    <row r="228" spans="1:11" ht="21" x14ac:dyDescent="0.3">
      <c r="A228" s="204" t="s">
        <v>37</v>
      </c>
      <c r="B228" s="204"/>
      <c r="C228" s="204"/>
      <c r="D228" s="225"/>
      <c r="E228" s="225"/>
      <c r="F228" s="198"/>
      <c r="G228" s="198"/>
      <c r="H228" s="198"/>
      <c r="I228" s="219">
        <f>I226*0.35%</f>
        <v>5.6</v>
      </c>
      <c r="J228" s="197"/>
      <c r="K228" s="198"/>
    </row>
    <row r="229" spans="1:11" ht="21" x14ac:dyDescent="0.3">
      <c r="A229" s="204" t="s">
        <v>32</v>
      </c>
      <c r="B229" s="204"/>
      <c r="C229" s="204"/>
      <c r="D229" s="225"/>
      <c r="E229" s="225"/>
      <c r="F229" s="198"/>
      <c r="G229" s="198"/>
      <c r="H229" s="198"/>
      <c r="I229" s="217">
        <f>I226+I227+I228</f>
        <v>1955.6</v>
      </c>
      <c r="J229" s="197"/>
      <c r="K229" s="198" t="s">
        <v>125</v>
      </c>
    </row>
    <row r="230" spans="1:11" ht="21" x14ac:dyDescent="0.3">
      <c r="A230" s="221" t="s">
        <v>401</v>
      </c>
      <c r="B230" s="204"/>
      <c r="C230" s="204"/>
      <c r="D230" s="225"/>
      <c r="E230" s="225"/>
      <c r="F230" s="198"/>
      <c r="G230" s="198"/>
      <c r="H230" s="198"/>
      <c r="I230" s="196"/>
      <c r="J230" s="197"/>
      <c r="K230" s="198"/>
    </row>
    <row r="231" spans="1:11" ht="21" x14ac:dyDescent="0.3">
      <c r="A231" s="221" t="s">
        <v>402</v>
      </c>
      <c r="B231" s="204"/>
      <c r="C231" s="204"/>
      <c r="D231" s="225"/>
      <c r="E231" s="225"/>
      <c r="F231" s="198"/>
      <c r="G231" s="198"/>
      <c r="H231" s="198"/>
      <c r="I231" s="196"/>
      <c r="J231" s="197"/>
      <c r="K231" s="198"/>
    </row>
    <row r="232" spans="1:11" ht="21" x14ac:dyDescent="0.3">
      <c r="A232" s="221"/>
      <c r="B232" s="204"/>
      <c r="C232" s="204"/>
      <c r="D232" s="225"/>
      <c r="E232" s="225"/>
      <c r="F232" s="198"/>
      <c r="G232" s="198"/>
      <c r="H232" s="198"/>
      <c r="I232" s="196"/>
      <c r="J232" s="197"/>
      <c r="K232" s="198"/>
    </row>
    <row r="233" spans="1:11" ht="21" x14ac:dyDescent="0.3">
      <c r="A233" s="221" t="s">
        <v>403</v>
      </c>
      <c r="B233" s="204"/>
      <c r="C233" s="204"/>
      <c r="D233" s="225"/>
      <c r="E233" s="225"/>
      <c r="F233" s="198"/>
      <c r="G233" s="198"/>
      <c r="H233" s="198"/>
      <c r="I233" s="196"/>
      <c r="J233" s="197"/>
      <c r="K233" s="198"/>
    </row>
    <row r="234" spans="1:11" ht="21" x14ac:dyDescent="0.3">
      <c r="A234" s="221" t="s">
        <v>404</v>
      </c>
      <c r="B234" s="204"/>
      <c r="C234" s="204"/>
      <c r="D234" s="225"/>
      <c r="E234" s="225"/>
      <c r="F234" s="198"/>
      <c r="G234" s="198"/>
      <c r="H234" s="198"/>
      <c r="I234" s="196"/>
      <c r="J234" s="197"/>
      <c r="K234" s="198"/>
    </row>
    <row r="235" spans="1:11" ht="21" x14ac:dyDescent="0.3">
      <c r="A235" s="221" t="s">
        <v>405</v>
      </c>
      <c r="B235" s="204"/>
      <c r="C235" s="204"/>
      <c r="D235" s="225"/>
      <c r="E235" s="225"/>
      <c r="F235" s="198"/>
      <c r="G235" s="198"/>
      <c r="H235" s="198"/>
      <c r="I235" s="196"/>
      <c r="J235" s="197"/>
      <c r="K235" s="198"/>
    </row>
    <row r="236" spans="1:11" ht="21" x14ac:dyDescent="0.3">
      <c r="A236" s="221" t="s">
        <v>406</v>
      </c>
      <c r="B236" s="204"/>
      <c r="C236" s="204"/>
      <c r="D236" s="225"/>
      <c r="E236" s="225"/>
      <c r="F236" s="198"/>
      <c r="G236" s="198"/>
      <c r="H236" s="198"/>
      <c r="I236" s="196"/>
      <c r="J236" s="197"/>
      <c r="K236" s="198"/>
    </row>
  </sheetData>
  <sheetProtection sheet="1" objects="1" scenarios="1"/>
  <mergeCells count="2">
    <mergeCell ref="A2:H2"/>
    <mergeCell ref="A3:I3"/>
  </mergeCells>
  <phoneticPr fontId="55" type="noConversion"/>
  <conditionalFormatting sqref="H38:H39">
    <cfRule type="cellIs" dxfId="13" priority="5" stopIfTrue="1" operator="equal">
      <formula>#N/A</formula>
    </cfRule>
  </conditionalFormatting>
  <dataValidations count="30">
    <dataValidation type="list" allowBlank="1" showInputMessage="1" showErrorMessage="1" sqref="G52" xr:uid="{00000000-0002-0000-0000-000000000000}">
      <formula1>$M$54:$M$59</formula1>
    </dataValidation>
    <dataValidation type="list" allowBlank="1" showInputMessage="1" showErrorMessage="1" sqref="F60:G60 F57:G57" xr:uid="{00000000-0002-0000-0000-000001000000}">
      <formula1>$J$56:$J$62</formula1>
    </dataValidation>
    <dataValidation type="custom" allowBlank="1" showInputMessage="1" showErrorMessage="1" error="ONLY ONE RANGE CAN CONTAIN A VALUE" sqref="F31:G31" xr:uid="{00000000-0002-0000-0000-000002000000}">
      <formula1>OR(COUNTA(F31:F33)=0,COUNTA(F37:F38)=0)</formula1>
    </dataValidation>
    <dataValidation type="custom" showInputMessage="1" showErrorMessage="1" errorTitle="Loss of profit OR ICOW" error="Please fill in Section A OR Section B " sqref="F35:H37" xr:uid="{00000000-0002-0000-0000-000003000000}">
      <formula1>OR(AND(COUNTA($F$32:$F$34)=0,COUNTA($F$38:$F$39)&lt;=2),AND(COUNTA($F$32:$F$34)&lt;=3,COUNTA($F$38:$F$39)=0))</formula1>
    </dataValidation>
    <dataValidation type="list" allowBlank="1" showInputMessage="1" showErrorMessage="1" sqref="F55:G55 F58 G58:G59" xr:uid="{00000000-0002-0000-0000-000005000000}">
      <formula1>$O$54:$O$56</formula1>
    </dataValidation>
    <dataValidation type="whole" operator="greaterThanOrEqual" allowBlank="1" showInputMessage="1" showErrorMessage="1" errorTitle="Minimum Premium Required" error="You cannot enter a premium below MUR 1,500" sqref="I52" xr:uid="{00000000-0002-0000-0000-000006000000}">
      <formula1>1500</formula1>
    </dataValidation>
    <dataValidation type="whole" operator="greaterThanOrEqual" allowBlank="1" showInputMessage="1" showErrorMessage="1" errorTitle="Minimum Premium Required" error="You cannot enter a premium below MUR1,000" sqref="I40 I127 I147 I20" xr:uid="{00000000-0002-0000-0000-000008000000}">
      <formula1>1000</formula1>
    </dataValidation>
    <dataValidation type="whole" operator="greaterThanOrEqual" allowBlank="1" showInputMessage="1" showErrorMessage="1" errorTitle="Minimum Premium Required" error="You cannot enter a premium below MUR500" sqref="I77 I226" xr:uid="{00000000-0002-0000-0000-000009000000}">
      <formula1>500</formula1>
    </dataValidation>
    <dataValidation type="whole" operator="greaterThanOrEqual" allowBlank="1" showInputMessage="1" showErrorMessage="1" errorTitle="Minimum Premium Required" error="You cannot enter a premium below MUR1000" sqref="I165" xr:uid="{00000000-0002-0000-0000-00000A000000}">
      <formula1>1000</formula1>
    </dataValidation>
    <dataValidation type="whole" operator="greaterThanOrEqual" allowBlank="1" showInputMessage="1" showErrorMessage="1" errorTitle="Minimum Premium Required" error="You cannot enter a premium below MUR1,000." sqref="I183 I199" xr:uid="{00000000-0002-0000-0000-00000B000000}">
      <formula1>1000</formula1>
    </dataValidation>
    <dataValidation type="list" allowBlank="1" showInputMessage="1" showErrorMessage="1" errorTitle="Risk Category Required" error="Please select a valid Risk Category option: A, B, or C" sqref="D13:D18 D32:D34 D38:D39" xr:uid="{00000000-0002-0000-0000-00000C000000}">
      <formula1>"A,B,C"</formula1>
    </dataValidation>
    <dataValidation type="list" allowBlank="1" showInputMessage="1" showErrorMessage="1" errorTitle="Invalid Construction Type" error="Please select a valid construction type: All Concrete or Mixed Concrete. Manual entries are not allowed." sqref="E13:E18 E32:E34 E38:E39" xr:uid="{00000000-0002-0000-0000-00000D000000}">
      <formula1>"All Concrete,Mixed Concrete"</formula1>
    </dataValidation>
    <dataValidation type="list" allowBlank="1" showInputMessage="1" showErrorMessage="1" sqref="F52" xr:uid="{00000000-0002-0000-0000-00000E000000}">
      <formula1>"1000000,3000000,5000000,10000000,15000000,20000000,&gt;20000000"</formula1>
    </dataValidation>
    <dataValidation type="list" allowBlank="1" showInputMessage="1" showErrorMessage="1" sqref="H74" xr:uid="{00000000-0002-0000-0000-000010000000}">
      <formula1>"0.0008,0.0009,0.001,0.0011,0.0012,0.0013,0.0014,0.0015"</formula1>
    </dataValidation>
    <dataValidation type="list" allowBlank="1" showInputMessage="1" showErrorMessage="1" sqref="H75" xr:uid="{00000000-0002-0000-0000-000011000000}">
      <formula1>"0.002,0.0025,0.003,0.0035,0.004,0.0045"</formula1>
    </dataValidation>
    <dataValidation type="list" allowBlank="1" showInputMessage="1" showErrorMessage="1" sqref="H123 H125:H126" xr:uid="{00000000-0002-0000-0000-000012000000}">
      <formula1>"0.0035,0.004,0.0045,0.0050"</formula1>
    </dataValidation>
    <dataValidation type="list" allowBlank="1" showInputMessage="1" showErrorMessage="1" sqref="H124" xr:uid="{00000000-0002-0000-0000-000013000000}">
      <formula1>"0.015,0.02,0.025"</formula1>
    </dataValidation>
    <dataValidation type="whole" operator="lessThanOrEqual" allowBlank="1" showInputMessage="1" showErrorMessage="1" errorTitle="Maximum Sum Insured" error="The maximum allowed sum insured Rs10 000 000. Please refer to the Underwriter." sqref="F143" xr:uid="{00000000-0002-0000-0000-000014000000}">
      <formula1>10000000</formula1>
    </dataValidation>
    <dataValidation type="list" allowBlank="1" showInputMessage="1" showErrorMessage="1" sqref="H143" xr:uid="{00000000-0002-0000-0000-000015000000}">
      <formula1>"0.005,0.01,0.015"</formula1>
    </dataValidation>
    <dataValidation type="list" allowBlank="1" showInputMessage="1" showErrorMessage="1" sqref="H161" xr:uid="{00000000-0002-0000-0000-000016000000}">
      <formula1>"0.015,0.03"</formula1>
    </dataValidation>
    <dataValidation type="list" allowBlank="1" showInputMessage="1" showErrorMessage="1" sqref="H179 H196:H198 H89" xr:uid="{00000000-0002-0000-0000-000017000000}">
      <formula1>"0.0025,0.003,0.0035,0.004,0.0045,0.005"</formula1>
    </dataValidation>
    <dataValidation type="whole" operator="lessThanOrEqual" allowBlank="1" showInputMessage="1" showErrorMessage="1" errorTitle="Maximum Sum Insured" error="The Maximum allowed Sum Insured is Rs 10 million. Refer to Underwriter for higher limits." sqref="F196:F198" xr:uid="{00000000-0002-0000-0000-000018000000}">
      <formula1>10000000</formula1>
    </dataValidation>
    <dataValidation type="list" allowBlank="1" showInputMessage="1" showErrorMessage="1" sqref="H216" xr:uid="{00000000-0002-0000-0000-000019000000}">
      <formula1>"0.0004,0.00045,0.0005"</formula1>
    </dataValidation>
    <dataValidation type="list" allowBlank="1" showInputMessage="1" showErrorMessage="1" sqref="H221" xr:uid="{00000000-0002-0000-0000-00001A000000}">
      <formula1>"0.0035,0.004,0.0045,0.005"</formula1>
    </dataValidation>
    <dataValidation type="list" allowBlank="1" showInputMessage="1" showErrorMessage="1" sqref="H88" xr:uid="{00000000-0002-0000-0000-00001B000000}">
      <formula1>"0.0015,0.002,0.0025"</formula1>
    </dataValidation>
    <dataValidation type="whole" operator="lessThanOrEqual" allowBlank="1" showInputMessage="1" showErrorMessage="1" errorTitle="Risk Above Rs 10 million" error="For Risks above Rs 10 million Refer to Underwriting." sqref="F179" xr:uid="{00000000-0002-0000-0000-00001C000000}">
      <formula1>10000000</formula1>
    </dataValidation>
    <dataValidation type="list" allowBlank="1" showInputMessage="1" showErrorMessage="1" sqref="F95:G95" xr:uid="{00000000-0002-0000-0000-000004000000}">
      <formula1>#REF!</formula1>
    </dataValidation>
    <dataValidation type="list" allowBlank="1" showInputMessage="1" showErrorMessage="1" sqref="K23 K43 K64 K80 K116 K130 K150 K168 K186 K202 K229 K102" xr:uid="{36CB03CD-7E12-4074-959E-59B537E0B7CA}">
      <formula1>"YES,NO"</formula1>
    </dataValidation>
    <dataValidation type="list" allowBlank="1" showInputMessage="1" showErrorMessage="1" sqref="F94" xr:uid="{FAC7289E-400B-4726-9154-E433B9C067D5}">
      <formula1>"25000,50000,100000"</formula1>
    </dataValidation>
    <dataValidation type="whole" operator="greaterThanOrEqual" allowBlank="1" showInputMessage="1" showErrorMessage="1" errorTitle="Minimum Premium" error="Premium below minimum premium MU 1000" sqref="I113" xr:uid="{159BCF1A-092D-426D-BE8A-0BC221C4C11B}">
      <formula1>J113</formula1>
    </dataValidation>
  </dataValidations>
  <printOptions horizontalCentered="1"/>
  <pageMargins left="0" right="0" top="0.31496062992125984" bottom="0" header="0.51181102362204722" footer="0.51181102362204722"/>
  <pageSetup paperSize="9" fitToHeight="0" orientation="landscape" r:id="rId1"/>
  <rowBreaks count="8" manualBreakCount="8">
    <brk id="48" max="6" man="1"/>
    <brk id="72" max="6" man="1"/>
    <brk id="105" max="6" man="1"/>
    <brk id="119" max="6" man="1"/>
    <brk id="142" max="6" man="1"/>
    <brk id="169" max="6" man="1"/>
    <brk id="194" max="6" man="1"/>
    <brk id="213" max="6" man="1"/>
  </rowBreaks>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F000000}">
          <x14:formula1>
            <xm:f>'LIABILITY LIMITS'!$A$24:$A$28</xm:f>
          </x14:formula1>
          <xm:sqref>F59</xm:sqref>
        </x14:dataValidation>
        <x14:dataValidation type="list" allowBlank="1" showInputMessage="1" showErrorMessage="1" xr:uid="{00000000-0002-0000-0000-00001D000000}">
          <x14:formula1>
            <xm:f>MEDEX!$B$1:$D$1</xm:f>
          </x14:formula1>
          <xm:sqref>D109</xm:sqref>
        </x14:dataValidation>
        <x14:dataValidation type="list" allowBlank="1" showInputMessage="1" showErrorMessage="1" xr:uid="{00000000-0002-0000-0000-00001E000000}">
          <x14:formula1>
            <xm:f>MEDEX!$A$2:$A$23</xm:f>
          </x14:formula1>
          <xm:sqref>F109</xm:sqref>
        </x14:dataValidation>
        <x14:dataValidation type="list" allowBlank="1" showInputMessage="1" showErrorMessage="1" xr:uid="{00000000-0002-0000-0000-00001F000000}">
          <x14:formula1>
            <xm:f>'FXD GPA RATES'!$A$2:$A$4</xm:f>
          </x14:formula1>
          <xm:sqref>D107:D108</xm:sqref>
        </x14:dataValidation>
        <x14:dataValidation type="list" allowBlank="1" showInputMessage="1" showErrorMessage="1" xr:uid="{3A035DD6-A3E9-4DF3-A87F-210EACE59E8C}">
          <x14:formula1>
            <xm:f>'LIABILITY LIMITS'!$A$15:$A$19</xm:f>
          </x14:formula1>
          <xm:sqref>F56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173BD-3BDC-445D-9678-D0F002B5A801}">
  <dimension ref="A1:B13"/>
  <sheetViews>
    <sheetView workbookViewId="0">
      <selection activeCell="A21" sqref="A21"/>
    </sheetView>
  </sheetViews>
  <sheetFormatPr defaultRowHeight="13.2" x14ac:dyDescent="0.25"/>
  <cols>
    <col min="1" max="1" width="55.44140625" bestFit="1" customWidth="1"/>
    <col min="2" max="2" width="23.88671875" customWidth="1"/>
    <col min="3" max="3" width="16.109375" customWidth="1"/>
  </cols>
  <sheetData>
    <row r="1" spans="1:2" x14ac:dyDescent="0.25">
      <c r="A1" s="127" t="s">
        <v>515</v>
      </c>
      <c r="B1" s="127" t="s">
        <v>516</v>
      </c>
    </row>
    <row r="2" spans="1:2" x14ac:dyDescent="0.25">
      <c r="A2" t="str" cm="1">
        <f t="array" ref="A2:B6">IFERROR(
    _xlfn._xlws.FILTER(CHOOSE({1,2}, PREMIUMTABLE[POLICY COVER], PREMIUMTABLE[PREMIUM]), PREMIUMTABLE[SELECTED]="YES"),
    {"No covers selected",""}
)</f>
        <v>FIRE &amp; ALLIED PERILS</v>
      </c>
      <c r="B2" s="129">
        <v>1353.5</v>
      </c>
    </row>
    <row r="3" spans="1:2" x14ac:dyDescent="0.25">
      <c r="A3" t="str">
        <v xml:space="preserve">GENERAL PUBLIC LIABILITY </v>
      </c>
      <c r="B3" s="129">
        <v>4865.75</v>
      </c>
    </row>
    <row r="4" spans="1:2" x14ac:dyDescent="0.25">
      <c r="A4" t="str">
        <v>EMPLOYERS' LIABILITY</v>
      </c>
      <c r="B4" s="129">
        <v>2779.8026479999999</v>
      </c>
    </row>
    <row r="5" spans="1:2" x14ac:dyDescent="0.25">
      <c r="A5" t="str">
        <v>GPA - OCCUPATIONAL COVER</v>
      </c>
      <c r="B5" s="129">
        <v>4905.8799650000001</v>
      </c>
    </row>
    <row r="6" spans="1:2" x14ac:dyDescent="0.25">
      <c r="A6" t="str">
        <v xml:space="preserve">ELECTRONIC EQUIPMENT </v>
      </c>
      <c r="B6" s="129">
        <v>9954.0530499999986</v>
      </c>
    </row>
    <row r="7" spans="1:2" x14ac:dyDescent="0.25">
      <c r="B7" s="129"/>
    </row>
    <row r="8" spans="1:2" x14ac:dyDescent="0.25">
      <c r="B8" s="129"/>
    </row>
    <row r="9" spans="1:2" x14ac:dyDescent="0.25">
      <c r="B9" s="3"/>
    </row>
    <row r="10" spans="1:2" x14ac:dyDescent="0.25">
      <c r="B10" s="3"/>
    </row>
    <row r="11" spans="1:2" x14ac:dyDescent="0.25">
      <c r="B11" s="3"/>
    </row>
    <row r="12" spans="1:2" x14ac:dyDescent="0.25">
      <c r="B12" s="3"/>
    </row>
    <row r="13" spans="1:2" x14ac:dyDescent="0.25">
      <c r="A13" s="107" t="s">
        <v>519</v>
      </c>
      <c r="B13" s="107" cm="1">
        <f t="array" ref="B13">IFERROR(SUM(_xlfn._xlws.FILTER(PREMIUMTABLE[PREMIUM], PREMIUMTABLE[SELECTED]="YES")), 0)</f>
        <v>23858.985662999999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C4EF-34D8-41AC-805D-155B68BBFC2A}">
  <dimension ref="A1:B9"/>
  <sheetViews>
    <sheetView workbookViewId="0">
      <selection activeCell="B6" sqref="B6"/>
    </sheetView>
  </sheetViews>
  <sheetFormatPr defaultRowHeight="13.2" x14ac:dyDescent="0.25"/>
  <cols>
    <col min="1" max="1" width="27.88671875" bestFit="1" customWidth="1"/>
    <col min="2" max="2" width="18.109375" bestFit="1" customWidth="1"/>
  </cols>
  <sheetData>
    <row r="1" spans="1:2" x14ac:dyDescent="0.25">
      <c r="A1" s="128" t="s">
        <v>514</v>
      </c>
      <c r="B1" t="s">
        <v>124</v>
      </c>
    </row>
    <row r="3" spans="1:2" x14ac:dyDescent="0.25">
      <c r="A3" s="128" t="s">
        <v>515</v>
      </c>
      <c r="B3" t="s">
        <v>518</v>
      </c>
    </row>
    <row r="4" spans="1:2" x14ac:dyDescent="0.25">
      <c r="A4" t="s">
        <v>521</v>
      </c>
      <c r="B4" s="130">
        <v>1353.5</v>
      </c>
    </row>
    <row r="5" spans="1:2" x14ac:dyDescent="0.25">
      <c r="A5" t="s">
        <v>523</v>
      </c>
      <c r="B5" s="130">
        <v>4865.75</v>
      </c>
    </row>
    <row r="6" spans="1:2" x14ac:dyDescent="0.25">
      <c r="A6" t="s">
        <v>524</v>
      </c>
      <c r="B6" s="130">
        <v>2779.8026479999999</v>
      </c>
    </row>
    <row r="7" spans="1:2" x14ac:dyDescent="0.25">
      <c r="A7" t="s">
        <v>456</v>
      </c>
      <c r="B7" s="130">
        <v>9954.0530499999986</v>
      </c>
    </row>
    <row r="8" spans="1:2" x14ac:dyDescent="0.25">
      <c r="A8" t="s">
        <v>533</v>
      </c>
      <c r="B8" s="130">
        <v>4905.8799650000001</v>
      </c>
    </row>
    <row r="9" spans="1:2" x14ac:dyDescent="0.25">
      <c r="A9" t="s">
        <v>517</v>
      </c>
      <c r="B9" s="130">
        <v>23858.985662999999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0F4F-171F-4345-BFE7-9BBD4B439EAF}">
  <dimension ref="A1"/>
  <sheetViews>
    <sheetView workbookViewId="0"/>
  </sheetViews>
  <sheetFormatPr defaultRowHeight="13.2"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AD37-C5DC-43EB-A99B-B8C6B7BDC48C}">
  <dimension ref="A1:C13"/>
  <sheetViews>
    <sheetView workbookViewId="0">
      <selection activeCell="C8" sqref="C8"/>
    </sheetView>
  </sheetViews>
  <sheetFormatPr defaultRowHeight="13.2" x14ac:dyDescent="0.25"/>
  <cols>
    <col min="1" max="1" width="55.44140625" bestFit="1" customWidth="1"/>
    <col min="2" max="2" width="33.6640625" customWidth="1"/>
    <col min="3" max="3" width="27.6640625" customWidth="1"/>
  </cols>
  <sheetData>
    <row r="1" spans="1:3" x14ac:dyDescent="0.25">
      <c r="A1" s="95" t="s">
        <v>515</v>
      </c>
      <c r="B1" s="95" t="s">
        <v>514</v>
      </c>
      <c r="C1" s="95" t="s">
        <v>516</v>
      </c>
    </row>
    <row r="2" spans="1:3" x14ac:dyDescent="0.25">
      <c r="A2" t="str">
        <f>QUOTE!A11</f>
        <v>FIRE &amp; ALLIED PERILS</v>
      </c>
      <c r="B2" t="str">
        <f>QUOTE!K23</f>
        <v>YES</v>
      </c>
      <c r="C2" s="126">
        <f>QUOTE!I23</f>
        <v>1353.5</v>
      </c>
    </row>
    <row r="3" spans="1:3" x14ac:dyDescent="0.25">
      <c r="A3" t="str">
        <f>QUOTE!A29</f>
        <v xml:space="preserve"> LOSS OF PROFIT or INCREASE COST OF WORKING</v>
      </c>
      <c r="B3" t="str">
        <f>QUOTE!K43</f>
        <v>NO</v>
      </c>
      <c r="C3" s="126">
        <f>QUOTE!I43</f>
        <v>1353.5</v>
      </c>
    </row>
    <row r="4" spans="1:3" x14ac:dyDescent="0.25">
      <c r="A4" t="str">
        <f>QUOTE!A49</f>
        <v xml:space="preserve">GENERAL PUBLIC LIABILITY </v>
      </c>
      <c r="B4" t="str">
        <f>QUOTE!K64</f>
        <v>YES</v>
      </c>
      <c r="C4" s="126">
        <f>QUOTE!I64</f>
        <v>4865.75</v>
      </c>
    </row>
    <row r="5" spans="1:3" x14ac:dyDescent="0.25">
      <c r="A5" t="str">
        <f>QUOTE!A70</f>
        <v>EMPLOYERS' LIABILITY</v>
      </c>
      <c r="B5" t="str">
        <f>QUOTE!K80</f>
        <v>YES</v>
      </c>
      <c r="C5" s="126">
        <f>QUOTE!I80</f>
        <v>2779.8026479999999</v>
      </c>
    </row>
    <row r="6" spans="1:3" x14ac:dyDescent="0.25">
      <c r="A6" t="str">
        <f>QUOTE!A86</f>
        <v>GPA - OCCUPATIONAL COVER</v>
      </c>
      <c r="B6" t="str">
        <f>QUOTE!K102</f>
        <v>YES</v>
      </c>
      <c r="C6" s="126">
        <f>QUOTE!I102</f>
        <v>4905.8799650000001</v>
      </c>
    </row>
    <row r="7" spans="1:3" x14ac:dyDescent="0.25">
      <c r="A7" t="str">
        <f>QUOTE!A106</f>
        <v xml:space="preserve">GPA - FIXED BENEFIT COVER </v>
      </c>
      <c r="B7" t="str">
        <f>QUOTE!K116</f>
        <v>NO</v>
      </c>
      <c r="C7" s="126">
        <f>QUOTE!I116</f>
        <v>1353.5</v>
      </c>
    </row>
    <row r="8" spans="1:3" x14ac:dyDescent="0.25">
      <c r="A8" t="str">
        <f>QUOTE!A120</f>
        <v xml:space="preserve">ELECTRONIC EQUIPMENT </v>
      </c>
      <c r="B8" t="str">
        <f>QUOTE!K130</f>
        <v>YES</v>
      </c>
      <c r="C8" s="126">
        <f>QUOTE!I130</f>
        <v>9954.0530499999986</v>
      </c>
    </row>
    <row r="9" spans="1:3" x14ac:dyDescent="0.25">
      <c r="A9" t="str">
        <f>QUOTE!A136</f>
        <v xml:space="preserve">ALL RISKS (PLANT &amp; MACHINERY)  </v>
      </c>
      <c r="B9" t="str">
        <f>QUOTE!K150</f>
        <v>NO</v>
      </c>
      <c r="C9" s="126">
        <f>QUOTE!I150</f>
        <v>1353.5</v>
      </c>
    </row>
    <row r="10" spans="1:3" x14ac:dyDescent="0.25">
      <c r="A10" t="str">
        <f>QUOTE!A152</f>
        <v xml:space="preserve">ALL RISKS (MISCELLANEOUS)  </v>
      </c>
      <c r="B10" t="str">
        <f>QUOTE!K168</f>
        <v>NO</v>
      </c>
      <c r="C10" s="126">
        <f>QUOTE!I168</f>
        <v>1353.5</v>
      </c>
    </row>
    <row r="11" spans="1:3" x14ac:dyDescent="0.25">
      <c r="A11" t="str">
        <f>QUOTE!A170</f>
        <v>MACHINERY BREAKDOWN</v>
      </c>
      <c r="B11" t="str">
        <f>QUOTE!K186</f>
        <v>NO</v>
      </c>
      <c r="C11" s="126">
        <f>QUOTE!I186</f>
        <v>1353.5</v>
      </c>
    </row>
    <row r="12" spans="1:3" x14ac:dyDescent="0.25">
      <c r="A12" t="str">
        <f>QUOTE!A189</f>
        <v>LOSS OF PROFIT FOLLOWING MACHINERY BREAKDOWN</v>
      </c>
      <c r="B12" t="str">
        <f>QUOTE!K202</f>
        <v>NO</v>
      </c>
      <c r="C12" s="126">
        <f>QUOTE!I202</f>
        <v>2269.1937499999999</v>
      </c>
    </row>
    <row r="13" spans="1:3" x14ac:dyDescent="0.25">
      <c r="A13" t="str">
        <f>QUOTE!A210</f>
        <v>CASH</v>
      </c>
      <c r="B13" t="str">
        <f>QUOTE!K229</f>
        <v>NO</v>
      </c>
      <c r="C13" s="126">
        <f>QUOTE!I229</f>
        <v>1955.6</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4"/>
  <sheetViews>
    <sheetView topLeftCell="A63" workbookViewId="0">
      <selection activeCell="A67" sqref="A67:C73"/>
    </sheetView>
  </sheetViews>
  <sheetFormatPr defaultRowHeight="13.2" x14ac:dyDescent="0.25"/>
  <cols>
    <col min="1" max="1" width="24.88671875" bestFit="1" customWidth="1"/>
    <col min="2" max="2" width="12.6640625" bestFit="1" customWidth="1"/>
    <col min="3" max="3" width="13.77734375" bestFit="1" customWidth="1"/>
    <col min="4" max="4" width="24" bestFit="1" customWidth="1"/>
  </cols>
  <sheetData>
    <row r="1" spans="1:4" x14ac:dyDescent="0.25">
      <c r="A1" s="131" t="s">
        <v>432</v>
      </c>
      <c r="B1" s="131"/>
      <c r="C1" s="131"/>
      <c r="D1" s="131"/>
    </row>
    <row r="2" spans="1:4" x14ac:dyDescent="0.25">
      <c r="A2" s="134" t="s">
        <v>429</v>
      </c>
      <c r="B2" s="134"/>
      <c r="C2" s="134"/>
      <c r="D2" s="134"/>
    </row>
    <row r="3" spans="1:4" x14ac:dyDescent="0.25">
      <c r="A3" s="95" t="s">
        <v>420</v>
      </c>
      <c r="B3" s="95" t="s">
        <v>425</v>
      </c>
      <c r="C3" s="95" t="s">
        <v>427</v>
      </c>
      <c r="D3" s="95" t="s">
        <v>428</v>
      </c>
    </row>
    <row r="4" spans="1:4" x14ac:dyDescent="0.25">
      <c r="A4" t="s">
        <v>421</v>
      </c>
      <c r="B4" s="20">
        <v>8.9999999999999998E-4</v>
      </c>
      <c r="C4" s="20">
        <v>1.1999999999999999E-3</v>
      </c>
      <c r="D4" s="132" t="s">
        <v>426</v>
      </c>
    </row>
    <row r="5" spans="1:4" x14ac:dyDescent="0.25">
      <c r="A5" t="s">
        <v>422</v>
      </c>
      <c r="B5" s="20">
        <v>8.0000000000000004E-4</v>
      </c>
      <c r="C5" s="20">
        <v>1E-3</v>
      </c>
      <c r="D5" s="132"/>
    </row>
    <row r="6" spans="1:4" x14ac:dyDescent="0.25">
      <c r="A6" t="s">
        <v>423</v>
      </c>
      <c r="B6" s="20">
        <v>5.9999999999999995E-4</v>
      </c>
      <c r="C6" s="20">
        <v>8.0000000000000004E-4</v>
      </c>
      <c r="D6" s="132"/>
    </row>
    <row r="7" spans="1:4" x14ac:dyDescent="0.25">
      <c r="A7" t="s">
        <v>424</v>
      </c>
      <c r="B7" s="133" t="s">
        <v>426</v>
      </c>
      <c r="C7" s="133"/>
      <c r="D7" s="132"/>
    </row>
    <row r="9" spans="1:4" x14ac:dyDescent="0.25">
      <c r="A9" s="134" t="s">
        <v>430</v>
      </c>
      <c r="B9" s="134"/>
      <c r="C9" s="134"/>
      <c r="D9" s="134"/>
    </row>
    <row r="10" spans="1:4" x14ac:dyDescent="0.25">
      <c r="A10" s="95" t="s">
        <v>420</v>
      </c>
      <c r="B10" s="95" t="s">
        <v>425</v>
      </c>
      <c r="C10" s="95" t="s">
        <v>427</v>
      </c>
      <c r="D10" s="95" t="s">
        <v>428</v>
      </c>
    </row>
    <row r="11" spans="1:4" x14ac:dyDescent="0.25">
      <c r="A11" t="s">
        <v>421</v>
      </c>
      <c r="B11" s="20">
        <v>1.1000000000000001E-3</v>
      </c>
      <c r="C11" s="20">
        <v>1.5E-3</v>
      </c>
      <c r="D11" s="132" t="s">
        <v>426</v>
      </c>
    </row>
    <row r="12" spans="1:4" x14ac:dyDescent="0.25">
      <c r="A12" t="s">
        <v>422</v>
      </c>
      <c r="B12" s="20">
        <v>8.9999999999999998E-4</v>
      </c>
      <c r="C12" s="20">
        <v>1.1999999999999999E-3</v>
      </c>
      <c r="D12" s="132"/>
    </row>
    <row r="13" spans="1:4" x14ac:dyDescent="0.25">
      <c r="A13" t="s">
        <v>423</v>
      </c>
      <c r="B13" s="20">
        <v>8.0000000000000004E-4</v>
      </c>
      <c r="C13" s="20">
        <v>8.9999999999999998E-4</v>
      </c>
      <c r="D13" s="132"/>
    </row>
    <row r="14" spans="1:4" x14ac:dyDescent="0.25">
      <c r="A14" t="s">
        <v>424</v>
      </c>
      <c r="B14" s="133" t="s">
        <v>426</v>
      </c>
      <c r="C14" s="133"/>
      <c r="D14" s="132"/>
    </row>
    <row r="16" spans="1:4" x14ac:dyDescent="0.25">
      <c r="A16" s="134" t="s">
        <v>431</v>
      </c>
      <c r="B16" s="134"/>
      <c r="C16" s="134"/>
      <c r="D16" s="134"/>
    </row>
    <row r="17" spans="1:4" x14ac:dyDescent="0.25">
      <c r="A17" s="95" t="s">
        <v>420</v>
      </c>
      <c r="B17" s="95" t="s">
        <v>425</v>
      </c>
      <c r="C17" s="95" t="s">
        <v>427</v>
      </c>
      <c r="D17" s="95" t="s">
        <v>428</v>
      </c>
    </row>
    <row r="18" spans="1:4" x14ac:dyDescent="0.25">
      <c r="A18" t="s">
        <v>421</v>
      </c>
      <c r="B18" s="20">
        <v>1.5E-3</v>
      </c>
      <c r="C18" s="20">
        <v>2E-3</v>
      </c>
      <c r="D18" s="132" t="s">
        <v>426</v>
      </c>
    </row>
    <row r="19" spans="1:4" x14ac:dyDescent="0.25">
      <c r="A19" t="s">
        <v>422</v>
      </c>
      <c r="B19" s="20">
        <v>1.1999999999999999E-3</v>
      </c>
      <c r="C19" s="20">
        <v>1.6000000000000001E-3</v>
      </c>
      <c r="D19" s="132"/>
    </row>
    <row r="20" spans="1:4" x14ac:dyDescent="0.25">
      <c r="A20" t="s">
        <v>423</v>
      </c>
      <c r="B20" s="20">
        <v>1E-3</v>
      </c>
      <c r="C20" s="20">
        <v>1.1999999999999999E-3</v>
      </c>
      <c r="D20" s="132"/>
    </row>
    <row r="21" spans="1:4" x14ac:dyDescent="0.25">
      <c r="A21" t="s">
        <v>424</v>
      </c>
      <c r="B21" s="133" t="s">
        <v>426</v>
      </c>
      <c r="C21" s="133"/>
      <c r="D21" s="132"/>
    </row>
    <row r="23" spans="1:4" x14ac:dyDescent="0.25">
      <c r="A23" s="131" t="s">
        <v>433</v>
      </c>
      <c r="B23" s="131"/>
      <c r="C23" s="131"/>
      <c r="D23" s="131"/>
    </row>
    <row r="25" spans="1:4" x14ac:dyDescent="0.25">
      <c r="A25" s="134" t="s">
        <v>429</v>
      </c>
      <c r="B25" s="134"/>
      <c r="C25" s="134"/>
      <c r="D25" s="134"/>
    </row>
    <row r="26" spans="1:4" x14ac:dyDescent="0.25">
      <c r="A26" s="95" t="s">
        <v>420</v>
      </c>
      <c r="B26" s="95" t="s">
        <v>425</v>
      </c>
      <c r="C26" s="95" t="s">
        <v>427</v>
      </c>
      <c r="D26" s="95" t="s">
        <v>428</v>
      </c>
    </row>
    <row r="27" spans="1:4" x14ac:dyDescent="0.25">
      <c r="A27" t="s">
        <v>421</v>
      </c>
      <c r="B27" s="20">
        <v>1E-3</v>
      </c>
      <c r="C27" s="96">
        <v>1.3500000000000001E-3</v>
      </c>
      <c r="D27" s="132" t="s">
        <v>426</v>
      </c>
    </row>
    <row r="28" spans="1:4" x14ac:dyDescent="0.25">
      <c r="A28" t="s">
        <v>422</v>
      </c>
      <c r="B28" s="20">
        <v>8.9999999999999998E-4</v>
      </c>
      <c r="C28" s="20">
        <v>1.1000000000000001E-3</v>
      </c>
      <c r="D28" s="132"/>
    </row>
    <row r="29" spans="1:4" x14ac:dyDescent="0.25">
      <c r="A29" t="s">
        <v>423</v>
      </c>
      <c r="B29" s="96">
        <v>6.4999999999999997E-4</v>
      </c>
      <c r="C29" s="20">
        <v>8.9999999999999998E-4</v>
      </c>
      <c r="D29" s="132"/>
    </row>
    <row r="30" spans="1:4" x14ac:dyDescent="0.25">
      <c r="A30" t="s">
        <v>424</v>
      </c>
      <c r="B30" s="133" t="s">
        <v>426</v>
      </c>
      <c r="C30" s="133"/>
      <c r="D30" s="132"/>
    </row>
    <row r="32" spans="1:4" x14ac:dyDescent="0.25">
      <c r="A32" s="134" t="s">
        <v>430</v>
      </c>
      <c r="B32" s="134"/>
      <c r="C32" s="134"/>
      <c r="D32" s="134"/>
    </row>
    <row r="33" spans="1:4" x14ac:dyDescent="0.25">
      <c r="A33" s="95" t="s">
        <v>420</v>
      </c>
      <c r="B33" s="95" t="s">
        <v>425</v>
      </c>
      <c r="C33" s="95" t="s">
        <v>427</v>
      </c>
      <c r="D33" s="95" t="s">
        <v>428</v>
      </c>
    </row>
    <row r="34" spans="1:4" x14ac:dyDescent="0.25">
      <c r="A34" t="s">
        <v>421</v>
      </c>
      <c r="B34" s="20">
        <v>1.1999999999999999E-3</v>
      </c>
      <c r="C34" s="96">
        <v>1.65E-3</v>
      </c>
      <c r="D34" s="132" t="s">
        <v>426</v>
      </c>
    </row>
    <row r="35" spans="1:4" x14ac:dyDescent="0.25">
      <c r="A35" t="s">
        <v>422</v>
      </c>
      <c r="B35" s="20">
        <v>1E-3</v>
      </c>
      <c r="C35" s="96">
        <v>1.3500000000000001E-3</v>
      </c>
      <c r="D35" s="132"/>
    </row>
    <row r="36" spans="1:4" x14ac:dyDescent="0.25">
      <c r="A36" t="s">
        <v>423</v>
      </c>
      <c r="B36" s="20">
        <v>8.9999999999999998E-4</v>
      </c>
      <c r="C36" s="20">
        <v>1E-3</v>
      </c>
      <c r="D36" s="132"/>
    </row>
    <row r="37" spans="1:4" x14ac:dyDescent="0.25">
      <c r="A37" t="s">
        <v>424</v>
      </c>
      <c r="B37" s="133" t="s">
        <v>426</v>
      </c>
      <c r="C37" s="133"/>
      <c r="D37" s="132"/>
    </row>
    <row r="39" spans="1:4" x14ac:dyDescent="0.25">
      <c r="A39" s="134" t="s">
        <v>431</v>
      </c>
      <c r="B39" s="134"/>
      <c r="C39" s="134"/>
      <c r="D39" s="134"/>
    </row>
    <row r="40" spans="1:4" x14ac:dyDescent="0.25">
      <c r="A40" s="95" t="s">
        <v>420</v>
      </c>
      <c r="B40" s="95" t="s">
        <v>425</v>
      </c>
      <c r="C40" s="95" t="s">
        <v>427</v>
      </c>
      <c r="D40" s="95" t="s">
        <v>428</v>
      </c>
    </row>
    <row r="41" spans="1:4" x14ac:dyDescent="0.25">
      <c r="A41" t="s">
        <v>421</v>
      </c>
      <c r="B41" s="96">
        <v>1.65E-3</v>
      </c>
      <c r="C41" s="20">
        <v>2.2000000000000001E-3</v>
      </c>
      <c r="D41" s="132" t="s">
        <v>426</v>
      </c>
    </row>
    <row r="42" spans="1:4" x14ac:dyDescent="0.25">
      <c r="A42" t="s">
        <v>422</v>
      </c>
      <c r="B42" s="96">
        <v>1.3500000000000001E-3</v>
      </c>
      <c r="C42" s="96">
        <v>1.75E-3</v>
      </c>
      <c r="D42" s="132"/>
    </row>
    <row r="43" spans="1:4" x14ac:dyDescent="0.25">
      <c r="A43" t="s">
        <v>423</v>
      </c>
      <c r="B43" s="20">
        <v>1.1000000000000001E-3</v>
      </c>
      <c r="C43" s="96">
        <v>1.3500000000000001E-3</v>
      </c>
      <c r="D43" s="132"/>
    </row>
    <row r="44" spans="1:4" x14ac:dyDescent="0.25">
      <c r="A44" t="s">
        <v>424</v>
      </c>
      <c r="B44" s="133" t="s">
        <v>426</v>
      </c>
      <c r="C44" s="133"/>
      <c r="D44" s="132"/>
    </row>
    <row r="46" spans="1:4" x14ac:dyDescent="0.25">
      <c r="A46" s="131" t="s">
        <v>434</v>
      </c>
      <c r="B46" s="131"/>
      <c r="C46" s="131"/>
      <c r="D46" s="131"/>
    </row>
    <row r="47" spans="1:4" x14ac:dyDescent="0.25">
      <c r="A47" s="98" t="s">
        <v>437</v>
      </c>
      <c r="B47" s="56" t="s">
        <v>435</v>
      </c>
    </row>
    <row r="48" spans="1:4" x14ac:dyDescent="0.25">
      <c r="A48" s="97"/>
    </row>
    <row r="49" spans="1:4" x14ac:dyDescent="0.25">
      <c r="A49" s="56" t="s">
        <v>438</v>
      </c>
    </row>
    <row r="50" spans="1:4" x14ac:dyDescent="0.25">
      <c r="A50" s="56" t="s">
        <v>436</v>
      </c>
      <c r="B50" s="56" t="s">
        <v>435</v>
      </c>
    </row>
    <row r="52" spans="1:4" x14ac:dyDescent="0.25">
      <c r="A52" s="56" t="s">
        <v>439</v>
      </c>
    </row>
    <row r="53" spans="1:4" x14ac:dyDescent="0.25">
      <c r="A53" s="56" t="s">
        <v>436</v>
      </c>
      <c r="B53" s="56" t="s">
        <v>435</v>
      </c>
    </row>
    <row r="55" spans="1:4" x14ac:dyDescent="0.25">
      <c r="A55" s="131" t="s">
        <v>440</v>
      </c>
      <c r="B55" s="131"/>
      <c r="C55" s="131"/>
      <c r="D55" s="131"/>
    </row>
    <row r="56" spans="1:4" x14ac:dyDescent="0.25">
      <c r="A56" s="56"/>
      <c r="B56" s="100" t="s">
        <v>443</v>
      </c>
      <c r="C56" s="100" t="s">
        <v>444</v>
      </c>
    </row>
    <row r="57" spans="1:4" x14ac:dyDescent="0.25">
      <c r="A57" t="s">
        <v>441</v>
      </c>
      <c r="B57" s="99">
        <v>8.0000000000000004E-4</v>
      </c>
      <c r="C57" s="99">
        <v>1.5E-3</v>
      </c>
    </row>
    <row r="58" spans="1:4" ht="39.6" x14ac:dyDescent="0.25">
      <c r="A58" s="101" t="s">
        <v>442</v>
      </c>
      <c r="B58" s="99">
        <v>2E-3</v>
      </c>
      <c r="C58" s="99">
        <v>4.4999999999999997E-3</v>
      </c>
    </row>
    <row r="60" spans="1:4" x14ac:dyDescent="0.25">
      <c r="A60" s="131" t="s">
        <v>445</v>
      </c>
      <c r="B60" s="131"/>
      <c r="C60" s="131"/>
      <c r="D60" s="131"/>
    </row>
    <row r="61" spans="1:4" x14ac:dyDescent="0.25">
      <c r="B61" s="100" t="s">
        <v>443</v>
      </c>
      <c r="C61" s="100" t="s">
        <v>444</v>
      </c>
    </row>
    <row r="62" spans="1:4" x14ac:dyDescent="0.25">
      <c r="A62" t="s">
        <v>441</v>
      </c>
      <c r="B62" s="20">
        <v>1.5E-3</v>
      </c>
      <c r="C62" s="20">
        <v>5.0000000000000001E-3</v>
      </c>
    </row>
    <row r="63" spans="1:4" ht="39.6" x14ac:dyDescent="0.25">
      <c r="A63" s="101" t="s">
        <v>442</v>
      </c>
      <c r="B63" s="20">
        <v>2.5000000000000001E-3</v>
      </c>
      <c r="C63" s="20">
        <v>6.0000000000000001E-3</v>
      </c>
    </row>
    <row r="64" spans="1:4" x14ac:dyDescent="0.25">
      <c r="A64" s="56" t="s">
        <v>446</v>
      </c>
      <c r="B64" s="135" t="s">
        <v>447</v>
      </c>
      <c r="C64" s="135"/>
    </row>
    <row r="66" spans="1:5" x14ac:dyDescent="0.25">
      <c r="A66" s="131" t="s">
        <v>448</v>
      </c>
      <c r="B66" s="131"/>
      <c r="C66" s="131"/>
      <c r="D66" s="131"/>
    </row>
    <row r="67" spans="1:5" ht="28.8" customHeight="1" x14ac:dyDescent="0.25">
      <c r="A67" t="s">
        <v>496</v>
      </c>
      <c r="B67" s="95" t="s">
        <v>449</v>
      </c>
      <c r="C67" s="95" t="s">
        <v>450</v>
      </c>
      <c r="D67" s="102" t="s">
        <v>451</v>
      </c>
      <c r="E67" s="101"/>
    </row>
    <row r="68" spans="1:5" x14ac:dyDescent="0.25">
      <c r="A68" s="56" t="s">
        <v>452</v>
      </c>
      <c r="B68" s="20">
        <v>5.9999999999999995E-4</v>
      </c>
      <c r="C68" s="20">
        <v>5.9999999999999995E-4</v>
      </c>
      <c r="D68" s="137" t="s">
        <v>453</v>
      </c>
      <c r="E68" s="56"/>
    </row>
    <row r="69" spans="1:5" x14ac:dyDescent="0.25">
      <c r="D69" s="137"/>
    </row>
    <row r="70" spans="1:5" x14ac:dyDescent="0.25">
      <c r="A70" s="56" t="s">
        <v>454</v>
      </c>
      <c r="B70" s="20">
        <v>8.0000000000000004E-4</v>
      </c>
      <c r="C70" s="20">
        <v>8.0000000000000004E-4</v>
      </c>
      <c r="D70" s="137"/>
    </row>
    <row r="71" spans="1:5" x14ac:dyDescent="0.25">
      <c r="D71" s="137"/>
    </row>
    <row r="72" spans="1:5" x14ac:dyDescent="0.25">
      <c r="A72" s="56" t="s">
        <v>455</v>
      </c>
      <c r="B72" s="20">
        <v>1E-3</v>
      </c>
      <c r="C72" s="20">
        <v>1E-3</v>
      </c>
      <c r="D72" s="137"/>
    </row>
    <row r="74" spans="1:5" x14ac:dyDescent="0.25">
      <c r="A74" s="131" t="s">
        <v>456</v>
      </c>
      <c r="B74" s="131"/>
      <c r="C74" s="131"/>
      <c r="D74" s="131"/>
    </row>
    <row r="75" spans="1:5" x14ac:dyDescent="0.25">
      <c r="B75" s="100" t="s">
        <v>443</v>
      </c>
      <c r="C75" s="100" t="s">
        <v>444</v>
      </c>
    </row>
    <row r="76" spans="1:5" x14ac:dyDescent="0.25">
      <c r="A76" t="s">
        <v>457</v>
      </c>
      <c r="B76" s="20">
        <v>3.5000000000000001E-3</v>
      </c>
      <c r="C76" s="20">
        <v>5.0000000000000001E-3</v>
      </c>
    </row>
    <row r="77" spans="1:5" x14ac:dyDescent="0.25">
      <c r="A77" t="s">
        <v>458</v>
      </c>
      <c r="B77" s="20">
        <v>1.4999999999999999E-2</v>
      </c>
      <c r="C77" s="20">
        <v>2.5000000000000001E-2</v>
      </c>
    </row>
    <row r="78" spans="1:5" x14ac:dyDescent="0.25">
      <c r="A78" t="s">
        <v>459</v>
      </c>
      <c r="B78" s="20">
        <v>3.5000000000000001E-3</v>
      </c>
      <c r="C78" s="20">
        <v>5.0000000000000001E-3</v>
      </c>
    </row>
    <row r="80" spans="1:5" x14ac:dyDescent="0.25">
      <c r="A80" s="131" t="s">
        <v>461</v>
      </c>
      <c r="B80" s="131"/>
      <c r="C80" s="131"/>
      <c r="D80" s="131"/>
    </row>
    <row r="81" spans="1:4" x14ac:dyDescent="0.25">
      <c r="A81" t="s">
        <v>460</v>
      </c>
      <c r="B81" s="100" t="s">
        <v>443</v>
      </c>
      <c r="C81" s="100" t="s">
        <v>444</v>
      </c>
    </row>
    <row r="82" spans="1:4" x14ac:dyDescent="0.25">
      <c r="B82" s="20">
        <v>5.0000000000000001E-3</v>
      </c>
      <c r="C82" s="20">
        <v>1.4999999999999999E-2</v>
      </c>
    </row>
    <row r="84" spans="1:4" x14ac:dyDescent="0.25">
      <c r="A84" s="131" t="s">
        <v>462</v>
      </c>
      <c r="B84" s="131"/>
      <c r="C84" s="131"/>
      <c r="D84" s="131"/>
    </row>
    <row r="85" spans="1:4" x14ac:dyDescent="0.25">
      <c r="A85" t="s">
        <v>463</v>
      </c>
      <c r="B85" s="12">
        <v>0.03</v>
      </c>
    </row>
    <row r="86" spans="1:4" x14ac:dyDescent="0.25">
      <c r="A86" t="s">
        <v>464</v>
      </c>
      <c r="B86" s="20">
        <v>1.4999999999999999E-2</v>
      </c>
    </row>
    <row r="88" spans="1:4" ht="37.799999999999997" customHeight="1" x14ac:dyDescent="0.25">
      <c r="A88" s="136" t="s">
        <v>465</v>
      </c>
      <c r="B88" s="136"/>
      <c r="C88" s="136"/>
      <c r="D88" s="136"/>
    </row>
    <row r="89" spans="1:4" x14ac:dyDescent="0.25">
      <c r="A89" s="56" t="s">
        <v>460</v>
      </c>
      <c r="B89" s="100" t="s">
        <v>443</v>
      </c>
      <c r="C89" s="100" t="s">
        <v>444</v>
      </c>
    </row>
    <row r="90" spans="1:4" x14ac:dyDescent="0.25">
      <c r="B90" s="20">
        <v>2.5000000000000001E-3</v>
      </c>
      <c r="C90" s="20">
        <v>5.0000000000000001E-3</v>
      </c>
    </row>
    <row r="92" spans="1:4" x14ac:dyDescent="0.25">
      <c r="A92" s="131" t="s">
        <v>466</v>
      </c>
      <c r="B92" s="131"/>
      <c r="C92" s="131"/>
      <c r="D92" s="131"/>
    </row>
    <row r="93" spans="1:4" x14ac:dyDescent="0.25">
      <c r="B93" s="100" t="s">
        <v>443</v>
      </c>
      <c r="C93" s="100" t="s">
        <v>444</v>
      </c>
    </row>
    <row r="94" spans="1:4" x14ac:dyDescent="0.25">
      <c r="A94" s="56" t="s">
        <v>467</v>
      </c>
      <c r="B94" s="20">
        <v>3.5E-4</v>
      </c>
      <c r="C94" s="20">
        <v>5.0000000000000001E-4</v>
      </c>
    </row>
  </sheetData>
  <mergeCells count="31">
    <mergeCell ref="A92:D92"/>
    <mergeCell ref="A1:D1"/>
    <mergeCell ref="A23:D23"/>
    <mergeCell ref="A46:D46"/>
    <mergeCell ref="A55:D55"/>
    <mergeCell ref="B64:C64"/>
    <mergeCell ref="A32:D32"/>
    <mergeCell ref="D34:D37"/>
    <mergeCell ref="B37:C37"/>
    <mergeCell ref="A39:D39"/>
    <mergeCell ref="A88:D88"/>
    <mergeCell ref="D68:D72"/>
    <mergeCell ref="B7:C7"/>
    <mergeCell ref="D4:D7"/>
    <mergeCell ref="A2:D2"/>
    <mergeCell ref="A9:D9"/>
    <mergeCell ref="D11:D14"/>
    <mergeCell ref="B14:C14"/>
    <mergeCell ref="D41:D44"/>
    <mergeCell ref="B44:C44"/>
    <mergeCell ref="A16:D16"/>
    <mergeCell ref="D18:D21"/>
    <mergeCell ref="B21:C21"/>
    <mergeCell ref="A25:D25"/>
    <mergeCell ref="D27:D30"/>
    <mergeCell ref="B30:C30"/>
    <mergeCell ref="A60:D60"/>
    <mergeCell ref="A66:D66"/>
    <mergeCell ref="A74:D74"/>
    <mergeCell ref="A80:D80"/>
    <mergeCell ref="A84:D8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A2" sqref="A2"/>
    </sheetView>
  </sheetViews>
  <sheetFormatPr defaultRowHeight="13.2" x14ac:dyDescent="0.25"/>
  <cols>
    <col min="1" max="1" width="15" customWidth="1"/>
    <col min="2" max="2" width="23.6640625" customWidth="1"/>
    <col min="3" max="3" width="26.88671875" customWidth="1"/>
  </cols>
  <sheetData>
    <row r="1" spans="1:3" x14ac:dyDescent="0.25">
      <c r="A1" s="95" t="s">
        <v>495</v>
      </c>
      <c r="B1" s="95" t="s">
        <v>449</v>
      </c>
      <c r="C1" s="95" t="s">
        <v>450</v>
      </c>
    </row>
    <row r="2" spans="1:3" x14ac:dyDescent="0.25">
      <c r="A2" s="56" t="s">
        <v>489</v>
      </c>
      <c r="B2" s="20">
        <v>5.9999999999999995E-4</v>
      </c>
      <c r="C2" s="20">
        <v>5.9999999999999995E-4</v>
      </c>
    </row>
    <row r="3" spans="1:3" x14ac:dyDescent="0.25">
      <c r="A3" s="56" t="s">
        <v>497</v>
      </c>
      <c r="B3" s="20">
        <v>8.0000000000000004E-4</v>
      </c>
      <c r="C3" s="20">
        <v>8.0000000000000004E-4</v>
      </c>
    </row>
    <row r="4" spans="1:3" x14ac:dyDescent="0.25">
      <c r="A4" s="56" t="s">
        <v>491</v>
      </c>
      <c r="B4" s="20">
        <v>1E-3</v>
      </c>
      <c r="C4" s="20">
        <v>1E-3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selection activeCell="B27" sqref="B27"/>
    </sheetView>
  </sheetViews>
  <sheetFormatPr defaultRowHeight="13.2" x14ac:dyDescent="0.25"/>
  <cols>
    <col min="1" max="1" width="23.21875" customWidth="1"/>
    <col min="2" max="2" width="41" customWidth="1"/>
    <col min="3" max="3" width="29.6640625" customWidth="1"/>
    <col min="4" max="4" width="27.88671875" customWidth="1"/>
    <col min="5" max="5" width="28.33203125" customWidth="1"/>
    <col min="6" max="6" width="27.5546875" customWidth="1"/>
    <col min="7" max="7" width="24.109375" customWidth="1"/>
    <col min="13" max="14" width="36.21875" customWidth="1"/>
  </cols>
  <sheetData>
    <row r="1" spans="1:7" x14ac:dyDescent="0.25">
      <c r="A1" s="95" t="s">
        <v>468</v>
      </c>
      <c r="B1" s="95" t="s">
        <v>469</v>
      </c>
      <c r="C1" s="95" t="s">
        <v>470</v>
      </c>
      <c r="D1" s="95" t="s">
        <v>471</v>
      </c>
      <c r="E1" s="95" t="s">
        <v>472</v>
      </c>
      <c r="F1" s="95" t="s">
        <v>473</v>
      </c>
      <c r="G1" s="95" t="s">
        <v>474</v>
      </c>
    </row>
    <row r="2" spans="1:7" x14ac:dyDescent="0.25">
      <c r="A2" s="103">
        <v>0</v>
      </c>
      <c r="B2" s="104">
        <v>8.9999999999999998E-4</v>
      </c>
      <c r="C2" s="104">
        <v>1.1999999999999999E-3</v>
      </c>
      <c r="D2" s="104">
        <v>1.1000000000000001E-3</v>
      </c>
      <c r="E2" s="104">
        <v>1.5E-3</v>
      </c>
      <c r="F2" s="104">
        <v>1.5E-3</v>
      </c>
      <c r="G2" s="104">
        <v>2E-3</v>
      </c>
    </row>
    <row r="3" spans="1:7" x14ac:dyDescent="0.25">
      <c r="A3" s="103">
        <v>2000000</v>
      </c>
      <c r="B3" s="104">
        <v>8.0000000000000004E-4</v>
      </c>
      <c r="C3" s="104">
        <v>1E-3</v>
      </c>
      <c r="D3" s="104">
        <v>8.9999999999999998E-4</v>
      </c>
      <c r="E3" s="104">
        <v>1.1999999999999999E-3</v>
      </c>
      <c r="F3" s="104">
        <v>1.1999999999999999E-3</v>
      </c>
      <c r="G3" s="104">
        <v>1.6000000000000001E-3</v>
      </c>
    </row>
    <row r="4" spans="1:7" x14ac:dyDescent="0.25">
      <c r="A4" s="103">
        <v>10000001</v>
      </c>
      <c r="B4" s="104">
        <v>5.9999999999999995E-4</v>
      </c>
      <c r="C4" s="104">
        <v>8.0000000000000004E-4</v>
      </c>
      <c r="D4" s="104">
        <v>8.0000000000000004E-4</v>
      </c>
      <c r="E4" s="104">
        <v>8.9999999999999998E-4</v>
      </c>
      <c r="F4" s="104">
        <v>1E-3</v>
      </c>
      <c r="G4" s="104">
        <v>1.1999999999999999E-3</v>
      </c>
    </row>
    <row r="5" spans="1:7" x14ac:dyDescent="0.25">
      <c r="A5" s="103">
        <v>50000001</v>
      </c>
      <c r="B5" s="56" t="s">
        <v>479</v>
      </c>
      <c r="C5" s="56" t="s">
        <v>479</v>
      </c>
      <c r="D5" s="56" t="s">
        <v>479</v>
      </c>
      <c r="E5" s="56" t="s">
        <v>479</v>
      </c>
      <c r="F5" s="56" t="s">
        <v>479</v>
      </c>
      <c r="G5" s="56" t="s">
        <v>479</v>
      </c>
    </row>
    <row r="6" spans="1:7" x14ac:dyDescent="0.25">
      <c r="A6" s="103"/>
    </row>
    <row r="7" spans="1:7" x14ac:dyDescent="0.25">
      <c r="A7" s="103"/>
    </row>
    <row r="11" spans="1:7" x14ac:dyDescent="0.25">
      <c r="A11" s="95" t="s">
        <v>480</v>
      </c>
      <c r="B11" s="95"/>
    </row>
    <row r="12" spans="1:7" x14ac:dyDescent="0.25">
      <c r="A12" s="95" t="s">
        <v>468</v>
      </c>
      <c r="B12" s="95" t="s">
        <v>469</v>
      </c>
      <c r="C12" s="95" t="s">
        <v>470</v>
      </c>
      <c r="D12" s="95" t="s">
        <v>471</v>
      </c>
      <c r="E12" s="95" t="s">
        <v>472</v>
      </c>
      <c r="F12" s="95" t="s">
        <v>473</v>
      </c>
      <c r="G12" s="95" t="s">
        <v>474</v>
      </c>
    </row>
    <row r="13" spans="1:7" x14ac:dyDescent="0.25">
      <c r="A13" s="103">
        <v>0</v>
      </c>
      <c r="B13" s="104">
        <v>1E-3</v>
      </c>
      <c r="C13" s="104">
        <v>1.3500000000000001E-3</v>
      </c>
      <c r="D13" s="104">
        <v>1.1999999999999999E-3</v>
      </c>
      <c r="E13" s="104">
        <v>1.65E-3</v>
      </c>
      <c r="F13" s="104">
        <v>1.65E-3</v>
      </c>
      <c r="G13" s="104">
        <v>2.2000000000000001E-3</v>
      </c>
    </row>
    <row r="14" spans="1:7" x14ac:dyDescent="0.25">
      <c r="A14" s="103">
        <v>2000000</v>
      </c>
      <c r="B14" s="104">
        <v>8.9999999999999998E-4</v>
      </c>
      <c r="C14" s="104">
        <v>1.1000000000000001E-3</v>
      </c>
      <c r="D14" s="104">
        <v>1E-3</v>
      </c>
      <c r="E14" s="104">
        <v>1.3500000000000001E-3</v>
      </c>
      <c r="F14" s="104">
        <v>1.3500000000000001E-3</v>
      </c>
      <c r="G14" s="104">
        <v>1.75E-3</v>
      </c>
    </row>
    <row r="15" spans="1:7" x14ac:dyDescent="0.25">
      <c r="A15" s="103">
        <v>10000001</v>
      </c>
      <c r="B15" s="104">
        <v>6.4999999999999997E-4</v>
      </c>
      <c r="C15" s="104">
        <v>8.9999999999999998E-4</v>
      </c>
      <c r="D15" s="104">
        <v>8.9999999999999998E-4</v>
      </c>
      <c r="E15" s="104">
        <v>1E-3</v>
      </c>
      <c r="F15" s="104">
        <v>1.1000000000000001E-3</v>
      </c>
      <c r="G15" s="104">
        <v>1.3500000000000001E-3</v>
      </c>
    </row>
    <row r="16" spans="1:7" x14ac:dyDescent="0.25">
      <c r="A16" s="103">
        <v>50000001</v>
      </c>
      <c r="B16" s="56" t="s">
        <v>479</v>
      </c>
      <c r="C16" s="56" t="s">
        <v>479</v>
      </c>
      <c r="D16" s="56" t="s">
        <v>479</v>
      </c>
      <c r="E16" s="56" t="s">
        <v>479</v>
      </c>
      <c r="F16" s="56" t="s">
        <v>479</v>
      </c>
      <c r="G16" s="56" t="s">
        <v>479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8"/>
  <sheetViews>
    <sheetView topLeftCell="A14" workbookViewId="0">
      <selection activeCell="B24" sqref="B24"/>
    </sheetView>
  </sheetViews>
  <sheetFormatPr defaultRowHeight="13.2" x14ac:dyDescent="0.25"/>
  <cols>
    <col min="1" max="1" width="33.21875" customWidth="1"/>
    <col min="2" max="2" width="42.21875" customWidth="1"/>
  </cols>
  <sheetData>
    <row r="1" spans="1:2" ht="52.8" x14ac:dyDescent="0.25">
      <c r="A1" s="95" t="s">
        <v>481</v>
      </c>
      <c r="B1" s="105" t="s">
        <v>483</v>
      </c>
    </row>
    <row r="2" spans="1:2" x14ac:dyDescent="0.25">
      <c r="A2" s="3">
        <v>1000000</v>
      </c>
      <c r="B2" s="3">
        <v>1500</v>
      </c>
    </row>
    <row r="3" spans="1:2" x14ac:dyDescent="0.25">
      <c r="A3" s="3">
        <v>3000000</v>
      </c>
      <c r="B3" s="3">
        <v>3000</v>
      </c>
    </row>
    <row r="4" spans="1:2" x14ac:dyDescent="0.25">
      <c r="A4" s="3">
        <v>5000000</v>
      </c>
      <c r="B4" s="3">
        <v>4500</v>
      </c>
    </row>
    <row r="5" spans="1:2" x14ac:dyDescent="0.25">
      <c r="A5" s="3">
        <v>10000000</v>
      </c>
      <c r="B5" s="3">
        <v>6000</v>
      </c>
    </row>
    <row r="6" spans="1:2" x14ac:dyDescent="0.25">
      <c r="A6" s="3">
        <v>15000000</v>
      </c>
      <c r="B6" s="3">
        <v>8250</v>
      </c>
    </row>
    <row r="7" spans="1:2" x14ac:dyDescent="0.25">
      <c r="A7" s="3">
        <v>20000000</v>
      </c>
      <c r="B7" s="3">
        <v>10500</v>
      </c>
    </row>
    <row r="8" spans="1:2" x14ac:dyDescent="0.25">
      <c r="A8" s="106" t="s">
        <v>482</v>
      </c>
      <c r="B8" s="107" t="s">
        <v>479</v>
      </c>
    </row>
    <row r="13" spans="1:2" x14ac:dyDescent="0.25">
      <c r="A13" s="108" t="s">
        <v>484</v>
      </c>
    </row>
    <row r="14" spans="1:2" ht="52.8" x14ac:dyDescent="0.25">
      <c r="A14" s="95" t="s">
        <v>481</v>
      </c>
      <c r="B14" s="105" t="s">
        <v>483</v>
      </c>
    </row>
    <row r="15" spans="1:2" x14ac:dyDescent="0.25">
      <c r="A15" s="125">
        <v>0</v>
      </c>
      <c r="B15" s="124">
        <v>0</v>
      </c>
    </row>
    <row r="16" spans="1:2" x14ac:dyDescent="0.25">
      <c r="A16" s="3">
        <v>1000000</v>
      </c>
      <c r="B16" s="3">
        <v>500</v>
      </c>
    </row>
    <row r="17" spans="1:2" x14ac:dyDescent="0.25">
      <c r="A17" s="3">
        <v>3000000</v>
      </c>
      <c r="B17" s="3">
        <v>1500</v>
      </c>
    </row>
    <row r="18" spans="1:2" x14ac:dyDescent="0.25">
      <c r="A18" s="3">
        <v>5000000</v>
      </c>
      <c r="B18" s="3">
        <v>3000</v>
      </c>
    </row>
    <row r="19" spans="1:2" x14ac:dyDescent="0.25">
      <c r="A19" s="106" t="s">
        <v>486</v>
      </c>
      <c r="B19" s="107" t="s">
        <v>479</v>
      </c>
    </row>
    <row r="22" spans="1:2" x14ac:dyDescent="0.25">
      <c r="A22" s="108" t="s">
        <v>485</v>
      </c>
    </row>
    <row r="23" spans="1:2" ht="52.8" x14ac:dyDescent="0.25">
      <c r="A23" s="95" t="s">
        <v>481</v>
      </c>
      <c r="B23" s="105" t="s">
        <v>483</v>
      </c>
    </row>
    <row r="24" spans="1:2" x14ac:dyDescent="0.25">
      <c r="A24" s="125">
        <v>0</v>
      </c>
      <c r="B24" s="124">
        <v>0</v>
      </c>
    </row>
    <row r="25" spans="1:2" x14ac:dyDescent="0.25">
      <c r="A25" s="3">
        <v>1000000</v>
      </c>
      <c r="B25" s="3">
        <v>1500</v>
      </c>
    </row>
    <row r="26" spans="1:2" x14ac:dyDescent="0.25">
      <c r="A26" s="3">
        <v>3000000</v>
      </c>
      <c r="B26" s="3">
        <v>3000</v>
      </c>
    </row>
    <row r="27" spans="1:2" x14ac:dyDescent="0.25">
      <c r="A27" s="3">
        <v>5000000</v>
      </c>
      <c r="B27" s="3">
        <v>4500</v>
      </c>
    </row>
    <row r="28" spans="1:2" x14ac:dyDescent="0.25">
      <c r="A28" s="106" t="s">
        <v>486</v>
      </c>
      <c r="B28" s="107" t="s">
        <v>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workbookViewId="0">
      <selection activeCell="A17" sqref="A17:IV17"/>
    </sheetView>
  </sheetViews>
  <sheetFormatPr defaultRowHeight="13.2" x14ac:dyDescent="0.25"/>
  <cols>
    <col min="1" max="1" width="20" customWidth="1"/>
    <col min="2" max="2" width="19" customWidth="1"/>
    <col min="3" max="3" width="19.88671875" customWidth="1"/>
    <col min="4" max="4" width="18.88671875" customWidth="1"/>
  </cols>
  <sheetData>
    <row r="1" spans="1:4" x14ac:dyDescent="0.25">
      <c r="A1" s="110" t="s">
        <v>492</v>
      </c>
      <c r="B1" s="110" t="s">
        <v>489</v>
      </c>
      <c r="C1" s="110" t="s">
        <v>490</v>
      </c>
      <c r="D1" s="110" t="s">
        <v>491</v>
      </c>
    </row>
    <row r="2" spans="1:4" x14ac:dyDescent="0.25">
      <c r="A2" s="109">
        <v>1000</v>
      </c>
      <c r="B2" s="109">
        <v>18</v>
      </c>
      <c r="C2" s="109">
        <v>23</v>
      </c>
      <c r="D2" s="109">
        <v>27</v>
      </c>
    </row>
    <row r="3" spans="1:4" x14ac:dyDescent="0.25">
      <c r="A3" s="109">
        <v>2000</v>
      </c>
      <c r="B3" s="109">
        <v>27</v>
      </c>
      <c r="C3" s="109">
        <v>30</v>
      </c>
      <c r="D3" s="109">
        <v>36</v>
      </c>
    </row>
    <row r="4" spans="1:4" x14ac:dyDescent="0.25">
      <c r="A4" s="109">
        <v>3000</v>
      </c>
      <c r="B4" s="109">
        <v>36</v>
      </c>
      <c r="C4" s="109">
        <v>39</v>
      </c>
      <c r="D4" s="109">
        <v>45</v>
      </c>
    </row>
    <row r="5" spans="1:4" x14ac:dyDescent="0.25">
      <c r="A5" s="109">
        <v>4000</v>
      </c>
      <c r="B5" s="109">
        <v>45</v>
      </c>
      <c r="C5" s="109">
        <v>48</v>
      </c>
      <c r="D5" s="109">
        <v>54</v>
      </c>
    </row>
    <row r="6" spans="1:4" x14ac:dyDescent="0.25">
      <c r="A6" s="109">
        <v>5000</v>
      </c>
      <c r="B6" s="109">
        <v>54</v>
      </c>
      <c r="C6" s="109">
        <v>57</v>
      </c>
      <c r="D6" s="109">
        <v>63</v>
      </c>
    </row>
    <row r="7" spans="1:4" x14ac:dyDescent="0.25">
      <c r="A7" s="109">
        <v>6000</v>
      </c>
      <c r="B7" s="109">
        <v>63</v>
      </c>
      <c r="C7" s="109">
        <v>66</v>
      </c>
      <c r="D7" s="109">
        <v>72</v>
      </c>
    </row>
    <row r="8" spans="1:4" x14ac:dyDescent="0.25">
      <c r="A8" s="109">
        <v>8000</v>
      </c>
      <c r="B8" s="109">
        <v>75</v>
      </c>
      <c r="C8" s="109">
        <v>77</v>
      </c>
      <c r="D8" s="109">
        <v>81</v>
      </c>
    </row>
    <row r="9" spans="1:4" x14ac:dyDescent="0.25">
      <c r="A9" s="109">
        <v>10000</v>
      </c>
      <c r="B9" s="109">
        <v>90</v>
      </c>
      <c r="C9" s="109">
        <v>93</v>
      </c>
      <c r="D9" s="109">
        <v>99</v>
      </c>
    </row>
    <row r="10" spans="1:4" x14ac:dyDescent="0.25">
      <c r="A10" s="109">
        <v>11000</v>
      </c>
      <c r="B10" s="109">
        <v>99</v>
      </c>
      <c r="C10" s="109">
        <v>102</v>
      </c>
      <c r="D10" s="109">
        <v>107</v>
      </c>
    </row>
    <row r="11" spans="1:4" x14ac:dyDescent="0.25">
      <c r="A11" s="109">
        <v>12000</v>
      </c>
      <c r="B11" s="109">
        <v>108</v>
      </c>
      <c r="C11" s="109">
        <v>110</v>
      </c>
      <c r="D11" s="109">
        <v>116</v>
      </c>
    </row>
    <row r="12" spans="1:4" x14ac:dyDescent="0.25">
      <c r="A12" s="109">
        <v>13000</v>
      </c>
      <c r="B12" s="109">
        <v>117</v>
      </c>
      <c r="C12" s="109">
        <v>119</v>
      </c>
      <c r="D12" s="109">
        <v>124</v>
      </c>
    </row>
    <row r="13" spans="1:4" x14ac:dyDescent="0.25">
      <c r="A13" s="109">
        <v>14000</v>
      </c>
      <c r="B13" s="109">
        <v>126</v>
      </c>
      <c r="C13" s="109">
        <v>128</v>
      </c>
      <c r="D13" s="109">
        <v>133</v>
      </c>
    </row>
    <row r="14" spans="1:4" x14ac:dyDescent="0.25">
      <c r="A14" s="109">
        <v>15000</v>
      </c>
      <c r="B14" s="109">
        <v>135</v>
      </c>
      <c r="C14" s="109">
        <v>137</v>
      </c>
      <c r="D14" s="109">
        <v>141</v>
      </c>
    </row>
    <row r="15" spans="1:4" x14ac:dyDescent="0.25">
      <c r="A15" s="109">
        <v>20000</v>
      </c>
      <c r="B15" s="109">
        <v>174</v>
      </c>
      <c r="C15" s="109">
        <v>180</v>
      </c>
      <c r="D15" s="109">
        <v>186</v>
      </c>
    </row>
    <row r="16" spans="1:4" x14ac:dyDescent="0.25">
      <c r="A16" s="109">
        <v>25000</v>
      </c>
      <c r="B16" s="109">
        <v>214</v>
      </c>
      <c r="C16" s="109">
        <v>222</v>
      </c>
      <c r="D16" s="109">
        <v>229</v>
      </c>
    </row>
    <row r="17" spans="1:4" x14ac:dyDescent="0.25">
      <c r="A17" s="109">
        <v>30000</v>
      </c>
      <c r="B17" s="109">
        <v>252</v>
      </c>
      <c r="C17" s="109">
        <v>266</v>
      </c>
      <c r="D17" s="109">
        <v>275</v>
      </c>
    </row>
    <row r="18" spans="1:4" x14ac:dyDescent="0.25">
      <c r="A18" s="109">
        <v>40000</v>
      </c>
      <c r="B18" s="109">
        <v>331</v>
      </c>
      <c r="C18" s="109">
        <v>354</v>
      </c>
      <c r="D18" s="109">
        <v>364</v>
      </c>
    </row>
    <row r="19" spans="1:4" x14ac:dyDescent="0.25">
      <c r="A19" s="109">
        <v>50000</v>
      </c>
      <c r="B19" s="109">
        <v>408</v>
      </c>
      <c r="C19" s="109">
        <v>438</v>
      </c>
      <c r="D19" s="109">
        <v>456</v>
      </c>
    </row>
    <row r="20" spans="1:4" x14ac:dyDescent="0.25">
      <c r="A20" s="109">
        <v>60000</v>
      </c>
      <c r="B20" s="109">
        <v>482</v>
      </c>
      <c r="C20" s="109">
        <v>523</v>
      </c>
      <c r="D20" s="109">
        <v>546</v>
      </c>
    </row>
    <row r="21" spans="1:4" x14ac:dyDescent="0.25">
      <c r="A21" s="109">
        <v>75000</v>
      </c>
      <c r="B21" s="109">
        <v>594</v>
      </c>
      <c r="C21" s="109">
        <v>649</v>
      </c>
      <c r="D21" s="109">
        <v>684</v>
      </c>
    </row>
    <row r="22" spans="1:4" x14ac:dyDescent="0.25">
      <c r="A22" s="109">
        <v>90000</v>
      </c>
      <c r="B22" s="109">
        <v>707</v>
      </c>
      <c r="C22" s="109">
        <v>772</v>
      </c>
      <c r="D22" s="109">
        <v>817</v>
      </c>
    </row>
    <row r="23" spans="1:4" x14ac:dyDescent="0.25">
      <c r="A23" s="109">
        <v>100000</v>
      </c>
      <c r="B23" s="109">
        <v>780</v>
      </c>
      <c r="C23" s="109">
        <v>851</v>
      </c>
      <c r="D23" s="109">
        <v>900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M72"/>
  <sheetViews>
    <sheetView topLeftCell="A59" workbookViewId="0">
      <selection activeCell="I12" sqref="I12"/>
    </sheetView>
  </sheetViews>
  <sheetFormatPr defaultColWidth="8.88671875" defaultRowHeight="13.2" x14ac:dyDescent="0.25"/>
  <cols>
    <col min="2" max="2" width="11.44140625" customWidth="1"/>
    <col min="3" max="3" width="28.33203125" customWidth="1"/>
    <col min="4" max="4" width="24.109375" customWidth="1"/>
    <col min="5" max="5" width="17.109375" customWidth="1"/>
    <col min="6" max="6" width="8.33203125" bestFit="1" customWidth="1"/>
    <col min="7" max="8" width="13.88671875" bestFit="1" customWidth="1"/>
    <col min="9" max="9" width="16.33203125" bestFit="1" customWidth="1"/>
    <col min="10" max="10" width="13.88671875" bestFit="1" customWidth="1"/>
    <col min="11" max="11" width="10.33203125" bestFit="1" customWidth="1"/>
    <col min="12" max="12" width="25.5546875" bestFit="1" customWidth="1"/>
    <col min="13" max="13" width="10.33203125" style="3" bestFit="1" customWidth="1"/>
    <col min="14" max="14" width="10.33203125" bestFit="1" customWidth="1"/>
  </cols>
  <sheetData>
    <row r="3" spans="2:13" ht="14.4" customHeight="1" x14ac:dyDescent="0.3">
      <c r="B3" s="145" t="s">
        <v>50</v>
      </c>
      <c r="C3" s="1" t="s">
        <v>51</v>
      </c>
      <c r="D3" s="2"/>
      <c r="E3" s="141" t="s">
        <v>52</v>
      </c>
      <c r="K3" s="3"/>
      <c r="M3"/>
    </row>
    <row r="4" spans="2:13" ht="14.4" x14ac:dyDescent="0.3">
      <c r="B4" s="145"/>
      <c r="C4" s="4" t="s">
        <v>53</v>
      </c>
      <c r="D4" s="5"/>
      <c r="E4" s="141"/>
      <c r="K4" s="3"/>
      <c r="M4"/>
    </row>
    <row r="5" spans="2:13" ht="14.4" x14ac:dyDescent="0.25">
      <c r="B5" s="145"/>
      <c r="C5" s="6" t="s">
        <v>54</v>
      </c>
      <c r="D5" s="7" t="s">
        <v>55</v>
      </c>
      <c r="E5" s="141"/>
      <c r="F5" s="8"/>
      <c r="G5" s="8"/>
      <c r="H5" s="8"/>
      <c r="I5" s="8"/>
      <c r="K5" s="3"/>
      <c r="M5"/>
    </row>
    <row r="6" spans="2:13" ht="14.4" x14ac:dyDescent="0.3">
      <c r="B6" s="145"/>
      <c r="C6" s="9" t="s">
        <v>56</v>
      </c>
      <c r="D6" s="10"/>
      <c r="E6" s="141"/>
      <c r="H6" s="11"/>
      <c r="I6" s="12"/>
      <c r="J6" s="132"/>
      <c r="K6" s="3"/>
      <c r="M6"/>
    </row>
    <row r="7" spans="2:13" ht="14.4" x14ac:dyDescent="0.3">
      <c r="B7" s="145"/>
      <c r="C7" s="13"/>
      <c r="D7" s="14" t="s">
        <v>57</v>
      </c>
      <c r="E7" s="141"/>
      <c r="F7" s="3"/>
      <c r="G7" s="15"/>
      <c r="H7" s="15"/>
      <c r="I7" s="12"/>
      <c r="J7" s="132"/>
      <c r="K7" s="3"/>
      <c r="M7"/>
    </row>
    <row r="8" spans="2:13" ht="14.4" x14ac:dyDescent="0.25">
      <c r="B8" s="145"/>
      <c r="C8" s="16" t="s">
        <v>58</v>
      </c>
      <c r="D8" s="17">
        <v>8.9999999999999998E-4</v>
      </c>
      <c r="E8" s="141"/>
      <c r="F8" s="3"/>
      <c r="G8" s="15"/>
      <c r="H8" s="15"/>
      <c r="I8" s="12"/>
      <c r="J8" s="132"/>
      <c r="K8" s="3"/>
      <c r="M8"/>
    </row>
    <row r="9" spans="2:13" ht="14.4" x14ac:dyDescent="0.25">
      <c r="B9" s="145"/>
      <c r="C9" s="18" t="s">
        <v>59</v>
      </c>
      <c r="D9" s="17">
        <v>8.0000000000000004E-4</v>
      </c>
      <c r="E9" s="141"/>
      <c r="K9" s="3"/>
      <c r="M9"/>
    </row>
    <row r="10" spans="2:13" ht="14.4" x14ac:dyDescent="0.25">
      <c r="B10" s="145"/>
      <c r="C10" s="18" t="s">
        <v>60</v>
      </c>
      <c r="D10" s="17">
        <v>5.9999999999999995E-4</v>
      </c>
      <c r="E10" s="146"/>
      <c r="K10" s="3"/>
      <c r="M10"/>
    </row>
    <row r="11" spans="2:13" ht="14.4" x14ac:dyDescent="0.25">
      <c r="B11" s="145"/>
      <c r="C11" s="140" t="s">
        <v>61</v>
      </c>
      <c r="D11" s="140"/>
      <c r="E11" s="140"/>
      <c r="G11" s="19"/>
    </row>
    <row r="12" spans="2:13" ht="15" x14ac:dyDescent="0.25">
      <c r="B12" s="145"/>
      <c r="G12" s="19"/>
      <c r="I12" s="57"/>
      <c r="J12" s="20"/>
      <c r="K12" s="21"/>
    </row>
    <row r="14" spans="2:13" s="22" customFormat="1" ht="19.95" customHeight="1" x14ac:dyDescent="0.25">
      <c r="B14" s="141" t="s">
        <v>62</v>
      </c>
      <c r="C14" s="23" t="s">
        <v>63</v>
      </c>
      <c r="D14" s="23" t="s">
        <v>51</v>
      </c>
      <c r="E14" s="141" t="s">
        <v>52</v>
      </c>
      <c r="K14" s="24"/>
      <c r="L14" s="25"/>
    </row>
    <row r="15" spans="2:13" ht="19.95" customHeight="1" x14ac:dyDescent="0.25">
      <c r="B15" s="141"/>
      <c r="C15" s="26" t="s">
        <v>64</v>
      </c>
      <c r="D15" s="26" t="s">
        <v>65</v>
      </c>
      <c r="E15" s="141"/>
      <c r="K15" s="3"/>
      <c r="L15" s="21"/>
      <c r="M15"/>
    </row>
    <row r="16" spans="2:13" ht="19.95" customHeight="1" x14ac:dyDescent="0.25">
      <c r="B16" s="141"/>
      <c r="C16" s="26" t="s">
        <v>66</v>
      </c>
      <c r="D16" s="26" t="s">
        <v>67</v>
      </c>
      <c r="E16" s="141"/>
      <c r="K16" s="3"/>
      <c r="L16" s="21"/>
      <c r="M16"/>
    </row>
    <row r="17" spans="2:13" ht="19.95" customHeight="1" x14ac:dyDescent="0.25">
      <c r="B17" s="141"/>
      <c r="C17" s="26" t="s">
        <v>68</v>
      </c>
      <c r="D17" s="26" t="s">
        <v>69</v>
      </c>
      <c r="E17" s="141"/>
      <c r="K17" s="3"/>
      <c r="L17" s="21"/>
      <c r="M17"/>
    </row>
    <row r="18" spans="2:13" ht="19.95" customHeight="1" x14ac:dyDescent="0.25">
      <c r="B18" s="141"/>
      <c r="C18" s="26" t="s">
        <v>70</v>
      </c>
      <c r="D18" s="26" t="s">
        <v>71</v>
      </c>
      <c r="E18" s="141"/>
      <c r="K18" s="3"/>
      <c r="L18" s="21"/>
      <c r="M18"/>
    </row>
    <row r="19" spans="2:13" ht="19.95" customHeight="1" x14ac:dyDescent="0.25">
      <c r="B19" s="141"/>
      <c r="C19" s="26" t="s">
        <v>72</v>
      </c>
      <c r="D19" s="26" t="s">
        <v>73</v>
      </c>
      <c r="E19" s="141"/>
      <c r="K19" s="3"/>
      <c r="M19"/>
    </row>
    <row r="22" spans="2:13" ht="45.6" customHeight="1" x14ac:dyDescent="0.25">
      <c r="B22" s="138" t="s">
        <v>74</v>
      </c>
      <c r="C22" s="23" t="s">
        <v>75</v>
      </c>
      <c r="D22" s="27" t="s">
        <v>76</v>
      </c>
      <c r="G22" s="56" t="s">
        <v>124</v>
      </c>
    </row>
    <row r="23" spans="2:13" ht="28.8" x14ac:dyDescent="0.25">
      <c r="B23" s="138"/>
      <c r="C23" s="28" t="s">
        <v>77</v>
      </c>
      <c r="D23" s="29" t="s">
        <v>78</v>
      </c>
      <c r="G23" s="56" t="s">
        <v>125</v>
      </c>
    </row>
    <row r="24" spans="2:13" ht="14.4" x14ac:dyDescent="0.25">
      <c r="B24" s="138"/>
      <c r="C24" s="30" t="s">
        <v>79</v>
      </c>
      <c r="D24" s="29" t="s">
        <v>80</v>
      </c>
    </row>
    <row r="25" spans="2:13" ht="14.4" x14ac:dyDescent="0.25">
      <c r="B25" s="31"/>
      <c r="C25" s="140" t="s">
        <v>81</v>
      </c>
      <c r="D25" s="140"/>
    </row>
    <row r="27" spans="2:13" ht="43.2" x14ac:dyDescent="0.25">
      <c r="B27" s="138" t="s">
        <v>82</v>
      </c>
      <c r="C27" s="23" t="s">
        <v>75</v>
      </c>
      <c r="D27" s="27" t="s">
        <v>76</v>
      </c>
    </row>
    <row r="28" spans="2:13" ht="28.8" x14ac:dyDescent="0.25">
      <c r="B28" s="138"/>
      <c r="C28" s="32" t="s">
        <v>77</v>
      </c>
      <c r="D28" s="33" t="s">
        <v>83</v>
      </c>
    </row>
    <row r="29" spans="2:13" ht="14.4" x14ac:dyDescent="0.25">
      <c r="B29" s="138"/>
      <c r="C29" s="34" t="s">
        <v>79</v>
      </c>
      <c r="D29" s="33" t="s">
        <v>84</v>
      </c>
    </row>
    <row r="30" spans="2:13" ht="14.4" x14ac:dyDescent="0.25">
      <c r="C30" s="140" t="s">
        <v>81</v>
      </c>
      <c r="D30" s="140"/>
    </row>
    <row r="32" spans="2:13" ht="38.4" customHeight="1" x14ac:dyDescent="0.25">
      <c r="B32" s="141" t="s">
        <v>85</v>
      </c>
      <c r="C32" s="23" t="s">
        <v>75</v>
      </c>
      <c r="D32" s="27" t="s">
        <v>86</v>
      </c>
    </row>
    <row r="33" spans="2:5" ht="39.6" customHeight="1" x14ac:dyDescent="0.25">
      <c r="B33" s="141"/>
      <c r="C33" s="32" t="s">
        <v>87</v>
      </c>
      <c r="D33" s="35" t="s">
        <v>88</v>
      </c>
    </row>
    <row r="34" spans="2:5" ht="14.4" x14ac:dyDescent="0.25">
      <c r="B34" s="141"/>
      <c r="C34" s="36"/>
      <c r="D34" s="37"/>
    </row>
    <row r="35" spans="2:5" ht="14.4" x14ac:dyDescent="0.25">
      <c r="B35" s="141"/>
      <c r="C35" s="143" t="s">
        <v>89</v>
      </c>
      <c r="D35" s="144"/>
    </row>
    <row r="36" spans="2:5" ht="14.4" x14ac:dyDescent="0.3">
      <c r="B36" s="141"/>
      <c r="C36" s="38" t="s">
        <v>90</v>
      </c>
      <c r="D36" s="38" t="s">
        <v>91</v>
      </c>
    </row>
    <row r="37" spans="2:5" ht="14.4" x14ac:dyDescent="0.3">
      <c r="B37" s="141"/>
      <c r="C37" s="38" t="s">
        <v>92</v>
      </c>
      <c r="D37" s="38" t="s">
        <v>93</v>
      </c>
    </row>
    <row r="38" spans="2:5" ht="14.4" x14ac:dyDescent="0.3">
      <c r="B38" s="31"/>
      <c r="C38" s="39"/>
    </row>
    <row r="40" spans="2:5" ht="43.2" customHeight="1" x14ac:dyDescent="0.25">
      <c r="B40" s="138" t="s">
        <v>94</v>
      </c>
      <c r="C40" s="23" t="s">
        <v>95</v>
      </c>
      <c r="D40" s="40" t="s">
        <v>1</v>
      </c>
    </row>
    <row r="41" spans="2:5" ht="16.95" customHeight="1" x14ac:dyDescent="0.25">
      <c r="B41" s="138"/>
      <c r="C41" s="41" t="s">
        <v>96</v>
      </c>
      <c r="D41" s="42">
        <v>3.5000000000000001E-3</v>
      </c>
    </row>
    <row r="42" spans="2:5" ht="15.6" customHeight="1" x14ac:dyDescent="0.25">
      <c r="B42" s="138"/>
      <c r="C42" s="43" t="s">
        <v>97</v>
      </c>
      <c r="D42" s="42">
        <v>0.01</v>
      </c>
    </row>
    <row r="43" spans="2:5" ht="14.4" x14ac:dyDescent="0.25">
      <c r="B43" s="31"/>
      <c r="C43" s="140" t="s">
        <v>61</v>
      </c>
      <c r="D43" s="140"/>
    </row>
    <row r="44" spans="2:5" x14ac:dyDescent="0.25">
      <c r="B44" s="31"/>
    </row>
    <row r="45" spans="2:5" ht="42" customHeight="1" x14ac:dyDescent="0.25">
      <c r="B45" s="138" t="s">
        <v>98</v>
      </c>
      <c r="C45" s="23" t="s">
        <v>95</v>
      </c>
      <c r="D45" s="40" t="s">
        <v>1</v>
      </c>
    </row>
    <row r="46" spans="2:5" ht="16.2" customHeight="1" x14ac:dyDescent="0.25">
      <c r="B46" s="138"/>
      <c r="C46" s="44" t="s">
        <v>99</v>
      </c>
      <c r="D46" s="45">
        <v>0.05</v>
      </c>
      <c r="E46" s="46"/>
    </row>
    <row r="47" spans="2:5" ht="25.2" customHeight="1" x14ac:dyDescent="0.25">
      <c r="B47" s="138"/>
      <c r="C47" s="44" t="s">
        <v>100</v>
      </c>
      <c r="D47" s="47">
        <v>2.5000000000000001E-2</v>
      </c>
      <c r="E47" s="46"/>
    </row>
    <row r="49" spans="2:10" x14ac:dyDescent="0.25">
      <c r="H49" s="11"/>
    </row>
    <row r="50" spans="2:10" ht="54" customHeight="1" x14ac:dyDescent="0.25">
      <c r="B50" s="141" t="s">
        <v>101</v>
      </c>
      <c r="C50" s="40" t="s">
        <v>102</v>
      </c>
      <c r="D50" s="48" t="s">
        <v>103</v>
      </c>
      <c r="G50" s="141" t="s">
        <v>104</v>
      </c>
      <c r="H50" s="20"/>
      <c r="I50" s="15"/>
    </row>
    <row r="51" spans="2:10" ht="13.95" customHeight="1" x14ac:dyDescent="0.25">
      <c r="B51" s="141"/>
      <c r="C51" s="26" t="s">
        <v>64</v>
      </c>
      <c r="D51" s="49">
        <v>1.5E-3</v>
      </c>
      <c r="E51" s="50"/>
      <c r="G51" s="141"/>
      <c r="H51" s="51"/>
      <c r="I51" s="15"/>
    </row>
    <row r="52" spans="2:10" ht="14.4" x14ac:dyDescent="0.25">
      <c r="B52" s="141"/>
      <c r="C52" s="26" t="s">
        <v>105</v>
      </c>
      <c r="D52" s="49">
        <v>1.1999999999999999E-3</v>
      </c>
      <c r="G52" s="141"/>
      <c r="H52" s="20"/>
      <c r="I52" s="15"/>
    </row>
    <row r="53" spans="2:10" ht="14.4" x14ac:dyDescent="0.25">
      <c r="B53" s="141"/>
      <c r="C53" s="26" t="s">
        <v>66</v>
      </c>
      <c r="D53" s="49">
        <v>1E-3</v>
      </c>
      <c r="G53" s="141"/>
      <c r="I53" s="3"/>
      <c r="J53" s="20"/>
    </row>
    <row r="54" spans="2:10" x14ac:dyDescent="0.25">
      <c r="G54" s="31"/>
      <c r="H54" s="20"/>
    </row>
    <row r="55" spans="2:10" x14ac:dyDescent="0.25">
      <c r="G55" s="3"/>
    </row>
    <row r="56" spans="2:10" ht="43.95" customHeight="1" x14ac:dyDescent="0.25">
      <c r="B56" s="141" t="s">
        <v>106</v>
      </c>
      <c r="C56" s="23" t="s">
        <v>107</v>
      </c>
      <c r="D56" s="40" t="s">
        <v>108</v>
      </c>
      <c r="I56" s="52"/>
    </row>
    <row r="57" spans="2:10" ht="19.95" customHeight="1" x14ac:dyDescent="0.25">
      <c r="B57" s="141"/>
      <c r="C57" s="28" t="s">
        <v>109</v>
      </c>
      <c r="D57" s="53">
        <v>0.01</v>
      </c>
      <c r="E57" s="46"/>
    </row>
    <row r="58" spans="2:10" ht="19.95" customHeight="1" x14ac:dyDescent="0.25">
      <c r="B58" s="141"/>
      <c r="C58" s="28" t="s">
        <v>110</v>
      </c>
      <c r="D58" s="54">
        <v>8.0000000000000004E-4</v>
      </c>
    </row>
    <row r="59" spans="2:10" ht="14.4" x14ac:dyDescent="0.3">
      <c r="B59" s="141"/>
      <c r="C59" s="142" t="s">
        <v>111</v>
      </c>
      <c r="D59" s="142"/>
    </row>
    <row r="61" spans="2:10" ht="36" customHeight="1" x14ac:dyDescent="0.25">
      <c r="B61" s="138" t="s">
        <v>112</v>
      </c>
      <c r="C61" s="40" t="s">
        <v>113</v>
      </c>
      <c r="D61" s="40" t="s">
        <v>1</v>
      </c>
    </row>
    <row r="62" spans="2:10" ht="27.6" customHeight="1" x14ac:dyDescent="0.25">
      <c r="B62" s="138"/>
      <c r="C62" s="28" t="s">
        <v>114</v>
      </c>
      <c r="D62" s="29" t="s">
        <v>115</v>
      </c>
      <c r="E62" s="139"/>
    </row>
    <row r="63" spans="2:10" ht="34.200000000000003" customHeight="1" x14ac:dyDescent="0.25">
      <c r="B63" s="138"/>
      <c r="C63" s="28" t="s">
        <v>116</v>
      </c>
      <c r="D63" s="54" t="s">
        <v>117</v>
      </c>
      <c r="E63" s="139"/>
    </row>
    <row r="66" spans="2:5" ht="51.6" customHeight="1" x14ac:dyDescent="0.25">
      <c r="B66" s="138" t="s">
        <v>118</v>
      </c>
      <c r="C66" s="23" t="s">
        <v>119</v>
      </c>
      <c r="D66" s="40" t="s">
        <v>1</v>
      </c>
    </row>
    <row r="67" spans="2:5" ht="28.8" x14ac:dyDescent="0.25">
      <c r="B67" s="138"/>
      <c r="C67" s="28" t="s">
        <v>120</v>
      </c>
      <c r="D67" s="29" t="s">
        <v>115</v>
      </c>
      <c r="E67" s="46"/>
    </row>
    <row r="70" spans="2:5" ht="40.200000000000003" customHeight="1" x14ac:dyDescent="0.25">
      <c r="B70" s="138" t="s">
        <v>121</v>
      </c>
      <c r="C70" s="23" t="s">
        <v>119</v>
      </c>
      <c r="D70" s="40" t="s">
        <v>1</v>
      </c>
    </row>
    <row r="71" spans="2:5" ht="48" customHeight="1" x14ac:dyDescent="0.25">
      <c r="B71" s="138"/>
      <c r="C71" s="28" t="s">
        <v>122</v>
      </c>
      <c r="D71" s="28" t="s">
        <v>123</v>
      </c>
      <c r="E71" s="46"/>
    </row>
    <row r="72" spans="2:5" ht="27" customHeight="1" x14ac:dyDescent="0.25">
      <c r="B72" s="31"/>
      <c r="D72" s="55"/>
    </row>
  </sheetData>
  <mergeCells count="23">
    <mergeCell ref="B3:B12"/>
    <mergeCell ref="E3:E10"/>
    <mergeCell ref="J6:J8"/>
    <mergeCell ref="C11:E11"/>
    <mergeCell ref="B14:B19"/>
    <mergeCell ref="E14:E19"/>
    <mergeCell ref="G50:G53"/>
    <mergeCell ref="B56:B59"/>
    <mergeCell ref="C59:D59"/>
    <mergeCell ref="B22:B24"/>
    <mergeCell ref="C25:D25"/>
    <mergeCell ref="B27:B29"/>
    <mergeCell ref="C30:D30"/>
    <mergeCell ref="B32:B37"/>
    <mergeCell ref="C35:D35"/>
    <mergeCell ref="B61:B63"/>
    <mergeCell ref="E62:E63"/>
    <mergeCell ref="B66:B67"/>
    <mergeCell ref="B70:B71"/>
    <mergeCell ref="B40:B42"/>
    <mergeCell ref="C43:D43"/>
    <mergeCell ref="B45:B47"/>
    <mergeCell ref="B50:B5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80"/>
  <sheetViews>
    <sheetView topLeftCell="A19" workbookViewId="0">
      <selection activeCell="A110" sqref="A110:C110"/>
    </sheetView>
  </sheetViews>
  <sheetFormatPr defaultRowHeight="14.4" x14ac:dyDescent="0.3"/>
  <cols>
    <col min="1" max="1" width="23" customWidth="1"/>
    <col min="2" max="2" width="1.5546875" bestFit="1" customWidth="1"/>
    <col min="3" max="3" width="1.6640625" bestFit="1" customWidth="1"/>
    <col min="4" max="9" width="13.21875" customWidth="1"/>
    <col min="10" max="10" width="13.44140625" style="77" bestFit="1" customWidth="1"/>
  </cols>
  <sheetData>
    <row r="1" spans="1:9" x14ac:dyDescent="0.3">
      <c r="A1" s="157" t="s">
        <v>127</v>
      </c>
      <c r="B1" s="157"/>
      <c r="C1" s="157"/>
      <c r="D1" s="157"/>
      <c r="E1" s="157"/>
      <c r="F1" s="157"/>
      <c r="G1" s="157"/>
      <c r="H1" s="157"/>
      <c r="I1" s="157"/>
    </row>
    <row r="2" spans="1:9" x14ac:dyDescent="0.3">
      <c r="A2" s="58"/>
      <c r="B2" s="158"/>
      <c r="C2" s="158"/>
      <c r="D2" s="158"/>
      <c r="E2" s="158"/>
      <c r="F2" s="158"/>
      <c r="G2" s="158"/>
      <c r="H2" s="158"/>
      <c r="I2" s="158"/>
    </row>
    <row r="3" spans="1:9" x14ac:dyDescent="0.3">
      <c r="A3" s="59" t="s">
        <v>23</v>
      </c>
      <c r="B3" s="59" t="s">
        <v>22</v>
      </c>
      <c r="C3" s="159">
        <f>+QUOTE!C6</f>
        <v>0</v>
      </c>
      <c r="D3" s="159"/>
      <c r="E3" s="159"/>
      <c r="F3" s="159"/>
      <c r="G3" s="159"/>
      <c r="H3" s="159"/>
      <c r="I3" s="159"/>
    </row>
    <row r="4" spans="1:9" x14ac:dyDescent="0.3">
      <c r="A4" s="60"/>
      <c r="B4" s="59"/>
      <c r="C4" s="148"/>
      <c r="D4" s="148"/>
      <c r="E4" s="148"/>
      <c r="F4" s="148"/>
      <c r="G4" s="148"/>
      <c r="H4" s="148"/>
      <c r="I4" s="148"/>
    </row>
    <row r="5" spans="1:9" x14ac:dyDescent="0.3">
      <c r="A5" s="59" t="s">
        <v>128</v>
      </c>
      <c r="B5" s="59" t="s">
        <v>22</v>
      </c>
      <c r="C5" s="148">
        <f>+QUOTE!C8</f>
        <v>0</v>
      </c>
      <c r="D5" s="148"/>
      <c r="E5" s="148"/>
      <c r="F5" s="148"/>
      <c r="G5" s="148"/>
      <c r="H5" s="148"/>
      <c r="I5" s="148"/>
    </row>
    <row r="6" spans="1:9" x14ac:dyDescent="0.3">
      <c r="A6" s="59"/>
      <c r="B6" s="59"/>
      <c r="C6" s="148"/>
      <c r="D6" s="148"/>
      <c r="E6" s="148"/>
      <c r="F6" s="148"/>
      <c r="G6" s="148"/>
      <c r="H6" s="148"/>
      <c r="I6" s="148"/>
    </row>
    <row r="7" spans="1:9" x14ac:dyDescent="0.3">
      <c r="A7" s="59" t="s">
        <v>129</v>
      </c>
      <c r="B7" s="59" t="s">
        <v>22</v>
      </c>
      <c r="C7" s="147" t="s">
        <v>130</v>
      </c>
      <c r="D7" s="147"/>
      <c r="E7" s="147"/>
      <c r="F7" s="147"/>
      <c r="G7" s="147"/>
      <c r="H7" s="147"/>
      <c r="I7" s="147"/>
    </row>
    <row r="8" spans="1:9" x14ac:dyDescent="0.3">
      <c r="A8" s="60"/>
      <c r="B8" s="59"/>
      <c r="C8" s="148"/>
      <c r="D8" s="148"/>
      <c r="E8" s="148"/>
      <c r="F8" s="148"/>
      <c r="G8" s="148"/>
      <c r="H8" s="148"/>
      <c r="I8" s="148"/>
    </row>
    <row r="9" spans="1:9" x14ac:dyDescent="0.3">
      <c r="A9" s="59" t="s">
        <v>31</v>
      </c>
      <c r="B9" s="59" t="s">
        <v>22</v>
      </c>
      <c r="C9" s="148" t="s">
        <v>131</v>
      </c>
      <c r="D9" s="148"/>
      <c r="E9" s="148"/>
      <c r="F9" s="148"/>
      <c r="G9" s="148"/>
      <c r="H9" s="148"/>
      <c r="I9" s="148"/>
    </row>
    <row r="10" spans="1:9" x14ac:dyDescent="0.3">
      <c r="A10" s="60"/>
      <c r="B10" s="59"/>
      <c r="C10" s="148"/>
      <c r="D10" s="148"/>
      <c r="E10" s="148"/>
      <c r="F10" s="148"/>
      <c r="G10" s="148"/>
      <c r="H10" s="148"/>
      <c r="I10" s="148"/>
    </row>
    <row r="11" spans="1:9" x14ac:dyDescent="0.3">
      <c r="A11" s="59" t="s">
        <v>132</v>
      </c>
      <c r="B11" s="59" t="s">
        <v>22</v>
      </c>
      <c r="C11" s="148" t="s">
        <v>133</v>
      </c>
      <c r="D11" s="148"/>
      <c r="E11" s="148"/>
      <c r="F11" s="148"/>
      <c r="G11" s="148"/>
      <c r="H11" s="148"/>
      <c r="I11" s="148"/>
    </row>
    <row r="12" spans="1:9" x14ac:dyDescent="0.3">
      <c r="A12" s="60"/>
      <c r="B12" s="59"/>
      <c r="C12" s="148"/>
      <c r="D12" s="148"/>
      <c r="E12" s="148"/>
      <c r="F12" s="148"/>
      <c r="G12" s="148"/>
      <c r="H12" s="148"/>
      <c r="I12" s="148"/>
    </row>
    <row r="13" spans="1:9" ht="28.8" x14ac:dyDescent="0.3">
      <c r="A13" s="147" t="s">
        <v>134</v>
      </c>
      <c r="B13" s="147"/>
      <c r="C13" s="147"/>
      <c r="D13" s="147"/>
      <c r="E13" s="147"/>
      <c r="F13" s="147"/>
      <c r="G13" s="147"/>
      <c r="H13" s="59"/>
      <c r="I13" s="74" t="s">
        <v>135</v>
      </c>
    </row>
    <row r="14" spans="1:9" x14ac:dyDescent="0.3">
      <c r="A14" s="148" t="s">
        <v>282</v>
      </c>
      <c r="B14" s="148"/>
      <c r="C14" s="148"/>
      <c r="D14" s="148"/>
      <c r="E14" s="148"/>
      <c r="F14" s="148"/>
      <c r="G14" s="148"/>
      <c r="H14" s="59"/>
      <c r="I14" s="75">
        <f>+QUOTE!F13</f>
        <v>0</v>
      </c>
    </row>
    <row r="15" spans="1:9" x14ac:dyDescent="0.3">
      <c r="A15" s="60"/>
      <c r="B15" s="60"/>
      <c r="C15" s="60"/>
      <c r="D15" s="60"/>
      <c r="E15" s="60"/>
      <c r="F15" s="60"/>
      <c r="G15" s="60"/>
      <c r="H15" s="59"/>
      <c r="I15" s="75"/>
    </row>
    <row r="16" spans="1:9" x14ac:dyDescent="0.3">
      <c r="A16" s="148" t="s">
        <v>283</v>
      </c>
      <c r="B16" s="148"/>
      <c r="C16" s="148"/>
      <c r="D16" s="148"/>
      <c r="E16" s="148"/>
      <c r="F16" s="148"/>
      <c r="G16" s="148"/>
      <c r="H16" s="59"/>
      <c r="I16" s="75">
        <f>+QUOTE!F15</f>
        <v>300000</v>
      </c>
    </row>
    <row r="17" spans="1:9" x14ac:dyDescent="0.3">
      <c r="A17" s="60"/>
      <c r="B17" s="60"/>
      <c r="C17" s="60"/>
      <c r="D17" s="60"/>
      <c r="E17" s="60"/>
      <c r="F17" s="60"/>
      <c r="G17" s="60"/>
      <c r="H17" s="59"/>
      <c r="I17" s="75"/>
    </row>
    <row r="18" spans="1:9" x14ac:dyDescent="0.3">
      <c r="A18" s="148" t="s">
        <v>284</v>
      </c>
      <c r="B18" s="148"/>
      <c r="C18" s="148"/>
      <c r="D18" s="148"/>
      <c r="E18" s="148"/>
      <c r="F18" s="148"/>
      <c r="G18" s="148"/>
      <c r="H18" s="59"/>
      <c r="I18" s="75">
        <f>+QUOTE!F16</f>
        <v>0</v>
      </c>
    </row>
    <row r="19" spans="1:9" x14ac:dyDescent="0.3">
      <c r="A19" s="148"/>
      <c r="B19" s="148"/>
      <c r="C19" s="148"/>
      <c r="D19" s="148"/>
      <c r="E19" s="148"/>
      <c r="F19" s="148"/>
      <c r="G19" s="148"/>
      <c r="H19" s="59"/>
      <c r="I19" s="75"/>
    </row>
    <row r="20" spans="1:9" x14ac:dyDescent="0.3">
      <c r="A20" s="148" t="s">
        <v>285</v>
      </c>
      <c r="B20" s="148"/>
      <c r="C20" s="148"/>
      <c r="D20" s="148"/>
      <c r="E20" s="148"/>
      <c r="F20" s="148"/>
      <c r="G20" s="148"/>
      <c r="H20" s="59"/>
      <c r="I20" s="77">
        <f>+QUOTE!F17</f>
        <v>30000</v>
      </c>
    </row>
    <row r="21" spans="1:9" x14ac:dyDescent="0.3">
      <c r="A21" s="148"/>
      <c r="B21" s="148"/>
      <c r="C21" s="148"/>
      <c r="D21" s="148"/>
      <c r="E21" s="148"/>
      <c r="F21" s="148"/>
      <c r="G21" s="148"/>
      <c r="H21" s="59"/>
      <c r="I21" s="75"/>
    </row>
    <row r="22" spans="1:9" ht="15" thickBot="1" x14ac:dyDescent="0.35">
      <c r="A22" s="148" t="s">
        <v>286</v>
      </c>
      <c r="B22" s="148"/>
      <c r="C22" s="148"/>
      <c r="D22" s="148"/>
      <c r="E22" s="148"/>
      <c r="F22" s="148"/>
      <c r="G22" s="148"/>
      <c r="H22" s="59"/>
      <c r="I22" s="76">
        <f>+QUOTE!F18</f>
        <v>0</v>
      </c>
    </row>
    <row r="23" spans="1:9" ht="15.6" thickTop="1" thickBot="1" x14ac:dyDescent="0.35">
      <c r="A23" s="148"/>
      <c r="B23" s="148"/>
      <c r="C23" s="148"/>
      <c r="D23" s="148"/>
      <c r="E23" s="148"/>
      <c r="F23" s="148"/>
      <c r="G23" s="148"/>
      <c r="H23" s="59"/>
      <c r="I23" s="76">
        <f>SUM(I14:I22)</f>
        <v>330000</v>
      </c>
    </row>
    <row r="24" spans="1:9" ht="15" thickTop="1" x14ac:dyDescent="0.3">
      <c r="A24" s="148"/>
      <c r="B24" s="148"/>
      <c r="C24" s="148"/>
      <c r="D24" s="148"/>
      <c r="E24" s="148"/>
      <c r="F24" s="148"/>
      <c r="G24" s="148"/>
      <c r="H24" s="59"/>
      <c r="I24" s="60"/>
    </row>
    <row r="25" spans="1:9" x14ac:dyDescent="0.3">
      <c r="A25" s="59" t="s">
        <v>136</v>
      </c>
      <c r="B25" s="59" t="s">
        <v>22</v>
      </c>
      <c r="C25" s="148" t="s">
        <v>137</v>
      </c>
      <c r="D25" s="148"/>
      <c r="E25" s="148"/>
      <c r="F25" s="148"/>
      <c r="G25" s="148"/>
      <c r="H25" s="148"/>
      <c r="I25" s="148"/>
    </row>
    <row r="26" spans="1:9" x14ac:dyDescent="0.3">
      <c r="A26" s="60"/>
      <c r="B26" s="59"/>
      <c r="C26" s="148"/>
      <c r="D26" s="148"/>
      <c r="E26" s="148"/>
      <c r="F26" s="148"/>
      <c r="G26" s="148"/>
      <c r="H26" s="148"/>
      <c r="I26" s="148"/>
    </row>
    <row r="27" spans="1:9" x14ac:dyDescent="0.3">
      <c r="A27" s="59" t="s">
        <v>138</v>
      </c>
      <c r="B27" s="59" t="s">
        <v>22</v>
      </c>
      <c r="C27" s="148" t="s">
        <v>306</v>
      </c>
      <c r="D27" s="148"/>
      <c r="E27" s="148"/>
      <c r="F27" s="148"/>
      <c r="G27" s="148"/>
      <c r="H27" s="148"/>
      <c r="I27" s="148"/>
    </row>
    <row r="28" spans="1:9" x14ac:dyDescent="0.3">
      <c r="A28" s="59"/>
      <c r="B28" s="59"/>
      <c r="C28" s="148"/>
      <c r="D28" s="148"/>
      <c r="E28" s="148"/>
      <c r="F28" s="148"/>
      <c r="G28" s="148"/>
      <c r="H28" s="148"/>
      <c r="I28" s="148"/>
    </row>
    <row r="29" spans="1:9" x14ac:dyDescent="0.3">
      <c r="A29" s="59" t="s">
        <v>139</v>
      </c>
      <c r="B29" s="59" t="s">
        <v>22</v>
      </c>
      <c r="C29" s="148" t="s">
        <v>305</v>
      </c>
      <c r="D29" s="148"/>
      <c r="E29" s="148"/>
      <c r="F29" s="148"/>
      <c r="G29" s="148"/>
      <c r="H29" s="148"/>
      <c r="I29" s="148"/>
    </row>
    <row r="30" spans="1:9" x14ac:dyDescent="0.3">
      <c r="A30" s="59"/>
      <c r="B30" s="59"/>
      <c r="C30" s="148"/>
      <c r="D30" s="148"/>
      <c r="E30" s="148"/>
      <c r="F30" s="148"/>
      <c r="G30" s="148"/>
      <c r="H30" s="148"/>
      <c r="I30" s="148"/>
    </row>
    <row r="31" spans="1:9" x14ac:dyDescent="0.3">
      <c r="A31" s="59" t="s">
        <v>140</v>
      </c>
      <c r="B31" s="59" t="s">
        <v>22</v>
      </c>
      <c r="C31" s="147" t="s">
        <v>141</v>
      </c>
      <c r="D31" s="147"/>
      <c r="E31" s="147"/>
      <c r="F31" s="148" t="s">
        <v>142</v>
      </c>
      <c r="G31" s="148"/>
      <c r="H31" s="148"/>
      <c r="I31" s="148"/>
    </row>
    <row r="32" spans="1:9" x14ac:dyDescent="0.3">
      <c r="A32" s="59"/>
      <c r="B32" s="59"/>
      <c r="C32" s="156" t="s">
        <v>143</v>
      </c>
      <c r="D32" s="156"/>
      <c r="E32" s="156"/>
      <c r="F32" s="148" t="s">
        <v>144</v>
      </c>
      <c r="G32" s="148"/>
      <c r="H32" s="148"/>
      <c r="I32" s="148"/>
    </row>
    <row r="33" spans="1:9" x14ac:dyDescent="0.3">
      <c r="A33" s="59"/>
      <c r="B33" s="59"/>
      <c r="C33" s="156" t="s">
        <v>145</v>
      </c>
      <c r="D33" s="156"/>
      <c r="E33" s="156"/>
      <c r="F33" s="148" t="s">
        <v>146</v>
      </c>
      <c r="G33" s="148"/>
      <c r="H33" s="148"/>
      <c r="I33" s="148"/>
    </row>
    <row r="34" spans="1:9" x14ac:dyDescent="0.3">
      <c r="A34" s="59"/>
      <c r="B34" s="59"/>
      <c r="C34" s="156" t="s">
        <v>147</v>
      </c>
      <c r="D34" s="156"/>
      <c r="E34" s="156"/>
      <c r="F34" s="148" t="s">
        <v>148</v>
      </c>
      <c r="G34" s="148"/>
      <c r="H34" s="148"/>
      <c r="I34" s="148"/>
    </row>
    <row r="35" spans="1:9" x14ac:dyDescent="0.3">
      <c r="A35" s="59"/>
      <c r="B35" s="59"/>
      <c r="C35" s="156"/>
      <c r="D35" s="156"/>
      <c r="E35" s="156"/>
      <c r="F35" s="148"/>
      <c r="G35" s="148"/>
      <c r="H35" s="148"/>
      <c r="I35" s="148"/>
    </row>
    <row r="36" spans="1:9" x14ac:dyDescent="0.3">
      <c r="A36" s="59" t="s">
        <v>149</v>
      </c>
      <c r="B36" s="59" t="s">
        <v>22</v>
      </c>
      <c r="C36" s="60" t="s">
        <v>150</v>
      </c>
      <c r="D36" s="151" t="s">
        <v>151</v>
      </c>
      <c r="E36" s="151"/>
      <c r="F36" s="151"/>
      <c r="G36" s="151"/>
      <c r="H36" s="151"/>
      <c r="I36" s="151"/>
    </row>
    <row r="37" spans="1:9" x14ac:dyDescent="0.3">
      <c r="A37" s="59"/>
      <c r="B37" s="59"/>
      <c r="C37" s="60" t="s">
        <v>150</v>
      </c>
      <c r="D37" s="151" t="s">
        <v>152</v>
      </c>
      <c r="E37" s="151"/>
      <c r="F37" s="151"/>
      <c r="G37" s="151"/>
      <c r="H37" s="151"/>
      <c r="I37" s="151"/>
    </row>
    <row r="38" spans="1:9" x14ac:dyDescent="0.3">
      <c r="A38" s="59"/>
      <c r="B38" s="59"/>
      <c r="C38" s="60"/>
      <c r="D38" s="151"/>
      <c r="E38" s="151"/>
      <c r="F38" s="151"/>
      <c r="G38" s="151"/>
      <c r="H38" s="151"/>
      <c r="I38" s="151"/>
    </row>
    <row r="39" spans="1:9" x14ac:dyDescent="0.3">
      <c r="A39" s="59" t="s">
        <v>153</v>
      </c>
      <c r="B39" s="59" t="s">
        <v>22</v>
      </c>
      <c r="C39" s="60" t="s">
        <v>150</v>
      </c>
      <c r="D39" s="151" t="s">
        <v>154</v>
      </c>
      <c r="E39" s="151"/>
      <c r="F39" s="151"/>
      <c r="G39" s="151"/>
      <c r="H39" s="151"/>
      <c r="I39" s="151"/>
    </row>
    <row r="40" spans="1:9" x14ac:dyDescent="0.3">
      <c r="A40" s="59"/>
      <c r="B40" s="59"/>
      <c r="C40" s="148"/>
      <c r="D40" s="148"/>
      <c r="E40" s="148"/>
      <c r="F40" s="148"/>
      <c r="G40" s="148"/>
      <c r="H40" s="148"/>
      <c r="I40" s="148"/>
    </row>
    <row r="41" spans="1:9" x14ac:dyDescent="0.3">
      <c r="A41" s="147" t="s">
        <v>280</v>
      </c>
      <c r="B41" s="147" t="s">
        <v>22</v>
      </c>
      <c r="C41" s="148" t="s">
        <v>321</v>
      </c>
      <c r="D41" s="148"/>
      <c r="E41" s="148"/>
      <c r="F41" s="148"/>
      <c r="G41" s="148"/>
      <c r="H41" s="148"/>
      <c r="I41" s="148"/>
    </row>
    <row r="42" spans="1:9" x14ac:dyDescent="0.3">
      <c r="A42" s="147"/>
      <c r="B42" s="147"/>
      <c r="C42" s="148" t="s">
        <v>156</v>
      </c>
      <c r="D42" s="148"/>
      <c r="E42" s="148"/>
      <c r="F42" s="148"/>
      <c r="G42" s="148"/>
      <c r="H42" s="148"/>
      <c r="I42" s="148"/>
    </row>
    <row r="43" spans="1:9" x14ac:dyDescent="0.3">
      <c r="A43" s="147"/>
      <c r="B43" s="147"/>
      <c r="C43" s="148" t="s">
        <v>157</v>
      </c>
      <c r="D43" s="148"/>
      <c r="E43" s="148"/>
      <c r="F43" s="148"/>
      <c r="G43" s="148"/>
      <c r="H43" s="148"/>
      <c r="I43" s="148"/>
    </row>
    <row r="44" spans="1:9" x14ac:dyDescent="0.3">
      <c r="A44" s="147"/>
      <c r="B44" s="147"/>
      <c r="C44" s="148" t="s">
        <v>322</v>
      </c>
      <c r="D44" s="148"/>
      <c r="E44" s="148"/>
      <c r="F44" s="148"/>
      <c r="G44" s="148"/>
      <c r="H44" s="148"/>
      <c r="I44" s="148"/>
    </row>
    <row r="45" spans="1:9" x14ac:dyDescent="0.3">
      <c r="A45" s="147"/>
      <c r="B45" s="147"/>
      <c r="C45" s="148" t="s">
        <v>323</v>
      </c>
      <c r="D45" s="148"/>
      <c r="E45" s="148"/>
      <c r="F45" s="148"/>
      <c r="G45" s="148"/>
      <c r="H45" s="148"/>
      <c r="I45" s="148"/>
    </row>
    <row r="46" spans="1:9" x14ac:dyDescent="0.3">
      <c r="A46" s="147"/>
      <c r="B46" s="147"/>
      <c r="C46" s="148" t="s">
        <v>304</v>
      </c>
      <c r="D46" s="148"/>
      <c r="E46" s="148"/>
      <c r="F46" s="148"/>
      <c r="G46" s="148"/>
      <c r="H46" s="148"/>
      <c r="I46" s="148"/>
    </row>
    <row r="47" spans="1:9" x14ac:dyDescent="0.3">
      <c r="A47" s="147"/>
      <c r="B47" s="147"/>
      <c r="C47" s="148" t="s">
        <v>324</v>
      </c>
      <c r="D47" s="148"/>
      <c r="E47" s="148"/>
      <c r="F47" s="148"/>
      <c r="G47" s="148"/>
      <c r="H47" s="148"/>
      <c r="I47" s="148"/>
    </row>
    <row r="48" spans="1:9" x14ac:dyDescent="0.3">
      <c r="A48" s="147"/>
      <c r="B48" s="147"/>
      <c r="C48" s="148" t="s">
        <v>325</v>
      </c>
      <c r="D48" s="148"/>
      <c r="E48" s="148"/>
      <c r="F48" s="148"/>
      <c r="G48" s="148"/>
      <c r="H48" s="148"/>
      <c r="I48" s="148"/>
    </row>
    <row r="49" spans="1:9" x14ac:dyDescent="0.3">
      <c r="A49" s="147"/>
      <c r="B49" s="147"/>
      <c r="C49" s="148" t="s">
        <v>326</v>
      </c>
      <c r="D49" s="148"/>
      <c r="E49" s="148"/>
      <c r="F49" s="148"/>
      <c r="G49" s="148"/>
      <c r="H49" s="148"/>
      <c r="I49" s="148"/>
    </row>
    <row r="50" spans="1:9" x14ac:dyDescent="0.3">
      <c r="A50" s="147"/>
      <c r="B50" s="147"/>
      <c r="C50" s="148" t="s">
        <v>327</v>
      </c>
      <c r="D50" s="148"/>
      <c r="E50" s="148"/>
      <c r="F50" s="148"/>
      <c r="G50" s="148"/>
      <c r="H50" s="148"/>
      <c r="I50" s="148"/>
    </row>
    <row r="51" spans="1:9" x14ac:dyDescent="0.3">
      <c r="A51" s="147"/>
      <c r="B51" s="147"/>
      <c r="C51" s="148" t="s">
        <v>328</v>
      </c>
      <c r="D51" s="148"/>
      <c r="E51" s="148"/>
      <c r="F51" s="148"/>
      <c r="G51" s="148"/>
      <c r="H51" s="148"/>
      <c r="I51" s="148"/>
    </row>
    <row r="52" spans="1:9" x14ac:dyDescent="0.3">
      <c r="A52" s="147"/>
      <c r="B52" s="147"/>
      <c r="C52" s="148" t="s">
        <v>329</v>
      </c>
      <c r="D52" s="148"/>
      <c r="E52" s="148"/>
      <c r="F52" s="148"/>
      <c r="G52" s="148"/>
      <c r="H52" s="148"/>
      <c r="I52" s="148"/>
    </row>
    <row r="53" spans="1:9" x14ac:dyDescent="0.3">
      <c r="A53" s="147"/>
      <c r="B53" s="147"/>
      <c r="C53" s="148" t="s">
        <v>330</v>
      </c>
      <c r="D53" s="148"/>
      <c r="E53" s="148"/>
      <c r="F53" s="148"/>
      <c r="G53" s="148"/>
      <c r="H53" s="148"/>
      <c r="I53" s="148"/>
    </row>
    <row r="54" spans="1:9" x14ac:dyDescent="0.3">
      <c r="A54" s="147"/>
      <c r="B54" s="147"/>
      <c r="C54" s="148" t="s">
        <v>331</v>
      </c>
      <c r="D54" s="148"/>
      <c r="E54" s="148"/>
      <c r="F54" s="148"/>
      <c r="G54" s="148"/>
      <c r="H54" s="148"/>
      <c r="I54" s="148"/>
    </row>
    <row r="55" spans="1:9" x14ac:dyDescent="0.3">
      <c r="A55" s="147"/>
      <c r="B55" s="147"/>
      <c r="C55" s="148" t="s">
        <v>332</v>
      </c>
      <c r="D55" s="148"/>
      <c r="E55" s="148"/>
      <c r="F55" s="148"/>
      <c r="G55" s="148"/>
      <c r="H55" s="148"/>
      <c r="I55" s="148"/>
    </row>
    <row r="56" spans="1:9" x14ac:dyDescent="0.3">
      <c r="A56" s="147"/>
      <c r="B56" s="147"/>
      <c r="C56" s="148" t="s">
        <v>333</v>
      </c>
      <c r="D56" s="148"/>
      <c r="E56" s="148"/>
      <c r="F56" s="148"/>
      <c r="G56" s="148"/>
      <c r="H56" s="148"/>
      <c r="I56" s="148"/>
    </row>
    <row r="57" spans="1:9" x14ac:dyDescent="0.3">
      <c r="A57" s="147"/>
      <c r="B57" s="147"/>
      <c r="C57" s="148" t="s">
        <v>334</v>
      </c>
      <c r="D57" s="148"/>
      <c r="E57" s="148"/>
      <c r="F57" s="148"/>
      <c r="G57" s="148"/>
      <c r="H57" s="148"/>
      <c r="I57" s="148"/>
    </row>
    <row r="58" spans="1:9" x14ac:dyDescent="0.3">
      <c r="A58" s="147"/>
      <c r="B58" s="147"/>
      <c r="C58" s="148" t="s">
        <v>335</v>
      </c>
      <c r="D58" s="148"/>
      <c r="E58" s="148"/>
      <c r="F58" s="148"/>
      <c r="G58" s="148"/>
      <c r="H58" s="148"/>
      <c r="I58" s="148"/>
    </row>
    <row r="59" spans="1:9" x14ac:dyDescent="0.3">
      <c r="A59" s="147"/>
      <c r="B59" s="147"/>
      <c r="C59" s="155" t="s">
        <v>336</v>
      </c>
      <c r="D59" s="155"/>
      <c r="E59" s="155"/>
      <c r="F59" s="155"/>
      <c r="G59" s="155"/>
      <c r="H59" s="155"/>
      <c r="I59" s="155"/>
    </row>
    <row r="60" spans="1:9" x14ac:dyDescent="0.3">
      <c r="A60" s="147"/>
      <c r="B60" s="147"/>
      <c r="C60" s="148" t="s">
        <v>337</v>
      </c>
      <c r="D60" s="148"/>
      <c r="E60" s="148"/>
      <c r="F60" s="148"/>
      <c r="G60" s="148"/>
      <c r="H60" s="148"/>
      <c r="I60" s="148"/>
    </row>
    <row r="61" spans="1:9" x14ac:dyDescent="0.3">
      <c r="A61" s="147"/>
      <c r="B61" s="147"/>
      <c r="C61" s="148" t="s">
        <v>338</v>
      </c>
      <c r="D61" s="148"/>
      <c r="E61" s="148"/>
      <c r="F61" s="148"/>
      <c r="G61" s="148"/>
      <c r="H61" s="148"/>
      <c r="I61" s="148"/>
    </row>
    <row r="62" spans="1:9" x14ac:dyDescent="0.3">
      <c r="A62" s="147"/>
      <c r="B62" s="147"/>
      <c r="C62" s="148" t="s">
        <v>340</v>
      </c>
      <c r="D62" s="148"/>
      <c r="E62" s="148"/>
      <c r="F62" s="148"/>
      <c r="G62" s="148"/>
      <c r="H62" s="148"/>
      <c r="I62" s="148"/>
    </row>
    <row r="63" spans="1:9" x14ac:dyDescent="0.3">
      <c r="A63" s="147"/>
      <c r="B63" s="147"/>
      <c r="C63" s="148" t="s">
        <v>341</v>
      </c>
      <c r="D63" s="148"/>
      <c r="E63" s="148"/>
      <c r="F63" s="148"/>
      <c r="G63" s="148"/>
      <c r="H63" s="148"/>
      <c r="I63" s="148"/>
    </row>
    <row r="64" spans="1:9" x14ac:dyDescent="0.3">
      <c r="A64" s="147"/>
      <c r="B64" s="147"/>
      <c r="C64" s="148" t="s">
        <v>339</v>
      </c>
      <c r="D64" s="148"/>
      <c r="E64" s="148"/>
      <c r="F64" s="148"/>
      <c r="G64" s="148"/>
      <c r="H64" s="148"/>
      <c r="I64" s="148"/>
    </row>
    <row r="65" spans="1:11" x14ac:dyDescent="0.3">
      <c r="A65" s="147"/>
      <c r="B65" s="147"/>
      <c r="C65" s="148" t="s">
        <v>342</v>
      </c>
      <c r="D65" s="148"/>
      <c r="E65" s="148"/>
      <c r="F65" s="148"/>
      <c r="G65" s="148"/>
      <c r="H65" s="148"/>
      <c r="I65" s="148"/>
    </row>
    <row r="66" spans="1:11" x14ac:dyDescent="0.3">
      <c r="A66" s="59"/>
      <c r="B66" s="59"/>
      <c r="C66" s="147"/>
      <c r="D66" s="147"/>
      <c r="E66" s="147"/>
      <c r="F66" s="147"/>
      <c r="G66" s="147"/>
      <c r="H66" s="147"/>
      <c r="I66" s="147"/>
    </row>
    <row r="67" spans="1:11" ht="43.2" x14ac:dyDescent="0.3">
      <c r="A67" s="78" t="s">
        <v>158</v>
      </c>
      <c r="B67" s="59" t="s">
        <v>22</v>
      </c>
      <c r="C67" s="154" t="e">
        <f>+QUOTE!#REF!</f>
        <v>#REF!</v>
      </c>
      <c r="D67" s="154"/>
      <c r="E67" s="154"/>
      <c r="F67" s="154"/>
      <c r="G67" s="154"/>
      <c r="H67" s="154"/>
      <c r="I67" s="154"/>
    </row>
    <row r="68" spans="1:11" x14ac:dyDescent="0.3">
      <c r="A68" s="59"/>
      <c r="B68" s="59"/>
      <c r="C68" s="148"/>
      <c r="D68" s="148"/>
      <c r="E68" s="148"/>
      <c r="F68" s="148"/>
      <c r="G68" s="148"/>
      <c r="H68" s="148"/>
      <c r="I68" s="148"/>
    </row>
    <row r="69" spans="1:11" x14ac:dyDescent="0.3">
      <c r="A69" s="147" t="s">
        <v>159</v>
      </c>
      <c r="B69" s="147" t="s">
        <v>22</v>
      </c>
      <c r="C69" s="148" t="s">
        <v>160</v>
      </c>
      <c r="D69" s="148"/>
      <c r="E69" s="148"/>
      <c r="F69" s="148"/>
      <c r="G69" s="148"/>
      <c r="H69" s="148"/>
      <c r="I69" s="148"/>
    </row>
    <row r="70" spans="1:11" x14ac:dyDescent="0.3">
      <c r="A70" s="147"/>
      <c r="B70" s="147"/>
      <c r="C70" s="148" t="s">
        <v>161</v>
      </c>
      <c r="D70" s="148"/>
      <c r="E70" s="148"/>
      <c r="F70" s="148"/>
      <c r="G70" s="148"/>
      <c r="H70" s="148"/>
      <c r="I70" s="148"/>
    </row>
    <row r="71" spans="1:11" x14ac:dyDescent="0.3">
      <c r="A71" s="59"/>
      <c r="B71" s="59"/>
      <c r="C71" s="152"/>
      <c r="D71" s="152"/>
      <c r="E71" s="152"/>
      <c r="F71" s="152"/>
      <c r="G71" s="152"/>
      <c r="H71" s="152"/>
      <c r="I71" s="152"/>
    </row>
    <row r="72" spans="1:11" x14ac:dyDescent="0.3">
      <c r="A72" s="59" t="s">
        <v>162</v>
      </c>
      <c r="B72" s="59" t="s">
        <v>22</v>
      </c>
      <c r="C72" s="152" t="s">
        <v>163</v>
      </c>
      <c r="D72" s="152"/>
      <c r="E72" s="152"/>
      <c r="F72" s="152"/>
      <c r="G72" s="152"/>
      <c r="H72" s="152"/>
      <c r="I72" s="152"/>
    </row>
    <row r="73" spans="1:11" x14ac:dyDescent="0.3">
      <c r="A73" s="59"/>
      <c r="B73" s="59"/>
      <c r="C73" s="152"/>
      <c r="D73" s="152"/>
      <c r="E73" s="152"/>
      <c r="F73" s="152"/>
      <c r="G73" s="152"/>
      <c r="H73" s="152"/>
      <c r="I73" s="152"/>
    </row>
    <row r="74" spans="1:11" x14ac:dyDescent="0.3">
      <c r="A74" s="59" t="s">
        <v>164</v>
      </c>
      <c r="B74" s="59" t="s">
        <v>22</v>
      </c>
      <c r="C74" s="152" t="s">
        <v>165</v>
      </c>
      <c r="D74" s="152"/>
      <c r="E74" s="152"/>
      <c r="F74" s="152"/>
      <c r="G74" s="152"/>
      <c r="H74" s="152"/>
      <c r="I74" s="152"/>
    </row>
    <row r="75" spans="1:11" x14ac:dyDescent="0.3">
      <c r="A75" s="59"/>
      <c r="B75" s="59"/>
      <c r="C75" s="152"/>
      <c r="D75" s="152"/>
      <c r="E75" s="152"/>
      <c r="F75" s="152"/>
      <c r="G75" s="152"/>
      <c r="H75" s="152"/>
      <c r="I75" s="152"/>
    </row>
    <row r="76" spans="1:11" x14ac:dyDescent="0.3">
      <c r="A76" s="59" t="s">
        <v>166</v>
      </c>
      <c r="B76" s="59" t="s">
        <v>22</v>
      </c>
      <c r="C76" s="153" t="s">
        <v>167</v>
      </c>
      <c r="D76" s="153"/>
      <c r="E76" s="153"/>
      <c r="F76" s="153"/>
      <c r="G76" s="153"/>
      <c r="H76" s="153"/>
      <c r="I76" s="153"/>
    </row>
    <row r="77" spans="1:11" x14ac:dyDescent="0.3">
      <c r="A77" s="59"/>
      <c r="B77" s="59"/>
      <c r="C77" s="150"/>
      <c r="D77" s="150"/>
      <c r="E77" s="150"/>
      <c r="F77" s="150"/>
      <c r="G77" s="150"/>
      <c r="H77" s="150"/>
      <c r="I77" s="150"/>
    </row>
    <row r="78" spans="1:11" x14ac:dyDescent="0.3">
      <c r="A78" s="59" t="s">
        <v>168</v>
      </c>
      <c r="B78" s="59" t="s">
        <v>22</v>
      </c>
      <c r="C78" s="151" t="s">
        <v>287</v>
      </c>
      <c r="D78" s="151"/>
      <c r="E78" s="151"/>
      <c r="F78" s="151"/>
      <c r="G78" s="151"/>
      <c r="H78" s="151"/>
      <c r="I78" s="151"/>
    </row>
    <row r="79" spans="1:11" x14ac:dyDescent="0.3">
      <c r="A79" s="59"/>
      <c r="B79" s="59"/>
      <c r="C79" s="150"/>
      <c r="D79" s="150"/>
      <c r="E79" s="150"/>
      <c r="F79" s="150"/>
      <c r="G79" s="150"/>
      <c r="H79" s="150"/>
      <c r="I79" s="150"/>
    </row>
    <row r="80" spans="1:11" x14ac:dyDescent="0.25">
      <c r="A80" s="59" t="s">
        <v>169</v>
      </c>
      <c r="B80" s="59" t="s">
        <v>22</v>
      </c>
      <c r="C80" s="149">
        <f ca="1">TODAY()</f>
        <v>45919</v>
      </c>
      <c r="D80" s="149"/>
      <c r="E80" s="67"/>
      <c r="F80" s="67"/>
      <c r="G80" s="67"/>
      <c r="H80" s="67"/>
      <c r="I80" s="67"/>
      <c r="J80" s="67"/>
      <c r="K80" s="67"/>
    </row>
  </sheetData>
  <mergeCells count="89">
    <mergeCell ref="C11:I11"/>
    <mergeCell ref="A1:I1"/>
    <mergeCell ref="B2:F2"/>
    <mergeCell ref="G2:I2"/>
    <mergeCell ref="C3:I3"/>
    <mergeCell ref="C4:I4"/>
    <mergeCell ref="C5:I5"/>
    <mergeCell ref="C6:I6"/>
    <mergeCell ref="C7:I7"/>
    <mergeCell ref="C8:I8"/>
    <mergeCell ref="C9:I9"/>
    <mergeCell ref="C10:I10"/>
    <mergeCell ref="A18:G18"/>
    <mergeCell ref="A19:G19"/>
    <mergeCell ref="A20:G20"/>
    <mergeCell ref="A21:G21"/>
    <mergeCell ref="C12:I12"/>
    <mergeCell ref="A13:G13"/>
    <mergeCell ref="A16:G16"/>
    <mergeCell ref="A14:G14"/>
    <mergeCell ref="C32:E32"/>
    <mergeCell ref="F32:I32"/>
    <mergeCell ref="A22:G22"/>
    <mergeCell ref="A23:G23"/>
    <mergeCell ref="A24:G24"/>
    <mergeCell ref="C25:I25"/>
    <mergeCell ref="C26:I26"/>
    <mergeCell ref="C27:I27"/>
    <mergeCell ref="C28:I28"/>
    <mergeCell ref="C29:I29"/>
    <mergeCell ref="C30:I30"/>
    <mergeCell ref="C31:E31"/>
    <mergeCell ref="F31:I31"/>
    <mergeCell ref="C33:E33"/>
    <mergeCell ref="F33:I33"/>
    <mergeCell ref="C34:E34"/>
    <mergeCell ref="F34:I34"/>
    <mergeCell ref="C35:E35"/>
    <mergeCell ref="F35:I35"/>
    <mergeCell ref="A41:A65"/>
    <mergeCell ref="B41:B65"/>
    <mergeCell ref="C41:I41"/>
    <mergeCell ref="C42:I42"/>
    <mergeCell ref="C43:I43"/>
    <mergeCell ref="C49:I49"/>
    <mergeCell ref="C44:I44"/>
    <mergeCell ref="C45:I45"/>
    <mergeCell ref="C46:I46"/>
    <mergeCell ref="C47:I47"/>
    <mergeCell ref="C48:I48"/>
    <mergeCell ref="C61:I61"/>
    <mergeCell ref="C50:I50"/>
    <mergeCell ref="C51:I51"/>
    <mergeCell ref="C52:I52"/>
    <mergeCell ref="C53:I53"/>
    <mergeCell ref="D36:I36"/>
    <mergeCell ref="D37:I37"/>
    <mergeCell ref="D38:I38"/>
    <mergeCell ref="D39:I39"/>
    <mergeCell ref="C40:I40"/>
    <mergeCell ref="C54:I54"/>
    <mergeCell ref="C55:I55"/>
    <mergeCell ref="C56:I56"/>
    <mergeCell ref="C57:I57"/>
    <mergeCell ref="C58:I58"/>
    <mergeCell ref="C59:I59"/>
    <mergeCell ref="C60:I60"/>
    <mergeCell ref="C62:I62"/>
    <mergeCell ref="C63:I63"/>
    <mergeCell ref="C64:I64"/>
    <mergeCell ref="C65:I65"/>
    <mergeCell ref="C66:D66"/>
    <mergeCell ref="E66:I66"/>
    <mergeCell ref="C67:I67"/>
    <mergeCell ref="C68:I68"/>
    <mergeCell ref="A69:A70"/>
    <mergeCell ref="B69:B70"/>
    <mergeCell ref="C69:I69"/>
    <mergeCell ref="C70:I70"/>
    <mergeCell ref="C80:D80"/>
    <mergeCell ref="C77:I77"/>
    <mergeCell ref="C78:I78"/>
    <mergeCell ref="C79:I79"/>
    <mergeCell ref="C71:I71"/>
    <mergeCell ref="C72:I72"/>
    <mergeCell ref="C73:I73"/>
    <mergeCell ref="C74:I74"/>
    <mergeCell ref="C75:I75"/>
    <mergeCell ref="C76:I76"/>
  </mergeCells>
  <printOptions horizontalCentered="1" verticalCentered="1"/>
  <pageMargins left="0" right="0" top="0" bottom="0" header="0.31496062992125984" footer="0.31496062992125984"/>
  <pageSetup paperSize="9" scale="7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58"/>
  <sheetViews>
    <sheetView topLeftCell="A31" workbookViewId="0">
      <selection activeCell="A110" sqref="A110:C110"/>
    </sheetView>
  </sheetViews>
  <sheetFormatPr defaultRowHeight="13.2" x14ac:dyDescent="0.25"/>
  <cols>
    <col min="1" max="1" width="20.44140625" style="81" customWidth="1"/>
    <col min="2" max="2" width="1.5546875" bestFit="1" customWidth="1"/>
    <col min="8" max="8" width="1.5546875" bestFit="1" customWidth="1"/>
    <col min="9" max="9" width="2.88671875" bestFit="1" customWidth="1"/>
    <col min="13" max="15" width="9.77734375" customWidth="1"/>
  </cols>
  <sheetData>
    <row r="1" spans="1:11" ht="14.4" x14ac:dyDescent="0.25">
      <c r="A1" s="157" t="s">
        <v>170</v>
      </c>
      <c r="B1" s="157"/>
      <c r="C1" s="157"/>
      <c r="D1" s="157"/>
      <c r="E1" s="157"/>
      <c r="F1" s="157"/>
      <c r="G1" s="157"/>
      <c r="H1" s="157"/>
      <c r="I1" s="157"/>
      <c r="J1" s="157"/>
      <c r="K1" s="157"/>
    </row>
    <row r="2" spans="1:11" ht="14.4" x14ac:dyDescent="0.25">
      <c r="A2" s="79"/>
      <c r="B2" s="158"/>
      <c r="C2" s="158"/>
      <c r="D2" s="158"/>
      <c r="E2" s="158"/>
      <c r="F2" s="158"/>
      <c r="G2" s="158"/>
      <c r="H2" s="158"/>
      <c r="I2" s="158"/>
      <c r="J2" s="158"/>
      <c r="K2" s="158"/>
    </row>
    <row r="3" spans="1:11" ht="14.4" x14ac:dyDescent="0.25">
      <c r="A3" s="80" t="s">
        <v>23</v>
      </c>
      <c r="B3" s="59" t="s">
        <v>22</v>
      </c>
      <c r="C3" s="147">
        <f>+QUOTE!C6</f>
        <v>0</v>
      </c>
      <c r="D3" s="147"/>
      <c r="E3" s="147"/>
      <c r="F3" s="147"/>
      <c r="G3" s="147"/>
      <c r="H3" s="147"/>
      <c r="I3" s="147"/>
      <c r="J3" s="147"/>
      <c r="K3" s="147"/>
    </row>
    <row r="4" spans="1:11" ht="14.4" x14ac:dyDescent="0.25">
      <c r="A4" s="79"/>
      <c r="B4" s="59"/>
      <c r="C4" s="148"/>
      <c r="D4" s="148"/>
      <c r="E4" s="148"/>
      <c r="F4" s="148"/>
      <c r="G4" s="148"/>
      <c r="H4" s="148"/>
      <c r="I4" s="148"/>
      <c r="J4" s="148"/>
      <c r="K4" s="148"/>
    </row>
    <row r="5" spans="1:11" ht="14.4" x14ac:dyDescent="0.25">
      <c r="A5" s="80" t="s">
        <v>128</v>
      </c>
      <c r="B5" s="59" t="s">
        <v>22</v>
      </c>
      <c r="C5" s="148">
        <f>+QUOTE!C8</f>
        <v>0</v>
      </c>
      <c r="D5" s="148"/>
      <c r="E5" s="148"/>
      <c r="F5" s="148"/>
      <c r="G5" s="148"/>
      <c r="H5" s="148"/>
      <c r="I5" s="148"/>
      <c r="J5" s="148"/>
      <c r="K5" s="148"/>
    </row>
    <row r="6" spans="1:11" ht="14.4" x14ac:dyDescent="0.25">
      <c r="A6" s="80"/>
      <c r="B6" s="59"/>
      <c r="C6" s="148"/>
      <c r="D6" s="148"/>
      <c r="E6" s="148"/>
      <c r="F6" s="148"/>
      <c r="G6" s="148"/>
      <c r="H6" s="148"/>
      <c r="I6" s="148"/>
      <c r="J6" s="148"/>
      <c r="K6" s="148"/>
    </row>
    <row r="7" spans="1:11" ht="14.4" x14ac:dyDescent="0.25">
      <c r="A7" s="80" t="s">
        <v>129</v>
      </c>
      <c r="B7" s="59" t="s">
        <v>22</v>
      </c>
      <c r="C7" s="147" t="s">
        <v>288</v>
      </c>
      <c r="D7" s="147"/>
      <c r="E7" s="147"/>
      <c r="F7" s="147"/>
      <c r="G7" s="147"/>
      <c r="H7" s="147"/>
      <c r="I7" s="147"/>
      <c r="J7" s="147"/>
      <c r="K7" s="147"/>
    </row>
    <row r="8" spans="1:11" ht="14.4" x14ac:dyDescent="0.25">
      <c r="A8" s="79"/>
      <c r="B8" s="59"/>
      <c r="C8" s="148"/>
      <c r="D8" s="148"/>
      <c r="E8" s="148"/>
      <c r="F8" s="148"/>
      <c r="G8" s="148"/>
      <c r="H8" s="148"/>
      <c r="I8" s="148"/>
      <c r="J8" s="148"/>
      <c r="K8" s="148"/>
    </row>
    <row r="9" spans="1:11" ht="14.4" x14ac:dyDescent="0.25">
      <c r="A9" s="80" t="s">
        <v>31</v>
      </c>
      <c r="B9" s="59" t="s">
        <v>22</v>
      </c>
      <c r="C9" s="148" t="s">
        <v>131</v>
      </c>
      <c r="D9" s="148"/>
      <c r="E9" s="148"/>
      <c r="F9" s="148"/>
      <c r="G9" s="148"/>
      <c r="H9" s="148"/>
      <c r="I9" s="148"/>
      <c r="J9" s="148"/>
      <c r="K9" s="148"/>
    </row>
    <row r="10" spans="1:11" ht="14.4" x14ac:dyDescent="0.25">
      <c r="A10" s="79"/>
      <c r="B10" s="59"/>
      <c r="C10" s="148"/>
      <c r="D10" s="148"/>
      <c r="E10" s="148"/>
      <c r="F10" s="148"/>
      <c r="G10" s="148"/>
      <c r="H10" s="148"/>
      <c r="I10" s="148"/>
      <c r="J10" s="148"/>
      <c r="K10" s="148"/>
    </row>
    <row r="11" spans="1:11" ht="14.4" x14ac:dyDescent="0.25">
      <c r="A11" s="162" t="s">
        <v>172</v>
      </c>
      <c r="B11" s="147" t="s">
        <v>22</v>
      </c>
      <c r="C11" s="148" t="s">
        <v>289</v>
      </c>
      <c r="D11" s="148"/>
      <c r="E11" s="148"/>
      <c r="F11" s="148"/>
      <c r="G11" s="148"/>
      <c r="H11" s="148"/>
      <c r="I11" s="148"/>
      <c r="J11" s="148"/>
      <c r="K11" s="148"/>
    </row>
    <row r="12" spans="1:11" ht="14.4" x14ac:dyDescent="0.25">
      <c r="A12" s="162"/>
      <c r="B12" s="147"/>
      <c r="C12" s="148" t="s">
        <v>290</v>
      </c>
      <c r="D12" s="148"/>
      <c r="E12" s="148"/>
      <c r="F12" s="148"/>
      <c r="G12" s="148"/>
      <c r="H12" s="148"/>
      <c r="I12" s="148"/>
      <c r="J12" s="148"/>
      <c r="K12" s="148"/>
    </row>
    <row r="13" spans="1:11" ht="14.4" x14ac:dyDescent="0.25">
      <c r="A13" s="162"/>
      <c r="B13" s="147"/>
      <c r="C13" s="148" t="s">
        <v>291</v>
      </c>
      <c r="D13" s="148"/>
      <c r="E13" s="148"/>
      <c r="F13" s="148"/>
      <c r="G13" s="148"/>
      <c r="H13" s="148"/>
      <c r="I13" s="148"/>
      <c r="J13" s="148"/>
      <c r="K13" s="148"/>
    </row>
    <row r="14" spans="1:11" ht="14.4" x14ac:dyDescent="0.25">
      <c r="A14" s="162"/>
      <c r="B14" s="147"/>
      <c r="C14" s="148" t="s">
        <v>292</v>
      </c>
      <c r="D14" s="148"/>
      <c r="E14" s="148"/>
      <c r="F14" s="148"/>
      <c r="G14" s="148"/>
      <c r="H14" s="148"/>
      <c r="I14" s="148"/>
      <c r="J14" s="148"/>
      <c r="K14" s="148"/>
    </row>
    <row r="15" spans="1:11" ht="14.4" x14ac:dyDescent="0.25">
      <c r="A15" s="79"/>
      <c r="B15" s="59"/>
      <c r="C15" s="148"/>
      <c r="D15" s="148"/>
      <c r="E15" s="148"/>
      <c r="F15" s="148"/>
      <c r="G15" s="148"/>
      <c r="H15" s="148"/>
      <c r="I15" s="148"/>
      <c r="J15" s="148"/>
      <c r="K15" s="148"/>
    </row>
    <row r="16" spans="1:11" ht="14.4" x14ac:dyDescent="0.25">
      <c r="A16" s="80" t="s">
        <v>132</v>
      </c>
      <c r="B16" s="59" t="s">
        <v>22</v>
      </c>
      <c r="C16" s="148" t="s">
        <v>174</v>
      </c>
      <c r="D16" s="148"/>
      <c r="E16" s="148"/>
      <c r="F16" s="148"/>
      <c r="G16" s="148"/>
      <c r="H16" s="148"/>
      <c r="I16" s="148"/>
      <c r="J16" s="148"/>
      <c r="K16" s="148"/>
    </row>
    <row r="17" spans="1:13" ht="14.4" x14ac:dyDescent="0.25">
      <c r="A17" s="79"/>
      <c r="B17" s="59"/>
      <c r="C17" s="148"/>
      <c r="D17" s="148"/>
      <c r="E17" s="148"/>
      <c r="F17" s="148"/>
      <c r="G17" s="148"/>
      <c r="H17" s="148"/>
      <c r="I17" s="148"/>
      <c r="J17" s="148"/>
      <c r="K17" s="148"/>
    </row>
    <row r="18" spans="1:13" ht="14.4" x14ac:dyDescent="0.25">
      <c r="A18" s="80" t="s">
        <v>175</v>
      </c>
      <c r="B18" s="59" t="s">
        <v>22</v>
      </c>
      <c r="C18" s="148" t="s">
        <v>293</v>
      </c>
      <c r="D18" s="148"/>
      <c r="E18" s="148"/>
      <c r="F18" s="148"/>
      <c r="G18" s="148"/>
      <c r="H18" s="60" t="s">
        <v>22</v>
      </c>
      <c r="I18" s="60" t="s">
        <v>177</v>
      </c>
      <c r="J18" s="161">
        <f>+QUOTE!F32</f>
        <v>0</v>
      </c>
      <c r="K18" s="161"/>
    </row>
    <row r="19" spans="1:13" ht="14.4" x14ac:dyDescent="0.25">
      <c r="A19" s="80"/>
      <c r="B19" s="59"/>
      <c r="C19" s="148" t="s">
        <v>291</v>
      </c>
      <c r="D19" s="148"/>
      <c r="E19" s="148"/>
      <c r="F19" s="148"/>
      <c r="G19" s="148"/>
      <c r="H19" s="60" t="s">
        <v>22</v>
      </c>
      <c r="I19" s="60" t="s">
        <v>177</v>
      </c>
      <c r="J19" s="161">
        <f>+QUOTE!F33</f>
        <v>0</v>
      </c>
      <c r="K19" s="161"/>
    </row>
    <row r="20" spans="1:13" ht="14.4" x14ac:dyDescent="0.25">
      <c r="A20" s="80"/>
      <c r="B20" s="59"/>
      <c r="C20" s="148" t="s">
        <v>294</v>
      </c>
      <c r="D20" s="148"/>
      <c r="E20" s="148"/>
      <c r="F20" s="148"/>
      <c r="G20" s="148"/>
      <c r="H20" s="60" t="s">
        <v>22</v>
      </c>
      <c r="I20" s="60" t="s">
        <v>177</v>
      </c>
      <c r="J20" s="161">
        <f>+QUOTE!F34</f>
        <v>0</v>
      </c>
      <c r="K20" s="161"/>
    </row>
    <row r="21" spans="1:13" ht="14.4" x14ac:dyDescent="0.25">
      <c r="A21" s="80"/>
      <c r="B21" s="59"/>
      <c r="C21" s="148"/>
      <c r="D21" s="148"/>
      <c r="E21" s="148"/>
      <c r="F21" s="148"/>
      <c r="G21" s="148"/>
      <c r="H21" s="148"/>
      <c r="I21" s="148"/>
      <c r="J21" s="148"/>
      <c r="K21" s="148"/>
    </row>
    <row r="22" spans="1:13" ht="14.4" x14ac:dyDescent="0.25">
      <c r="A22" s="80" t="s">
        <v>136</v>
      </c>
      <c r="B22" s="59" t="s">
        <v>22</v>
      </c>
      <c r="C22" s="148" t="s">
        <v>137</v>
      </c>
      <c r="D22" s="148"/>
      <c r="E22" s="148"/>
      <c r="F22" s="148"/>
      <c r="G22" s="148"/>
      <c r="H22" s="148"/>
      <c r="I22" s="148"/>
      <c r="J22" s="148"/>
      <c r="K22" s="148"/>
    </row>
    <row r="23" spans="1:13" ht="14.4" x14ac:dyDescent="0.25">
      <c r="A23" s="80"/>
      <c r="B23" s="59"/>
      <c r="C23" s="148"/>
      <c r="D23" s="148"/>
      <c r="E23" s="148"/>
      <c r="F23" s="148"/>
      <c r="G23" s="148"/>
      <c r="H23" s="148"/>
      <c r="I23" s="148"/>
      <c r="J23" s="148"/>
      <c r="K23" s="148"/>
    </row>
    <row r="24" spans="1:13" ht="14.4" x14ac:dyDescent="0.25">
      <c r="A24" s="80" t="s">
        <v>295</v>
      </c>
      <c r="B24" s="59" t="s">
        <v>22</v>
      </c>
      <c r="C24" s="148" t="s">
        <v>296</v>
      </c>
      <c r="D24" s="148"/>
      <c r="E24" s="148"/>
      <c r="F24" s="148"/>
      <c r="G24" s="148"/>
      <c r="H24" s="148"/>
      <c r="I24" s="148"/>
      <c r="J24" s="148"/>
      <c r="K24" s="148"/>
    </row>
    <row r="25" spans="1:13" ht="14.4" x14ac:dyDescent="0.25">
      <c r="A25" s="80"/>
      <c r="B25" s="59"/>
      <c r="C25" s="148"/>
      <c r="D25" s="148"/>
      <c r="E25" s="148"/>
      <c r="F25" s="148"/>
      <c r="G25" s="148"/>
      <c r="H25" s="148"/>
      <c r="I25" s="148"/>
      <c r="J25" s="148"/>
      <c r="K25" s="148"/>
    </row>
    <row r="26" spans="1:13" ht="14.4" x14ac:dyDescent="0.25">
      <c r="A26" s="80" t="s">
        <v>179</v>
      </c>
      <c r="B26" s="59" t="s">
        <v>22</v>
      </c>
      <c r="C26" s="148" t="s">
        <v>180</v>
      </c>
      <c r="D26" s="148"/>
      <c r="E26" s="148"/>
      <c r="F26" s="148"/>
      <c r="G26" s="148"/>
      <c r="H26" s="148"/>
      <c r="I26" s="148"/>
      <c r="J26" s="148"/>
      <c r="K26" s="148"/>
    </row>
    <row r="27" spans="1:13" ht="14.4" x14ac:dyDescent="0.25">
      <c r="A27" s="80"/>
      <c r="B27" s="60"/>
      <c r="C27" s="60"/>
      <c r="D27" s="148"/>
      <c r="E27" s="148"/>
      <c r="F27" s="148"/>
      <c r="G27" s="148"/>
      <c r="H27" s="148"/>
      <c r="I27" s="148"/>
      <c r="J27" s="148"/>
      <c r="K27" s="148"/>
    </row>
    <row r="28" spans="1:13" ht="14.4" x14ac:dyDescent="0.25">
      <c r="A28" s="80" t="s">
        <v>181</v>
      </c>
      <c r="B28" s="59"/>
      <c r="C28" s="156" t="s">
        <v>143</v>
      </c>
      <c r="D28" s="156"/>
      <c r="E28" s="148" t="s">
        <v>144</v>
      </c>
      <c r="F28" s="148"/>
      <c r="G28" s="148"/>
      <c r="H28" s="148"/>
      <c r="I28" s="148"/>
      <c r="J28" s="148"/>
      <c r="K28" s="148"/>
    </row>
    <row r="29" spans="1:13" ht="14.4" x14ac:dyDescent="0.25">
      <c r="A29" s="80"/>
      <c r="B29" s="59"/>
      <c r="C29" s="156"/>
      <c r="D29" s="156"/>
      <c r="E29" s="148"/>
      <c r="F29" s="148"/>
      <c r="G29" s="148"/>
      <c r="H29" s="148"/>
      <c r="I29" s="148"/>
      <c r="J29" s="148"/>
      <c r="K29" s="148"/>
    </row>
    <row r="30" spans="1:13" ht="28.8" x14ac:dyDescent="0.25">
      <c r="A30" s="80" t="s">
        <v>297</v>
      </c>
      <c r="B30" s="59" t="s">
        <v>22</v>
      </c>
      <c r="C30" s="148" t="s">
        <v>298</v>
      </c>
      <c r="D30" s="148"/>
      <c r="E30" s="148"/>
      <c r="F30" s="148"/>
      <c r="G30" s="148"/>
      <c r="H30" s="148"/>
      <c r="I30" s="148"/>
      <c r="J30" s="148"/>
      <c r="K30" s="148"/>
    </row>
    <row r="31" spans="1:13" ht="14.4" x14ac:dyDescent="0.25">
      <c r="A31" s="80"/>
      <c r="B31" s="59"/>
      <c r="C31" s="59"/>
      <c r="D31" s="147"/>
      <c r="E31" s="147"/>
      <c r="F31" s="147"/>
      <c r="G31" s="147"/>
      <c r="H31" s="147"/>
      <c r="I31" s="147"/>
      <c r="J31" s="147"/>
      <c r="K31" s="147"/>
    </row>
    <row r="32" spans="1:13" ht="15.6" customHeight="1" x14ac:dyDescent="0.25">
      <c r="A32" s="157" t="s">
        <v>299</v>
      </c>
      <c r="B32" s="147" t="s">
        <v>22</v>
      </c>
      <c r="C32" s="148" t="s">
        <v>300</v>
      </c>
      <c r="D32" s="148"/>
      <c r="E32" s="148"/>
      <c r="F32" s="148"/>
      <c r="G32" s="148"/>
      <c r="H32" s="148"/>
      <c r="I32" s="148"/>
      <c r="J32" s="148"/>
      <c r="K32" s="148"/>
      <c r="M32" s="89"/>
    </row>
    <row r="33" spans="1:15" ht="15.6" customHeight="1" x14ac:dyDescent="0.25">
      <c r="A33" s="157"/>
      <c r="B33" s="147"/>
      <c r="C33" s="148" t="s">
        <v>301</v>
      </c>
      <c r="D33" s="148"/>
      <c r="E33" s="148"/>
      <c r="F33" s="148"/>
      <c r="G33" s="148"/>
      <c r="H33" s="148"/>
      <c r="I33" s="148"/>
      <c r="J33" s="148"/>
      <c r="K33" s="148"/>
      <c r="M33" s="89"/>
      <c r="O33" s="89"/>
    </row>
    <row r="34" spans="1:15" ht="15.6" customHeight="1" x14ac:dyDescent="0.25">
      <c r="A34" s="157"/>
      <c r="B34" s="147"/>
      <c r="C34" s="148" t="s">
        <v>302</v>
      </c>
      <c r="D34" s="148"/>
      <c r="E34" s="148"/>
      <c r="F34" s="148"/>
      <c r="G34" s="148"/>
      <c r="H34" s="148"/>
      <c r="I34" s="148"/>
      <c r="J34" s="148"/>
      <c r="K34" s="148"/>
      <c r="M34" s="89"/>
      <c r="O34" s="89"/>
    </row>
    <row r="35" spans="1:15" ht="15.6" customHeight="1" x14ac:dyDescent="0.25">
      <c r="A35" s="157"/>
      <c r="B35" s="147"/>
      <c r="C35" s="148" t="s">
        <v>303</v>
      </c>
      <c r="D35" s="148"/>
      <c r="E35" s="148"/>
      <c r="F35" s="148"/>
      <c r="G35" s="148"/>
      <c r="H35" s="148"/>
      <c r="I35" s="148"/>
      <c r="J35" s="148"/>
      <c r="K35" s="148"/>
      <c r="M35" s="89"/>
      <c r="O35" s="89"/>
    </row>
    <row r="36" spans="1:15" ht="15.6" customHeight="1" x14ac:dyDescent="0.25">
      <c r="A36" s="157"/>
      <c r="B36" s="147"/>
      <c r="C36" s="148" t="s">
        <v>343</v>
      </c>
      <c r="D36" s="148"/>
      <c r="E36" s="148"/>
      <c r="F36" s="148"/>
      <c r="G36" s="148"/>
      <c r="H36" s="148"/>
      <c r="I36" s="148"/>
      <c r="J36" s="148"/>
      <c r="K36" s="148"/>
      <c r="M36" s="89"/>
      <c r="O36" s="89"/>
    </row>
    <row r="37" spans="1:15" ht="15.6" customHeight="1" x14ac:dyDescent="0.25">
      <c r="A37" s="157"/>
      <c r="B37" s="147"/>
      <c r="C37" s="148" t="s">
        <v>344</v>
      </c>
      <c r="D37" s="148"/>
      <c r="E37" s="148"/>
      <c r="F37" s="148"/>
      <c r="G37" s="148"/>
      <c r="H37" s="148"/>
      <c r="I37" s="148"/>
      <c r="J37" s="148"/>
      <c r="K37" s="148"/>
      <c r="M37" s="89"/>
      <c r="O37" s="89"/>
    </row>
    <row r="38" spans="1:15" ht="15.6" customHeight="1" x14ac:dyDescent="0.25">
      <c r="A38" s="157"/>
      <c r="B38" s="147"/>
      <c r="C38" s="148" t="s">
        <v>345</v>
      </c>
      <c r="D38" s="148"/>
      <c r="E38" s="148"/>
      <c r="F38" s="148"/>
      <c r="G38" s="148"/>
      <c r="H38" s="148"/>
      <c r="I38" s="148"/>
      <c r="J38" s="148"/>
      <c r="K38" s="148"/>
      <c r="M38" s="89"/>
      <c r="O38" s="90"/>
    </row>
    <row r="39" spans="1:15" ht="16.05" customHeight="1" x14ac:dyDescent="0.25">
      <c r="A39" s="157"/>
      <c r="B39" s="147"/>
      <c r="C39" s="148" t="s">
        <v>346</v>
      </c>
      <c r="D39" s="148"/>
      <c r="E39" s="148"/>
      <c r="F39" s="148"/>
      <c r="G39" s="148"/>
      <c r="H39" s="148"/>
      <c r="I39" s="148"/>
      <c r="J39" s="148"/>
      <c r="K39" s="148"/>
      <c r="M39" s="90"/>
      <c r="O39" s="89"/>
    </row>
    <row r="40" spans="1:15" ht="15.6" customHeight="1" x14ac:dyDescent="0.25">
      <c r="A40" s="157"/>
      <c r="B40" s="147"/>
      <c r="C40" s="148" t="s">
        <v>354</v>
      </c>
      <c r="D40" s="148"/>
      <c r="E40" s="148"/>
      <c r="F40" s="148"/>
      <c r="G40" s="148"/>
      <c r="H40" s="148"/>
      <c r="I40" s="148"/>
      <c r="J40" s="148"/>
      <c r="K40" s="148"/>
      <c r="M40" s="89"/>
      <c r="O40" s="89"/>
    </row>
    <row r="41" spans="1:15" ht="15.6" customHeight="1" x14ac:dyDescent="0.25">
      <c r="A41" s="157"/>
      <c r="B41" s="147"/>
      <c r="C41" s="148" t="s">
        <v>350</v>
      </c>
      <c r="D41" s="148"/>
      <c r="E41" s="148"/>
      <c r="F41" s="148"/>
      <c r="G41" s="148"/>
      <c r="H41" s="148"/>
      <c r="I41" s="148"/>
      <c r="J41" s="148"/>
      <c r="K41" s="148"/>
      <c r="M41" s="89"/>
      <c r="O41" s="89"/>
    </row>
    <row r="42" spans="1:15" ht="15.6" customHeight="1" x14ac:dyDescent="0.25">
      <c r="A42" s="157"/>
      <c r="B42" s="147"/>
      <c r="C42" s="148" t="s">
        <v>351</v>
      </c>
      <c r="D42" s="148"/>
      <c r="E42" s="148"/>
      <c r="F42" s="148"/>
      <c r="G42" s="148"/>
      <c r="H42" s="148"/>
      <c r="I42" s="148"/>
      <c r="J42" s="148"/>
      <c r="K42" s="148"/>
      <c r="M42" s="89"/>
      <c r="O42" s="89"/>
    </row>
    <row r="43" spans="1:15" ht="31.2" customHeight="1" x14ac:dyDescent="0.25">
      <c r="A43" s="157"/>
      <c r="B43" s="147"/>
      <c r="C43" s="148" t="s">
        <v>352</v>
      </c>
      <c r="D43" s="148"/>
      <c r="E43" s="148"/>
      <c r="F43" s="148"/>
      <c r="G43" s="148"/>
      <c r="H43" s="148"/>
      <c r="I43" s="148"/>
      <c r="J43" s="148"/>
      <c r="K43" s="148"/>
      <c r="M43" s="89"/>
      <c r="O43" s="89"/>
    </row>
    <row r="44" spans="1:15" ht="15.6" x14ac:dyDescent="0.25">
      <c r="A44" s="157"/>
      <c r="B44" s="147"/>
      <c r="C44" s="155" t="s">
        <v>353</v>
      </c>
      <c r="D44" s="155"/>
      <c r="E44" s="155"/>
      <c r="F44" s="155"/>
      <c r="G44" s="155"/>
      <c r="H44" s="155"/>
      <c r="I44" s="155"/>
      <c r="J44" s="155"/>
      <c r="K44" s="155"/>
      <c r="M44" s="89"/>
      <c r="O44" s="89"/>
    </row>
    <row r="45" spans="1:15" ht="15.6" customHeight="1" x14ac:dyDescent="0.25">
      <c r="A45" s="157"/>
      <c r="B45" s="59"/>
      <c r="C45" s="155" t="s">
        <v>355</v>
      </c>
      <c r="D45" s="155"/>
      <c r="E45" s="155"/>
      <c r="F45" s="155"/>
      <c r="G45" s="155"/>
      <c r="H45" s="155"/>
      <c r="I45" s="155"/>
      <c r="J45" s="155"/>
      <c r="K45" s="155"/>
      <c r="M45" s="89"/>
      <c r="O45" s="89"/>
    </row>
    <row r="46" spans="1:15" ht="15.6" customHeight="1" x14ac:dyDescent="0.25">
      <c r="A46" s="157"/>
      <c r="B46" s="59"/>
      <c r="C46" s="155" t="s">
        <v>347</v>
      </c>
      <c r="D46" s="155"/>
      <c r="E46" s="155"/>
      <c r="F46" s="155"/>
      <c r="G46" s="155"/>
      <c r="H46" s="155"/>
      <c r="I46" s="155"/>
      <c r="J46" s="155"/>
      <c r="K46" s="155"/>
      <c r="M46" s="89"/>
      <c r="O46" s="89"/>
    </row>
    <row r="47" spans="1:15" ht="15.6" x14ac:dyDescent="0.25">
      <c r="A47" s="80"/>
      <c r="B47" s="59"/>
      <c r="C47" s="59"/>
      <c r="D47" s="147"/>
      <c r="E47" s="147"/>
      <c r="F47" s="147"/>
      <c r="G47" s="147"/>
      <c r="H47" s="147"/>
      <c r="I47" s="147"/>
      <c r="J47" s="147"/>
      <c r="K47" s="147"/>
      <c r="M47" s="89"/>
      <c r="O47" s="89"/>
    </row>
    <row r="48" spans="1:15" ht="43.2" x14ac:dyDescent="0.25">
      <c r="A48" s="80" t="s">
        <v>158</v>
      </c>
      <c r="B48" s="59" t="s">
        <v>22</v>
      </c>
      <c r="C48" s="154" t="e">
        <f>+QUOTE!#REF!</f>
        <v>#REF!</v>
      </c>
      <c r="D48" s="154"/>
      <c r="E48" s="154"/>
      <c r="F48" s="154"/>
      <c r="G48" s="154"/>
      <c r="H48" s="154"/>
      <c r="I48" s="154"/>
      <c r="J48" s="154"/>
      <c r="K48" s="154"/>
      <c r="M48" s="89"/>
      <c r="O48" s="89"/>
    </row>
    <row r="49" spans="1:15" ht="15.6" x14ac:dyDescent="0.25">
      <c r="A49" s="80"/>
      <c r="B49" s="59"/>
      <c r="C49" s="148"/>
      <c r="D49" s="148"/>
      <c r="E49" s="148"/>
      <c r="F49" s="148"/>
      <c r="G49" s="148"/>
      <c r="H49" s="148"/>
      <c r="I49" s="148"/>
      <c r="J49" s="148"/>
      <c r="K49" s="148"/>
      <c r="O49" s="89"/>
    </row>
    <row r="50" spans="1:15" ht="30" customHeight="1" x14ac:dyDescent="0.25">
      <c r="A50" s="80" t="s">
        <v>162</v>
      </c>
      <c r="B50" s="59" t="s">
        <v>22</v>
      </c>
      <c r="C50" s="152" t="s">
        <v>163</v>
      </c>
      <c r="D50" s="152"/>
      <c r="E50" s="152"/>
      <c r="F50" s="152"/>
      <c r="G50" s="152"/>
      <c r="H50" s="152"/>
      <c r="I50" s="152"/>
      <c r="J50" s="152"/>
      <c r="K50" s="152"/>
      <c r="O50" s="89"/>
    </row>
    <row r="51" spans="1:15" ht="14.4" x14ac:dyDescent="0.25">
      <c r="A51" s="80"/>
      <c r="B51" s="59"/>
      <c r="C51" s="152"/>
      <c r="D51" s="152"/>
      <c r="E51" s="152"/>
      <c r="F51" s="152"/>
      <c r="G51" s="152"/>
      <c r="H51" s="152"/>
      <c r="I51" s="152"/>
      <c r="J51" s="152"/>
      <c r="K51" s="152"/>
    </row>
    <row r="52" spans="1:15" ht="14.4" x14ac:dyDescent="0.25">
      <c r="A52" s="80" t="s">
        <v>164</v>
      </c>
      <c r="B52" s="59" t="s">
        <v>22</v>
      </c>
      <c r="C52" s="152" t="s">
        <v>165</v>
      </c>
      <c r="D52" s="152"/>
      <c r="E52" s="152"/>
      <c r="F52" s="152"/>
      <c r="G52" s="152"/>
      <c r="H52" s="152"/>
      <c r="I52" s="152"/>
      <c r="J52" s="152"/>
      <c r="K52" s="152"/>
    </row>
    <row r="53" spans="1:15" ht="14.4" x14ac:dyDescent="0.25">
      <c r="A53" s="80"/>
      <c r="B53" s="59"/>
      <c r="C53" s="152"/>
      <c r="D53" s="152"/>
      <c r="E53" s="152"/>
      <c r="F53" s="152"/>
      <c r="G53" s="152"/>
      <c r="H53" s="152"/>
      <c r="I53" s="152"/>
      <c r="J53" s="152"/>
      <c r="K53" s="152"/>
    </row>
    <row r="54" spans="1:15" ht="14.4" x14ac:dyDescent="0.25">
      <c r="A54" s="80" t="s">
        <v>166</v>
      </c>
      <c r="B54" s="59" t="s">
        <v>22</v>
      </c>
      <c r="C54" s="153" t="s">
        <v>167</v>
      </c>
      <c r="D54" s="153"/>
      <c r="E54" s="153"/>
      <c r="F54" s="153"/>
      <c r="G54" s="153"/>
      <c r="H54" s="153"/>
      <c r="I54" s="153"/>
      <c r="J54" s="153"/>
      <c r="K54" s="153"/>
    </row>
    <row r="55" spans="1:15" ht="14.4" x14ac:dyDescent="0.25">
      <c r="A55" s="80"/>
      <c r="B55" s="59"/>
      <c r="C55" s="150"/>
      <c r="D55" s="150"/>
      <c r="E55" s="150"/>
      <c r="F55" s="150"/>
      <c r="G55" s="150"/>
      <c r="H55" s="150"/>
      <c r="I55" s="150"/>
      <c r="J55" s="150"/>
      <c r="K55" s="150"/>
    </row>
    <row r="56" spans="1:15" ht="14.4" x14ac:dyDescent="0.25">
      <c r="A56" s="80" t="s">
        <v>168</v>
      </c>
      <c r="B56" s="59" t="s">
        <v>22</v>
      </c>
      <c r="C56" s="151" t="s">
        <v>287</v>
      </c>
      <c r="D56" s="151"/>
      <c r="E56" s="151"/>
      <c r="F56" s="151"/>
      <c r="G56" s="151"/>
      <c r="H56" s="151"/>
      <c r="I56" s="151"/>
      <c r="J56" s="151"/>
      <c r="K56" s="151"/>
    </row>
    <row r="57" spans="1:15" ht="14.4" x14ac:dyDescent="0.25">
      <c r="A57" s="80"/>
      <c r="B57" s="59"/>
      <c r="C57" s="150"/>
      <c r="D57" s="150"/>
      <c r="E57" s="150"/>
      <c r="F57" s="150"/>
      <c r="G57" s="150"/>
      <c r="H57" s="150"/>
      <c r="I57" s="150"/>
      <c r="J57" s="150"/>
      <c r="K57" s="150"/>
    </row>
    <row r="58" spans="1:15" ht="14.4" x14ac:dyDescent="0.25">
      <c r="A58" s="80" t="s">
        <v>169</v>
      </c>
      <c r="B58" s="59" t="s">
        <v>22</v>
      </c>
      <c r="C58" s="160">
        <f ca="1">TODAY()</f>
        <v>45919</v>
      </c>
      <c r="D58" s="151"/>
      <c r="E58" s="151"/>
      <c r="F58" s="151"/>
      <c r="G58" s="151"/>
      <c r="H58" s="151"/>
      <c r="I58" s="151"/>
      <c r="J58" s="151"/>
      <c r="K58" s="151"/>
    </row>
  </sheetData>
  <mergeCells count="69">
    <mergeCell ref="C5:K5"/>
    <mergeCell ref="A1:K1"/>
    <mergeCell ref="B2:F2"/>
    <mergeCell ref="G2:K2"/>
    <mergeCell ref="C3:K3"/>
    <mergeCell ref="C4:K4"/>
    <mergeCell ref="A11:A14"/>
    <mergeCell ref="B11:B14"/>
    <mergeCell ref="C11:K11"/>
    <mergeCell ref="C12:K12"/>
    <mergeCell ref="C13:K13"/>
    <mergeCell ref="C19:G19"/>
    <mergeCell ref="J18:K18"/>
    <mergeCell ref="C6:K6"/>
    <mergeCell ref="C7:K7"/>
    <mergeCell ref="C8:K8"/>
    <mergeCell ref="C9:K9"/>
    <mergeCell ref="C10:K10"/>
    <mergeCell ref="C14:K14"/>
    <mergeCell ref="C15:K15"/>
    <mergeCell ref="C16:K16"/>
    <mergeCell ref="C17:K17"/>
    <mergeCell ref="C18:G18"/>
    <mergeCell ref="C29:D29"/>
    <mergeCell ref="E29:K29"/>
    <mergeCell ref="C20:G20"/>
    <mergeCell ref="C21:K21"/>
    <mergeCell ref="C22:K22"/>
    <mergeCell ref="C23:K23"/>
    <mergeCell ref="C24:K24"/>
    <mergeCell ref="C25:K25"/>
    <mergeCell ref="C26:K26"/>
    <mergeCell ref="D27:E27"/>
    <mergeCell ref="F27:K27"/>
    <mergeCell ref="C28:D28"/>
    <mergeCell ref="E28:K28"/>
    <mergeCell ref="D31:K31"/>
    <mergeCell ref="C32:K32"/>
    <mergeCell ref="C33:K33"/>
    <mergeCell ref="C34:K34"/>
    <mergeCell ref="C35:K35"/>
    <mergeCell ref="C57:K57"/>
    <mergeCell ref="C58:K58"/>
    <mergeCell ref="J20:K20"/>
    <mergeCell ref="J19:K19"/>
    <mergeCell ref="C51:K51"/>
    <mergeCell ref="C52:K52"/>
    <mergeCell ref="C53:K53"/>
    <mergeCell ref="C54:K54"/>
    <mergeCell ref="C38:K38"/>
    <mergeCell ref="C39:K39"/>
    <mergeCell ref="C56:K56"/>
    <mergeCell ref="C43:K43"/>
    <mergeCell ref="C44:K44"/>
    <mergeCell ref="D47:K47"/>
    <mergeCell ref="C48:K48"/>
    <mergeCell ref="C30:K30"/>
    <mergeCell ref="C55:K55"/>
    <mergeCell ref="C45:K45"/>
    <mergeCell ref="C46:K46"/>
    <mergeCell ref="A32:A46"/>
    <mergeCell ref="C49:K49"/>
    <mergeCell ref="C50:K50"/>
    <mergeCell ref="C40:K40"/>
    <mergeCell ref="C41:K41"/>
    <mergeCell ref="C42:K42"/>
    <mergeCell ref="B32:B44"/>
    <mergeCell ref="C36:K36"/>
    <mergeCell ref="C37:K37"/>
  </mergeCells>
  <printOptions horizontalCentered="1" verticalCentered="1"/>
  <pageMargins left="0" right="0" top="0" bottom="0" header="0.31496062992125984" footer="0.31496062992125984"/>
  <pageSetup paperSize="9" scale="9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0"/>
  <sheetViews>
    <sheetView topLeftCell="A21" workbookViewId="0">
      <selection activeCell="A110" sqref="A110:C110"/>
    </sheetView>
  </sheetViews>
  <sheetFormatPr defaultRowHeight="13.2" x14ac:dyDescent="0.25"/>
  <cols>
    <col min="1" max="1" width="16.77734375" customWidth="1"/>
    <col min="2" max="2" width="1.5546875" bestFit="1" customWidth="1"/>
  </cols>
  <sheetData>
    <row r="1" spans="1:11" ht="14.4" x14ac:dyDescent="0.25">
      <c r="A1" s="157" t="s">
        <v>170</v>
      </c>
      <c r="B1" s="157"/>
      <c r="C1" s="157"/>
      <c r="D1" s="157"/>
      <c r="E1" s="157"/>
      <c r="F1" s="157"/>
      <c r="G1" s="157"/>
      <c r="H1" s="157"/>
      <c r="I1" s="157"/>
      <c r="J1" s="157"/>
      <c r="K1" s="157"/>
    </row>
    <row r="2" spans="1:11" ht="14.4" x14ac:dyDescent="0.25">
      <c r="A2" s="58"/>
      <c r="B2" s="158"/>
      <c r="C2" s="158"/>
      <c r="D2" s="158"/>
      <c r="E2" s="158"/>
      <c r="F2" s="158"/>
      <c r="G2" s="158"/>
      <c r="H2" s="158"/>
      <c r="I2" s="158"/>
      <c r="J2" s="158"/>
      <c r="K2" s="158"/>
    </row>
    <row r="3" spans="1:11" ht="14.4" x14ac:dyDescent="0.25">
      <c r="A3" s="59" t="s">
        <v>23</v>
      </c>
      <c r="B3" s="59" t="s">
        <v>22</v>
      </c>
      <c r="C3" s="147">
        <f>+QUOTE!C6</f>
        <v>0</v>
      </c>
      <c r="D3" s="147"/>
      <c r="E3" s="147"/>
      <c r="F3" s="147"/>
      <c r="G3" s="147"/>
      <c r="H3" s="147"/>
      <c r="I3" s="147"/>
      <c r="J3" s="147"/>
      <c r="K3" s="147"/>
    </row>
    <row r="4" spans="1:11" ht="14.4" x14ac:dyDescent="0.25">
      <c r="A4" s="60"/>
      <c r="B4" s="59"/>
      <c r="C4" s="148"/>
      <c r="D4" s="148"/>
      <c r="E4" s="148"/>
      <c r="F4" s="148"/>
      <c r="G4" s="148"/>
      <c r="H4" s="148"/>
      <c r="I4" s="148"/>
      <c r="J4" s="148"/>
      <c r="K4" s="148"/>
    </row>
    <row r="5" spans="1:11" ht="14.4" x14ac:dyDescent="0.25">
      <c r="A5" s="59" t="s">
        <v>128</v>
      </c>
      <c r="B5" s="59" t="s">
        <v>22</v>
      </c>
      <c r="C5" s="148">
        <f>+QUOTE!C8</f>
        <v>0</v>
      </c>
      <c r="D5" s="148"/>
      <c r="E5" s="148"/>
      <c r="F5" s="148"/>
      <c r="G5" s="148"/>
      <c r="H5" s="148"/>
      <c r="I5" s="148"/>
      <c r="J5" s="148"/>
      <c r="K5" s="148"/>
    </row>
    <row r="6" spans="1:11" ht="14.4" x14ac:dyDescent="0.25">
      <c r="A6" s="59"/>
      <c r="B6" s="59"/>
      <c r="C6" s="148"/>
      <c r="D6" s="148"/>
      <c r="E6" s="148"/>
      <c r="F6" s="148"/>
      <c r="G6" s="148"/>
      <c r="H6" s="148"/>
      <c r="I6" s="148"/>
      <c r="J6" s="148"/>
      <c r="K6" s="148"/>
    </row>
    <row r="7" spans="1:11" ht="14.4" x14ac:dyDescent="0.25">
      <c r="A7" s="59" t="s">
        <v>129</v>
      </c>
      <c r="B7" s="59" t="s">
        <v>22</v>
      </c>
      <c r="C7" s="147" t="s">
        <v>171</v>
      </c>
      <c r="D7" s="147"/>
      <c r="E7" s="147"/>
      <c r="F7" s="147"/>
      <c r="G7" s="147"/>
      <c r="H7" s="147"/>
      <c r="I7" s="147"/>
      <c r="J7" s="147"/>
      <c r="K7" s="147"/>
    </row>
    <row r="8" spans="1:11" ht="14.4" x14ac:dyDescent="0.25">
      <c r="A8" s="60"/>
      <c r="B8" s="59"/>
      <c r="C8" s="148"/>
      <c r="D8" s="148"/>
      <c r="E8" s="148"/>
      <c r="F8" s="148"/>
      <c r="G8" s="148"/>
      <c r="H8" s="148"/>
      <c r="I8" s="148"/>
      <c r="J8" s="148"/>
      <c r="K8" s="148"/>
    </row>
    <row r="9" spans="1:11" ht="28.8" x14ac:dyDescent="0.25">
      <c r="A9" s="59" t="s">
        <v>31</v>
      </c>
      <c r="B9" s="59" t="s">
        <v>22</v>
      </c>
      <c r="C9" s="148" t="s">
        <v>131</v>
      </c>
      <c r="D9" s="148"/>
      <c r="E9" s="148"/>
      <c r="F9" s="148"/>
      <c r="G9" s="148"/>
      <c r="H9" s="148"/>
      <c r="I9" s="148"/>
      <c r="J9" s="148"/>
      <c r="K9" s="148"/>
    </row>
    <row r="10" spans="1:11" ht="14.4" x14ac:dyDescent="0.25">
      <c r="A10" s="60"/>
      <c r="B10" s="59"/>
      <c r="C10" s="148"/>
      <c r="D10" s="148"/>
      <c r="E10" s="148"/>
      <c r="F10" s="148"/>
      <c r="G10" s="148"/>
      <c r="H10" s="148"/>
      <c r="I10" s="148"/>
      <c r="J10" s="148"/>
      <c r="K10" s="148"/>
    </row>
    <row r="11" spans="1:11" ht="14.4" x14ac:dyDescent="0.25">
      <c r="A11" s="59" t="s">
        <v>172</v>
      </c>
      <c r="B11" s="59" t="s">
        <v>22</v>
      </c>
      <c r="C11" s="148" t="s">
        <v>173</v>
      </c>
      <c r="D11" s="148"/>
      <c r="E11" s="148"/>
      <c r="F11" s="148"/>
      <c r="G11" s="148"/>
      <c r="H11" s="148"/>
      <c r="I11" s="148"/>
      <c r="J11" s="148"/>
      <c r="K11" s="148"/>
    </row>
    <row r="12" spans="1:11" ht="14.4" x14ac:dyDescent="0.25">
      <c r="A12" s="60"/>
      <c r="B12" s="59"/>
      <c r="C12" s="148"/>
      <c r="D12" s="148"/>
      <c r="E12" s="148"/>
      <c r="F12" s="148"/>
      <c r="G12" s="148"/>
      <c r="H12" s="148"/>
      <c r="I12" s="148"/>
      <c r="J12" s="148"/>
      <c r="K12" s="148"/>
    </row>
    <row r="13" spans="1:11" ht="14.4" x14ac:dyDescent="0.25">
      <c r="A13" s="59" t="s">
        <v>132</v>
      </c>
      <c r="B13" s="59" t="s">
        <v>22</v>
      </c>
      <c r="C13" s="148" t="s">
        <v>174</v>
      </c>
      <c r="D13" s="148"/>
      <c r="E13" s="148"/>
      <c r="F13" s="148"/>
      <c r="G13" s="148"/>
      <c r="H13" s="148"/>
      <c r="I13" s="148"/>
      <c r="J13" s="148"/>
      <c r="K13" s="148"/>
    </row>
    <row r="14" spans="1:11" ht="14.4" x14ac:dyDescent="0.25">
      <c r="A14" s="60"/>
      <c r="B14" s="59"/>
      <c r="C14" s="148"/>
      <c r="D14" s="148"/>
      <c r="E14" s="148"/>
      <c r="F14" s="148"/>
      <c r="G14" s="148"/>
      <c r="H14" s="148"/>
      <c r="I14" s="148"/>
      <c r="J14" s="148"/>
      <c r="K14" s="148"/>
    </row>
    <row r="15" spans="1:11" ht="14.4" x14ac:dyDescent="0.25">
      <c r="A15" s="59" t="s">
        <v>175</v>
      </c>
      <c r="B15" s="59" t="s">
        <v>22</v>
      </c>
      <c r="C15" s="148" t="s">
        <v>176</v>
      </c>
      <c r="D15" s="148"/>
      <c r="E15" s="148"/>
      <c r="F15" s="148"/>
      <c r="G15" s="148"/>
      <c r="H15" s="83" t="s">
        <v>177</v>
      </c>
      <c r="I15" s="83">
        <f>QUOTE!F37</f>
        <v>0</v>
      </c>
      <c r="J15" s="163" t="e">
        <f>+QUOTE!#REF!</f>
        <v>#REF!</v>
      </c>
      <c r="K15" s="158"/>
    </row>
    <row r="16" spans="1:11" ht="14.4" x14ac:dyDescent="0.25">
      <c r="A16" s="59"/>
      <c r="B16" s="59"/>
      <c r="C16" s="148" t="s">
        <v>178</v>
      </c>
      <c r="D16" s="148"/>
      <c r="E16" s="148"/>
      <c r="F16" s="148"/>
      <c r="G16" s="148"/>
      <c r="H16" s="83" t="s">
        <v>177</v>
      </c>
      <c r="I16" s="83">
        <f>QUOTE!F39</f>
        <v>0</v>
      </c>
      <c r="J16" s="163" t="e">
        <f>+QUOTE!#REF!</f>
        <v>#REF!</v>
      </c>
      <c r="K16" s="158"/>
    </row>
    <row r="17" spans="1:11" ht="14.4" x14ac:dyDescent="0.25">
      <c r="A17" s="59"/>
      <c r="B17" s="59"/>
      <c r="C17" s="148"/>
      <c r="D17" s="148"/>
      <c r="E17" s="148"/>
      <c r="F17" s="148"/>
      <c r="G17" s="148"/>
      <c r="H17" s="148"/>
      <c r="I17" s="148"/>
      <c r="J17" s="148"/>
      <c r="K17" s="148"/>
    </row>
    <row r="18" spans="1:11" ht="14.4" x14ac:dyDescent="0.25">
      <c r="A18" s="59" t="s">
        <v>136</v>
      </c>
      <c r="B18" s="59" t="s">
        <v>22</v>
      </c>
      <c r="C18" s="148" t="s">
        <v>137</v>
      </c>
      <c r="D18" s="148"/>
      <c r="E18" s="148"/>
      <c r="F18" s="148"/>
      <c r="G18" s="148"/>
      <c r="H18" s="148"/>
      <c r="I18" s="148"/>
      <c r="J18" s="148"/>
      <c r="K18" s="148"/>
    </row>
    <row r="19" spans="1:11" ht="14.4" x14ac:dyDescent="0.25">
      <c r="A19" s="59"/>
      <c r="B19" s="59"/>
      <c r="C19" s="148"/>
      <c r="D19" s="148"/>
      <c r="E19" s="148"/>
      <c r="F19" s="148"/>
      <c r="G19" s="148"/>
      <c r="H19" s="148"/>
      <c r="I19" s="148"/>
      <c r="J19" s="148"/>
      <c r="K19" s="148"/>
    </row>
    <row r="20" spans="1:11" ht="14.4" x14ac:dyDescent="0.25">
      <c r="A20" s="59" t="s">
        <v>179</v>
      </c>
      <c r="B20" s="59" t="s">
        <v>22</v>
      </c>
      <c r="C20" s="148" t="s">
        <v>180</v>
      </c>
      <c r="D20" s="148"/>
      <c r="E20" s="148"/>
      <c r="F20" s="148"/>
      <c r="G20" s="148"/>
      <c r="H20" s="148"/>
      <c r="I20" s="148"/>
      <c r="J20" s="148"/>
      <c r="K20" s="148"/>
    </row>
    <row r="21" spans="1:11" ht="14.4" x14ac:dyDescent="0.25">
      <c r="A21" s="59"/>
      <c r="B21" s="60"/>
      <c r="C21" s="60"/>
      <c r="D21" s="148"/>
      <c r="E21" s="148"/>
      <c r="F21" s="148"/>
      <c r="G21" s="148"/>
      <c r="H21" s="148"/>
      <c r="I21" s="148"/>
      <c r="J21" s="148"/>
      <c r="K21" s="148"/>
    </row>
    <row r="22" spans="1:11" ht="14.4" x14ac:dyDescent="0.25">
      <c r="A22" s="59" t="s">
        <v>181</v>
      </c>
      <c r="B22" s="59"/>
      <c r="C22" s="148" t="s">
        <v>144</v>
      </c>
      <c r="D22" s="148"/>
      <c r="E22" s="148"/>
      <c r="F22" s="148"/>
      <c r="G22" s="148"/>
      <c r="H22" s="148"/>
      <c r="I22" s="148"/>
      <c r="J22" s="148"/>
      <c r="K22" s="148"/>
    </row>
    <row r="23" spans="1:11" ht="14.4" x14ac:dyDescent="0.25">
      <c r="A23" s="59"/>
      <c r="B23" s="59"/>
      <c r="C23" s="156"/>
      <c r="D23" s="156"/>
      <c r="E23" s="148"/>
      <c r="F23" s="148"/>
      <c r="G23" s="148"/>
      <c r="H23" s="148"/>
      <c r="I23" s="148"/>
      <c r="J23" s="148"/>
      <c r="K23" s="148"/>
    </row>
    <row r="24" spans="1:11" ht="14.4" x14ac:dyDescent="0.25">
      <c r="A24" s="162" t="s">
        <v>299</v>
      </c>
      <c r="B24" s="147" t="s">
        <v>22</v>
      </c>
      <c r="C24" s="148" t="s">
        <v>300</v>
      </c>
      <c r="D24" s="148"/>
      <c r="E24" s="148"/>
      <c r="F24" s="148"/>
      <c r="G24" s="148"/>
      <c r="H24" s="148"/>
      <c r="I24" s="148"/>
      <c r="J24" s="148"/>
      <c r="K24" s="148"/>
    </row>
    <row r="25" spans="1:11" ht="14.4" x14ac:dyDescent="0.25">
      <c r="A25" s="162"/>
      <c r="B25" s="147"/>
      <c r="C25" s="148" t="s">
        <v>301</v>
      </c>
      <c r="D25" s="148"/>
      <c r="E25" s="148"/>
      <c r="F25" s="148"/>
      <c r="G25" s="148"/>
      <c r="H25" s="148"/>
      <c r="I25" s="148"/>
      <c r="J25" s="148"/>
      <c r="K25" s="148"/>
    </row>
    <row r="26" spans="1:11" ht="14.4" x14ac:dyDescent="0.25">
      <c r="A26" s="162"/>
      <c r="B26" s="147"/>
      <c r="C26" s="148" t="s">
        <v>302</v>
      </c>
      <c r="D26" s="148"/>
      <c r="E26" s="148"/>
      <c r="F26" s="148"/>
      <c r="G26" s="148"/>
      <c r="H26" s="148"/>
      <c r="I26" s="148"/>
      <c r="J26" s="148"/>
      <c r="K26" s="148"/>
    </row>
    <row r="27" spans="1:11" ht="14.4" x14ac:dyDescent="0.25">
      <c r="A27" s="162"/>
      <c r="B27" s="147"/>
      <c r="C27" s="148" t="s">
        <v>303</v>
      </c>
      <c r="D27" s="148"/>
      <c r="E27" s="148"/>
      <c r="F27" s="148"/>
      <c r="G27" s="148"/>
      <c r="H27" s="148"/>
      <c r="I27" s="148"/>
      <c r="J27" s="148"/>
      <c r="K27" s="148"/>
    </row>
    <row r="28" spans="1:11" ht="14.4" x14ac:dyDescent="0.25">
      <c r="A28" s="162"/>
      <c r="B28" s="147"/>
      <c r="C28" s="148" t="s">
        <v>343</v>
      </c>
      <c r="D28" s="148"/>
      <c r="E28" s="148"/>
      <c r="F28" s="148"/>
      <c r="G28" s="148"/>
      <c r="H28" s="148"/>
      <c r="I28" s="148"/>
      <c r="J28" s="148"/>
      <c r="K28" s="148"/>
    </row>
    <row r="29" spans="1:11" ht="14.4" x14ac:dyDescent="0.25">
      <c r="A29" s="162"/>
      <c r="B29" s="147"/>
      <c r="C29" s="148" t="s">
        <v>344</v>
      </c>
      <c r="D29" s="148"/>
      <c r="E29" s="148"/>
      <c r="F29" s="148"/>
      <c r="G29" s="148"/>
      <c r="H29" s="148"/>
      <c r="I29" s="148"/>
      <c r="J29" s="148"/>
      <c r="K29" s="148"/>
    </row>
    <row r="30" spans="1:11" ht="14.4" x14ac:dyDescent="0.25">
      <c r="A30" s="162"/>
      <c r="B30" s="147"/>
      <c r="C30" s="148" t="s">
        <v>345</v>
      </c>
      <c r="D30" s="148"/>
      <c r="E30" s="148"/>
      <c r="F30" s="148"/>
      <c r="G30" s="148"/>
      <c r="H30" s="148"/>
      <c r="I30" s="148"/>
      <c r="J30" s="148"/>
      <c r="K30" s="148"/>
    </row>
    <row r="31" spans="1:11" ht="14.4" x14ac:dyDescent="0.25">
      <c r="A31" s="162"/>
      <c r="B31" s="147"/>
      <c r="C31" s="148" t="s">
        <v>346</v>
      </c>
      <c r="D31" s="148"/>
      <c r="E31" s="148"/>
      <c r="F31" s="148"/>
      <c r="G31" s="148"/>
      <c r="H31" s="148"/>
      <c r="I31" s="148"/>
      <c r="J31" s="148"/>
      <c r="K31" s="148"/>
    </row>
    <row r="32" spans="1:11" ht="14.4" x14ac:dyDescent="0.25">
      <c r="A32" s="162"/>
      <c r="B32" s="147"/>
      <c r="C32" s="148" t="s">
        <v>349</v>
      </c>
      <c r="D32" s="148"/>
      <c r="E32" s="148"/>
      <c r="F32" s="148"/>
      <c r="G32" s="148"/>
      <c r="H32" s="148"/>
      <c r="I32" s="148"/>
      <c r="J32" s="148"/>
      <c r="K32" s="148"/>
    </row>
    <row r="33" spans="1:11" ht="14.4" x14ac:dyDescent="0.25">
      <c r="A33" s="162"/>
      <c r="B33" s="147"/>
      <c r="C33" s="148" t="s">
        <v>350</v>
      </c>
      <c r="D33" s="148"/>
      <c r="E33" s="148"/>
      <c r="F33" s="148"/>
      <c r="G33" s="148"/>
      <c r="H33" s="148"/>
      <c r="I33" s="148"/>
      <c r="J33" s="148"/>
      <c r="K33" s="148"/>
    </row>
    <row r="34" spans="1:11" ht="14.4" x14ac:dyDescent="0.25">
      <c r="A34" s="162"/>
      <c r="B34" s="147"/>
      <c r="C34" s="148" t="s">
        <v>351</v>
      </c>
      <c r="D34" s="148"/>
      <c r="E34" s="148"/>
      <c r="F34" s="148"/>
      <c r="G34" s="148"/>
      <c r="H34" s="148"/>
      <c r="I34" s="148"/>
      <c r="J34" s="148"/>
      <c r="K34" s="148"/>
    </row>
    <row r="35" spans="1:11" ht="14.4" x14ac:dyDescent="0.25">
      <c r="A35" s="162"/>
      <c r="B35" s="147"/>
      <c r="C35" s="148" t="s">
        <v>352</v>
      </c>
      <c r="D35" s="148"/>
      <c r="E35" s="148"/>
      <c r="F35" s="148"/>
      <c r="G35" s="148"/>
      <c r="H35" s="148"/>
      <c r="I35" s="148"/>
      <c r="J35" s="148"/>
      <c r="K35" s="148"/>
    </row>
    <row r="36" spans="1:11" ht="14.4" x14ac:dyDescent="0.25">
      <c r="A36" s="162"/>
      <c r="B36" s="59"/>
      <c r="C36" s="155" t="s">
        <v>353</v>
      </c>
      <c r="D36" s="155"/>
      <c r="E36" s="155"/>
      <c r="F36" s="155"/>
      <c r="G36" s="155"/>
      <c r="H36" s="155"/>
      <c r="I36" s="155"/>
      <c r="J36" s="155"/>
      <c r="K36" s="155"/>
    </row>
    <row r="37" spans="1:11" ht="14.4" customHeight="1" x14ac:dyDescent="0.25">
      <c r="A37" s="162"/>
      <c r="B37" s="59"/>
      <c r="C37" s="155" t="s">
        <v>355</v>
      </c>
      <c r="D37" s="155"/>
      <c r="E37" s="155"/>
      <c r="F37" s="155"/>
      <c r="G37" s="155"/>
      <c r="H37" s="155"/>
      <c r="I37" s="155"/>
      <c r="J37" s="155"/>
      <c r="K37" s="155"/>
    </row>
    <row r="38" spans="1:11" ht="14.4" x14ac:dyDescent="0.25">
      <c r="A38" s="162"/>
      <c r="B38" s="59"/>
      <c r="C38" s="155" t="s">
        <v>347</v>
      </c>
      <c r="D38" s="155"/>
      <c r="E38" s="155"/>
      <c r="F38" s="155"/>
      <c r="G38" s="155"/>
      <c r="H38" s="155"/>
      <c r="I38" s="155"/>
      <c r="J38" s="155"/>
      <c r="K38" s="155"/>
    </row>
    <row r="39" spans="1:11" ht="14.4" x14ac:dyDescent="0.25">
      <c r="A39" s="59"/>
      <c r="B39" s="59"/>
      <c r="C39" s="59"/>
      <c r="D39" s="147"/>
      <c r="E39" s="147"/>
      <c r="F39" s="147"/>
      <c r="G39" s="147"/>
      <c r="H39" s="147"/>
      <c r="I39" s="147"/>
      <c r="J39" s="147"/>
      <c r="K39" s="147"/>
    </row>
    <row r="40" spans="1:11" ht="57.6" x14ac:dyDescent="0.25">
      <c r="A40" s="59" t="s">
        <v>158</v>
      </c>
      <c r="B40" s="59" t="s">
        <v>22</v>
      </c>
      <c r="C40" s="154" t="e">
        <f>+QUOTE!#REF!</f>
        <v>#REF!</v>
      </c>
      <c r="D40" s="154"/>
      <c r="E40" s="154"/>
      <c r="F40" s="154"/>
      <c r="G40" s="154"/>
      <c r="H40" s="154"/>
      <c r="I40" s="154"/>
      <c r="J40" s="154"/>
      <c r="K40" s="154"/>
    </row>
    <row r="41" spans="1:11" ht="14.4" x14ac:dyDescent="0.25">
      <c r="A41" s="59"/>
      <c r="B41" s="59"/>
      <c r="C41" s="148"/>
      <c r="D41" s="148"/>
      <c r="E41" s="148"/>
      <c r="F41" s="148"/>
      <c r="G41" s="148"/>
      <c r="H41" s="148"/>
      <c r="I41" s="148"/>
      <c r="J41" s="148"/>
      <c r="K41" s="148"/>
    </row>
    <row r="42" spans="1:11" ht="28.8" x14ac:dyDescent="0.25">
      <c r="A42" s="59" t="s">
        <v>162</v>
      </c>
      <c r="B42" s="59" t="s">
        <v>22</v>
      </c>
      <c r="C42" s="152" t="s">
        <v>163</v>
      </c>
      <c r="D42" s="152"/>
      <c r="E42" s="152"/>
      <c r="F42" s="152"/>
      <c r="G42" s="152"/>
      <c r="H42" s="152"/>
      <c r="I42" s="152"/>
      <c r="J42" s="152"/>
      <c r="K42" s="152"/>
    </row>
    <row r="43" spans="1:11" ht="14.4" x14ac:dyDescent="0.25">
      <c r="A43" s="59"/>
      <c r="B43" s="59"/>
      <c r="C43" s="152"/>
      <c r="D43" s="152"/>
      <c r="E43" s="152"/>
      <c r="F43" s="152"/>
      <c r="G43" s="152"/>
      <c r="H43" s="152"/>
      <c r="I43" s="152"/>
      <c r="J43" s="152"/>
      <c r="K43" s="152"/>
    </row>
    <row r="44" spans="1:11" ht="14.4" x14ac:dyDescent="0.25">
      <c r="A44" s="59" t="s">
        <v>164</v>
      </c>
      <c r="B44" s="59" t="s">
        <v>22</v>
      </c>
      <c r="C44" s="152" t="s">
        <v>165</v>
      </c>
      <c r="D44" s="152"/>
      <c r="E44" s="152"/>
      <c r="F44" s="152"/>
      <c r="G44" s="152"/>
      <c r="H44" s="152"/>
      <c r="I44" s="152"/>
      <c r="J44" s="152"/>
      <c r="K44" s="152"/>
    </row>
    <row r="45" spans="1:11" ht="14.4" x14ac:dyDescent="0.25">
      <c r="A45" s="59"/>
      <c r="B45" s="59"/>
      <c r="C45" s="152"/>
      <c r="D45" s="152"/>
      <c r="E45" s="152"/>
      <c r="F45" s="152"/>
      <c r="G45" s="152"/>
      <c r="H45" s="152"/>
      <c r="I45" s="152"/>
      <c r="J45" s="152"/>
      <c r="K45" s="152"/>
    </row>
    <row r="46" spans="1:11" ht="14.4" x14ac:dyDescent="0.25">
      <c r="A46" s="59" t="s">
        <v>166</v>
      </c>
      <c r="B46" s="59" t="s">
        <v>22</v>
      </c>
      <c r="C46" s="153" t="s">
        <v>167</v>
      </c>
      <c r="D46" s="153"/>
      <c r="E46" s="153"/>
      <c r="F46" s="153"/>
      <c r="G46" s="153"/>
      <c r="H46" s="153"/>
      <c r="I46" s="153"/>
      <c r="J46" s="153"/>
      <c r="K46" s="153"/>
    </row>
    <row r="47" spans="1:11" ht="14.4" x14ac:dyDescent="0.25">
      <c r="A47" s="59"/>
      <c r="B47" s="59"/>
      <c r="C47" s="150"/>
      <c r="D47" s="150"/>
      <c r="E47" s="150"/>
      <c r="F47" s="150"/>
      <c r="G47" s="150"/>
      <c r="H47" s="150"/>
      <c r="I47" s="150"/>
      <c r="J47" s="150"/>
      <c r="K47" s="150"/>
    </row>
    <row r="48" spans="1:11" ht="14.4" x14ac:dyDescent="0.25">
      <c r="A48" s="59" t="s">
        <v>168</v>
      </c>
      <c r="B48" s="59" t="s">
        <v>22</v>
      </c>
      <c r="C48" s="151" t="s">
        <v>287</v>
      </c>
      <c r="D48" s="151"/>
      <c r="E48" s="151"/>
      <c r="F48" s="151"/>
      <c r="G48" s="151"/>
      <c r="H48" s="151"/>
      <c r="I48" s="151"/>
      <c r="J48" s="151"/>
      <c r="K48" s="151"/>
    </row>
    <row r="49" spans="1:11" ht="14.4" x14ac:dyDescent="0.25">
      <c r="A49" s="59"/>
      <c r="B49" s="59"/>
      <c r="C49" s="150"/>
      <c r="D49" s="150"/>
      <c r="E49" s="150"/>
      <c r="F49" s="150"/>
      <c r="G49" s="150"/>
      <c r="H49" s="150"/>
      <c r="I49" s="150"/>
      <c r="J49" s="150"/>
      <c r="K49" s="150"/>
    </row>
    <row r="50" spans="1:11" ht="14.4" x14ac:dyDescent="0.25">
      <c r="A50" s="59" t="s">
        <v>169</v>
      </c>
      <c r="B50" s="59" t="s">
        <v>22</v>
      </c>
      <c r="C50" s="160">
        <f ca="1">TODAY()</f>
        <v>45919</v>
      </c>
      <c r="D50" s="151"/>
      <c r="E50" s="151"/>
      <c r="F50" s="151"/>
      <c r="G50" s="151"/>
      <c r="H50" s="151"/>
      <c r="I50" s="151"/>
      <c r="J50" s="151"/>
      <c r="K50" s="151"/>
    </row>
  </sheetData>
  <mergeCells count="57">
    <mergeCell ref="C6:K6"/>
    <mergeCell ref="A1:K1"/>
    <mergeCell ref="B2:F2"/>
    <mergeCell ref="G2:K2"/>
    <mergeCell ref="C3:K3"/>
    <mergeCell ref="C4:K4"/>
    <mergeCell ref="C5:K5"/>
    <mergeCell ref="J15:K15"/>
    <mergeCell ref="C32:K32"/>
    <mergeCell ref="C29:K29"/>
    <mergeCell ref="C7:K7"/>
    <mergeCell ref="C8:K8"/>
    <mergeCell ref="C9:K9"/>
    <mergeCell ref="C10:K10"/>
    <mergeCell ref="C11:K11"/>
    <mergeCell ref="C15:G15"/>
    <mergeCell ref="C12:K12"/>
    <mergeCell ref="C13:K13"/>
    <mergeCell ref="C14:K14"/>
    <mergeCell ref="C22:K22"/>
    <mergeCell ref="C30:K30"/>
    <mergeCell ref="C16:G16"/>
    <mergeCell ref="C17:K17"/>
    <mergeCell ref="J16:K16"/>
    <mergeCell ref="C18:K18"/>
    <mergeCell ref="C19:K19"/>
    <mergeCell ref="C20:K20"/>
    <mergeCell ref="D21:E21"/>
    <mergeCell ref="F21:K21"/>
    <mergeCell ref="C23:D23"/>
    <mergeCell ref="E23:K23"/>
    <mergeCell ref="D39:K39"/>
    <mergeCell ref="C40:K40"/>
    <mergeCell ref="C28:K28"/>
    <mergeCell ref="C33:K33"/>
    <mergeCell ref="C34:K34"/>
    <mergeCell ref="C38:K38"/>
    <mergeCell ref="C49:K49"/>
    <mergeCell ref="C50:K50"/>
    <mergeCell ref="C47:K47"/>
    <mergeCell ref="C48:K48"/>
    <mergeCell ref="C41:K41"/>
    <mergeCell ref="C42:K42"/>
    <mergeCell ref="C43:K43"/>
    <mergeCell ref="C44:K44"/>
    <mergeCell ref="C45:K45"/>
    <mergeCell ref="C46:K46"/>
    <mergeCell ref="A24:A38"/>
    <mergeCell ref="B24:B35"/>
    <mergeCell ref="C24:K24"/>
    <mergeCell ref="C25:K25"/>
    <mergeCell ref="C26:K26"/>
    <mergeCell ref="C27:K27"/>
    <mergeCell ref="C31:K31"/>
    <mergeCell ref="C35:K35"/>
    <mergeCell ref="C36:K36"/>
    <mergeCell ref="C37:K37"/>
  </mergeCells>
  <printOptions horizontalCentered="1" verticalCentered="1"/>
  <pageMargins left="0" right="0" top="0" bottom="0" header="0.31496062992125984" footer="0.31496062992125984"/>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K55"/>
  <sheetViews>
    <sheetView topLeftCell="A22" workbookViewId="0">
      <selection activeCell="A110" sqref="A110:C110"/>
    </sheetView>
  </sheetViews>
  <sheetFormatPr defaultRowHeight="13.2" x14ac:dyDescent="0.25"/>
  <cols>
    <col min="1" max="1" width="21.5546875" customWidth="1"/>
    <col min="2" max="2" width="1.5546875" bestFit="1" customWidth="1"/>
    <col min="3" max="3" width="85.109375" customWidth="1"/>
  </cols>
  <sheetData>
    <row r="1" spans="1:3" ht="14.4" x14ac:dyDescent="0.25">
      <c r="A1" s="165" t="s">
        <v>182</v>
      </c>
      <c r="B1" s="165"/>
      <c r="C1" s="165"/>
    </row>
    <row r="2" spans="1:3" ht="14.4" x14ac:dyDescent="0.25">
      <c r="A2" s="66"/>
      <c r="B2" s="63"/>
      <c r="C2" s="66"/>
    </row>
    <row r="3" spans="1:3" ht="14.4" x14ac:dyDescent="0.25">
      <c r="A3" s="66" t="s">
        <v>23</v>
      </c>
      <c r="B3" s="63" t="s">
        <v>22</v>
      </c>
      <c r="C3" s="61">
        <f>QUOTE!C6</f>
        <v>0</v>
      </c>
    </row>
    <row r="4" spans="1:3" ht="14.4" x14ac:dyDescent="0.25">
      <c r="A4" s="66"/>
      <c r="B4" s="63"/>
      <c r="C4" s="67"/>
    </row>
    <row r="5" spans="1:3" ht="14.4" x14ac:dyDescent="0.25">
      <c r="A5" s="61" t="s">
        <v>128</v>
      </c>
      <c r="B5" s="63" t="s">
        <v>22</v>
      </c>
      <c r="C5" s="63">
        <f>QUOTE!C8</f>
        <v>0</v>
      </c>
    </row>
    <row r="6" spans="1:3" ht="14.4" x14ac:dyDescent="0.25">
      <c r="A6" s="66"/>
      <c r="B6" s="63"/>
      <c r="C6" s="67"/>
    </row>
    <row r="7" spans="1:3" ht="14.4" x14ac:dyDescent="0.25">
      <c r="A7" s="61" t="s">
        <v>129</v>
      </c>
      <c r="B7" s="63" t="s">
        <v>22</v>
      </c>
      <c r="C7" s="61" t="s">
        <v>183</v>
      </c>
    </row>
    <row r="8" spans="1:3" ht="14.4" x14ac:dyDescent="0.25">
      <c r="A8" s="61"/>
      <c r="B8" s="63"/>
      <c r="C8" s="61"/>
    </row>
    <row r="9" spans="1:3" ht="14.4" x14ac:dyDescent="0.25">
      <c r="A9" s="61" t="s">
        <v>31</v>
      </c>
      <c r="B9" s="63" t="s">
        <v>22</v>
      </c>
      <c r="C9" s="63" t="s">
        <v>184</v>
      </c>
    </row>
    <row r="10" spans="1:3" ht="14.4" x14ac:dyDescent="0.25">
      <c r="A10" s="61"/>
      <c r="B10" s="63"/>
      <c r="C10" s="63"/>
    </row>
    <row r="11" spans="1:3" ht="14.4" x14ac:dyDescent="0.25">
      <c r="A11" s="156" t="s">
        <v>172</v>
      </c>
      <c r="B11" s="152" t="s">
        <v>22</v>
      </c>
      <c r="C11" s="63" t="s">
        <v>185</v>
      </c>
    </row>
    <row r="12" spans="1:3" ht="14.4" x14ac:dyDescent="0.25">
      <c r="A12" s="156"/>
      <c r="B12" s="152"/>
      <c r="C12" s="68" t="s">
        <v>186</v>
      </c>
    </row>
    <row r="13" spans="1:3" ht="14.4" x14ac:dyDescent="0.25">
      <c r="A13" s="156"/>
      <c r="B13" s="152"/>
      <c r="C13" s="69" t="s">
        <v>187</v>
      </c>
    </row>
    <row r="14" spans="1:3" ht="14.4" x14ac:dyDescent="0.25">
      <c r="A14" s="156"/>
      <c r="B14" s="152"/>
      <c r="C14" s="60" t="s">
        <v>188</v>
      </c>
    </row>
    <row r="15" spans="1:3" ht="14.4" x14ac:dyDescent="0.25">
      <c r="A15" s="156"/>
      <c r="B15" s="152"/>
      <c r="C15" s="68" t="s">
        <v>189</v>
      </c>
    </row>
    <row r="16" spans="1:3" ht="14.4" x14ac:dyDescent="0.25">
      <c r="A16" s="156"/>
      <c r="B16" s="152"/>
      <c r="C16" s="68" t="s">
        <v>190</v>
      </c>
    </row>
    <row r="17" spans="1:3" ht="14.4" x14ac:dyDescent="0.25">
      <c r="A17" s="61"/>
      <c r="B17" s="63"/>
      <c r="C17" s="63"/>
    </row>
    <row r="18" spans="1:3" ht="28.8" x14ac:dyDescent="0.25">
      <c r="A18" s="61" t="s">
        <v>191</v>
      </c>
      <c r="B18" s="152" t="s">
        <v>22</v>
      </c>
      <c r="C18" s="63" t="s">
        <v>193</v>
      </c>
    </row>
    <row r="19" spans="1:3" ht="28.8" x14ac:dyDescent="0.25">
      <c r="A19" s="61" t="s">
        <v>192</v>
      </c>
      <c r="B19" s="152"/>
      <c r="C19" s="61" t="s">
        <v>308</v>
      </c>
    </row>
    <row r="20" spans="1:3" ht="14.4" x14ac:dyDescent="0.25">
      <c r="A20" s="61"/>
      <c r="B20" s="152"/>
      <c r="C20" s="84">
        <f>QUOTE!F52</f>
        <v>5000000</v>
      </c>
    </row>
    <row r="21" spans="1:3" ht="14.4" x14ac:dyDescent="0.25">
      <c r="A21" s="70"/>
      <c r="B21" s="152"/>
      <c r="C21" s="61" t="s">
        <v>309</v>
      </c>
    </row>
    <row r="22" spans="1:3" ht="14.4" x14ac:dyDescent="0.25">
      <c r="A22" s="61"/>
      <c r="B22" s="63"/>
      <c r="C22" s="84">
        <f>QUOTE!F57</f>
        <v>0</v>
      </c>
    </row>
    <row r="23" spans="1:3" ht="14.4" x14ac:dyDescent="0.25">
      <c r="A23" s="61" t="s">
        <v>194</v>
      </c>
      <c r="B23" s="63" t="s">
        <v>22</v>
      </c>
      <c r="C23" s="61" t="s">
        <v>195</v>
      </c>
    </row>
    <row r="24" spans="1:3" ht="14.4" x14ac:dyDescent="0.25">
      <c r="A24" s="61"/>
      <c r="B24" s="63"/>
      <c r="C24" s="61"/>
    </row>
    <row r="25" spans="1:3" ht="28.8" x14ac:dyDescent="0.25">
      <c r="A25" s="61" t="s">
        <v>196</v>
      </c>
      <c r="B25" s="63" t="s">
        <v>22</v>
      </c>
      <c r="C25" s="61" t="s">
        <v>195</v>
      </c>
    </row>
    <row r="26" spans="1:3" ht="14.4" x14ac:dyDescent="0.25">
      <c r="A26" s="61"/>
      <c r="B26" s="63"/>
      <c r="C26" s="61"/>
    </row>
    <row r="27" spans="1:3" ht="14.4" x14ac:dyDescent="0.25">
      <c r="A27" s="156" t="s">
        <v>197</v>
      </c>
      <c r="B27" s="152" t="s">
        <v>22</v>
      </c>
      <c r="C27" s="68" t="s">
        <v>198</v>
      </c>
    </row>
    <row r="28" spans="1:3" ht="14.4" x14ac:dyDescent="0.25">
      <c r="A28" s="156"/>
      <c r="B28" s="152"/>
      <c r="C28" s="68" t="s">
        <v>199</v>
      </c>
    </row>
    <row r="29" spans="1:3" ht="14.4" x14ac:dyDescent="0.25">
      <c r="A29" s="156"/>
      <c r="B29" s="152"/>
      <c r="C29" s="68" t="s">
        <v>200</v>
      </c>
    </row>
    <row r="30" spans="1:3" ht="14.4" x14ac:dyDescent="0.25">
      <c r="A30" s="156"/>
      <c r="B30" s="152"/>
      <c r="C30" s="68" t="s">
        <v>201</v>
      </c>
    </row>
    <row r="31" spans="1:3" ht="14.4" x14ac:dyDescent="0.25">
      <c r="A31" s="156"/>
      <c r="B31" s="152"/>
      <c r="C31" s="68" t="s">
        <v>202</v>
      </c>
    </row>
    <row r="32" spans="1:3" ht="14.4" x14ac:dyDescent="0.25">
      <c r="A32" s="156"/>
      <c r="B32" s="152"/>
      <c r="C32" s="68" t="s">
        <v>307</v>
      </c>
    </row>
    <row r="33" spans="1:3" ht="14.4" x14ac:dyDescent="0.25">
      <c r="A33" s="156"/>
      <c r="B33" s="152"/>
      <c r="C33" s="68" t="s">
        <v>203</v>
      </c>
    </row>
    <row r="34" spans="1:3" ht="14.4" x14ac:dyDescent="0.25">
      <c r="A34" s="156"/>
      <c r="B34" s="152"/>
      <c r="C34" s="68" t="s">
        <v>204</v>
      </c>
    </row>
    <row r="35" spans="1:3" ht="14.4" x14ac:dyDescent="0.25">
      <c r="A35" s="156"/>
      <c r="B35" s="152"/>
      <c r="C35" s="68" t="s">
        <v>205</v>
      </c>
    </row>
    <row r="36" spans="1:3" ht="14.4" x14ac:dyDescent="0.25">
      <c r="A36" s="156"/>
      <c r="B36" s="152"/>
      <c r="C36" s="68" t="s">
        <v>206</v>
      </c>
    </row>
    <row r="37" spans="1:3" ht="14.4" x14ac:dyDescent="0.25">
      <c r="A37" s="61"/>
      <c r="B37" s="63"/>
      <c r="C37" s="68"/>
    </row>
    <row r="38" spans="1:3" ht="14.4" x14ac:dyDescent="0.25">
      <c r="A38" s="61" t="s">
        <v>181</v>
      </c>
      <c r="B38" s="63" t="s">
        <v>22</v>
      </c>
      <c r="C38" s="61" t="s">
        <v>207</v>
      </c>
    </row>
    <row r="39" spans="1:3" ht="14.4" x14ac:dyDescent="0.25">
      <c r="A39" s="61"/>
      <c r="B39" s="63"/>
      <c r="C39" s="61"/>
    </row>
    <row r="40" spans="1:3" ht="14.4" x14ac:dyDescent="0.25">
      <c r="A40" s="156" t="s">
        <v>208</v>
      </c>
      <c r="B40" s="152" t="s">
        <v>22</v>
      </c>
      <c r="C40" s="60" t="s">
        <v>209</v>
      </c>
    </row>
    <row r="41" spans="1:3" ht="14.4" x14ac:dyDescent="0.25">
      <c r="A41" s="156"/>
      <c r="B41" s="152"/>
      <c r="C41" s="60" t="s">
        <v>210</v>
      </c>
    </row>
    <row r="42" spans="1:3" ht="14.4" x14ac:dyDescent="0.25">
      <c r="A42" s="156"/>
      <c r="B42" s="152"/>
      <c r="C42" s="60" t="s">
        <v>211</v>
      </c>
    </row>
    <row r="43" spans="1:3" ht="14.4" x14ac:dyDescent="0.25">
      <c r="A43" s="61"/>
      <c r="B43" s="63"/>
      <c r="C43" s="59"/>
    </row>
    <row r="44" spans="1:3" ht="14.4" x14ac:dyDescent="0.25">
      <c r="A44" s="66" t="s">
        <v>310</v>
      </c>
      <c r="B44" s="152" t="s">
        <v>22</v>
      </c>
      <c r="C44" s="164" t="e">
        <f>QUOTE!#REF!</f>
        <v>#REF!</v>
      </c>
    </row>
    <row r="45" spans="1:3" ht="28.8" x14ac:dyDescent="0.25">
      <c r="A45" s="66" t="s">
        <v>212</v>
      </c>
      <c r="B45" s="152"/>
      <c r="C45" s="164"/>
    </row>
    <row r="46" spans="1:3" ht="14.4" x14ac:dyDescent="0.25">
      <c r="A46" s="66"/>
      <c r="B46" s="63"/>
      <c r="C46" s="66"/>
    </row>
    <row r="47" spans="1:3" ht="28.8" x14ac:dyDescent="0.25">
      <c r="A47" s="61" t="s">
        <v>213</v>
      </c>
      <c r="B47" s="63" t="s">
        <v>22</v>
      </c>
      <c r="C47" s="63" t="s">
        <v>214</v>
      </c>
    </row>
    <row r="48" spans="1:3" ht="14.4" x14ac:dyDescent="0.25">
      <c r="A48" s="61"/>
      <c r="B48" s="63"/>
      <c r="C48" s="63"/>
    </row>
    <row r="49" spans="1:11" ht="14.4" x14ac:dyDescent="0.25">
      <c r="A49" s="61" t="s">
        <v>164</v>
      </c>
      <c r="B49" s="63" t="s">
        <v>22</v>
      </c>
      <c r="C49" s="63" t="s">
        <v>165</v>
      </c>
    </row>
    <row r="50" spans="1:11" ht="14.4" x14ac:dyDescent="0.25">
      <c r="A50" s="61"/>
      <c r="B50" s="63"/>
      <c r="C50" s="63"/>
    </row>
    <row r="51" spans="1:11" ht="14.4" x14ac:dyDescent="0.25">
      <c r="A51" s="61" t="s">
        <v>166</v>
      </c>
      <c r="B51" s="63" t="s">
        <v>22</v>
      </c>
      <c r="C51" s="64" t="s">
        <v>167</v>
      </c>
    </row>
    <row r="52" spans="1:11" ht="14.4" x14ac:dyDescent="0.25">
      <c r="A52" s="61"/>
      <c r="B52" s="63"/>
      <c r="C52" s="65"/>
    </row>
    <row r="53" spans="1:11" ht="14.4" x14ac:dyDescent="0.25">
      <c r="A53" s="61" t="s">
        <v>168</v>
      </c>
      <c r="B53" s="63" t="s">
        <v>22</v>
      </c>
      <c r="C53" s="67" t="s">
        <v>287</v>
      </c>
      <c r="D53" s="67"/>
      <c r="E53" s="67"/>
      <c r="F53" s="67"/>
      <c r="G53" s="67"/>
      <c r="H53" s="67"/>
      <c r="I53" s="67"/>
      <c r="J53" s="67"/>
      <c r="K53" s="67"/>
    </row>
    <row r="54" spans="1:11" ht="14.4" x14ac:dyDescent="0.25">
      <c r="A54" s="61"/>
      <c r="B54" s="63"/>
      <c r="C54" s="65"/>
    </row>
    <row r="55" spans="1:11" ht="14.4" x14ac:dyDescent="0.25">
      <c r="A55" s="61" t="s">
        <v>169</v>
      </c>
      <c r="B55" s="63" t="s">
        <v>22</v>
      </c>
      <c r="C55" s="91">
        <f ca="1">TODAY()</f>
        <v>45919</v>
      </c>
      <c r="D55" s="92"/>
      <c r="E55" s="92"/>
      <c r="F55" s="92"/>
      <c r="G55" s="92"/>
      <c r="H55" s="92"/>
      <c r="I55" s="92"/>
      <c r="J55" s="92"/>
      <c r="K55" s="92"/>
    </row>
  </sheetData>
  <mergeCells count="10">
    <mergeCell ref="A40:A42"/>
    <mergeCell ref="B40:B42"/>
    <mergeCell ref="B44:B45"/>
    <mergeCell ref="C44:C45"/>
    <mergeCell ref="A1:C1"/>
    <mergeCell ref="A11:A16"/>
    <mergeCell ref="B11:B16"/>
    <mergeCell ref="B18:B21"/>
    <mergeCell ref="A27:A36"/>
    <mergeCell ref="B27:B36"/>
  </mergeCells>
  <printOptions horizontalCentered="1" verticalCentered="1"/>
  <pageMargins left="0" right="0" top="0" bottom="0" header="0.31496062992125984" footer="0.31496062992125984"/>
  <pageSetup paperSize="9" scale="9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40"/>
  <sheetViews>
    <sheetView topLeftCell="A18" workbookViewId="0">
      <selection activeCell="A110" sqref="A110:C110"/>
    </sheetView>
  </sheetViews>
  <sheetFormatPr defaultRowHeight="13.2" x14ac:dyDescent="0.25"/>
  <cols>
    <col min="1" max="1" width="31.6640625" customWidth="1"/>
    <col min="2" max="2" width="2.44140625" customWidth="1"/>
    <col min="4" max="4" width="5" customWidth="1"/>
    <col min="5" max="5" width="14.77734375" customWidth="1"/>
    <col min="6" max="6" width="27.33203125" customWidth="1"/>
  </cols>
  <sheetData>
    <row r="1" spans="1:6" ht="14.4" customHeight="1" x14ac:dyDescent="0.25">
      <c r="A1" s="157" t="s">
        <v>215</v>
      </c>
      <c r="B1" s="157"/>
      <c r="C1" s="157"/>
      <c r="D1" s="157"/>
      <c r="E1" s="157"/>
      <c r="F1" s="157"/>
    </row>
    <row r="2" spans="1:6" ht="14.4" customHeight="1" x14ac:dyDescent="0.25">
      <c r="A2" s="82"/>
      <c r="B2" s="82"/>
      <c r="C2" s="82"/>
      <c r="D2" s="82"/>
      <c r="E2" s="82"/>
      <c r="F2" s="82"/>
    </row>
    <row r="3" spans="1:6" ht="14.4" x14ac:dyDescent="0.25">
      <c r="A3" s="61" t="s">
        <v>23</v>
      </c>
      <c r="B3" s="61" t="s">
        <v>22</v>
      </c>
      <c r="C3" s="148">
        <f>QUOTE!C6</f>
        <v>0</v>
      </c>
      <c r="D3" s="148"/>
      <c r="E3" s="148"/>
      <c r="F3" s="148"/>
    </row>
    <row r="4" spans="1:6" ht="14.4" x14ac:dyDescent="0.25">
      <c r="A4" s="63"/>
      <c r="B4" s="61"/>
      <c r="C4" s="148"/>
      <c r="D4" s="148"/>
      <c r="E4" s="148"/>
      <c r="F4" s="148"/>
    </row>
    <row r="5" spans="1:6" ht="14.4" x14ac:dyDescent="0.25">
      <c r="A5" s="61" t="s">
        <v>128</v>
      </c>
      <c r="B5" s="61" t="s">
        <v>22</v>
      </c>
      <c r="C5" s="148">
        <f>QUOTE!C8</f>
        <v>0</v>
      </c>
      <c r="D5" s="148"/>
      <c r="E5" s="148"/>
      <c r="F5" s="148"/>
    </row>
    <row r="6" spans="1:6" ht="14.4" x14ac:dyDescent="0.25">
      <c r="A6" s="61"/>
      <c r="B6" s="61"/>
      <c r="C6" s="148"/>
      <c r="D6" s="148"/>
      <c r="E6" s="148"/>
      <c r="F6" s="148"/>
    </row>
    <row r="7" spans="1:6" ht="14.4" x14ac:dyDescent="0.25">
      <c r="A7" s="61" t="s">
        <v>129</v>
      </c>
      <c r="B7" s="61" t="s">
        <v>22</v>
      </c>
      <c r="C7" s="147" t="s">
        <v>216</v>
      </c>
      <c r="D7" s="147"/>
      <c r="E7" s="147"/>
      <c r="F7" s="147"/>
    </row>
    <row r="8" spans="1:6" ht="14.4" x14ac:dyDescent="0.25">
      <c r="A8" s="63"/>
      <c r="B8" s="61"/>
      <c r="C8" s="148"/>
      <c r="D8" s="148"/>
      <c r="E8" s="148"/>
      <c r="F8" s="148"/>
    </row>
    <row r="9" spans="1:6" ht="14.4" x14ac:dyDescent="0.25">
      <c r="A9" s="61" t="s">
        <v>31</v>
      </c>
      <c r="B9" s="61" t="s">
        <v>22</v>
      </c>
      <c r="C9" s="148" t="s">
        <v>131</v>
      </c>
      <c r="D9" s="148"/>
      <c r="E9" s="148"/>
      <c r="F9" s="148"/>
    </row>
    <row r="10" spans="1:6" ht="14.4" x14ac:dyDescent="0.25">
      <c r="A10" s="63"/>
      <c r="B10" s="61"/>
      <c r="C10" s="152"/>
      <c r="D10" s="152"/>
      <c r="E10" s="152"/>
      <c r="F10" s="152"/>
    </row>
    <row r="11" spans="1:6" ht="71.400000000000006" customHeight="1" x14ac:dyDescent="0.25">
      <c r="A11" s="61" t="s">
        <v>172</v>
      </c>
      <c r="B11" s="61" t="s">
        <v>22</v>
      </c>
      <c r="C11" s="152" t="s">
        <v>217</v>
      </c>
      <c r="D11" s="152"/>
      <c r="E11" s="152"/>
      <c r="F11" s="152"/>
    </row>
    <row r="12" spans="1:6" ht="14.4" x14ac:dyDescent="0.25">
      <c r="A12" s="152"/>
      <c r="B12" s="156"/>
      <c r="C12" s="63"/>
      <c r="D12" s="152"/>
      <c r="E12" s="152"/>
      <c r="F12" s="152"/>
    </row>
    <row r="13" spans="1:6" ht="60" customHeight="1" x14ac:dyDescent="0.25">
      <c r="A13" s="152"/>
      <c r="B13" s="156"/>
      <c r="C13" s="63" t="s">
        <v>218</v>
      </c>
      <c r="D13" s="152" t="s">
        <v>220</v>
      </c>
      <c r="E13" s="152"/>
      <c r="F13" s="152"/>
    </row>
    <row r="14" spans="1:6" ht="60" customHeight="1" x14ac:dyDescent="0.25">
      <c r="A14" s="152"/>
      <c r="B14" s="156"/>
      <c r="C14" s="63"/>
      <c r="D14" s="152" t="s">
        <v>221</v>
      </c>
      <c r="E14" s="152"/>
      <c r="F14" s="152"/>
    </row>
    <row r="15" spans="1:6" ht="37.200000000000003" customHeight="1" x14ac:dyDescent="0.25">
      <c r="A15" s="152"/>
      <c r="B15" s="156"/>
      <c r="C15" s="63" t="s">
        <v>219</v>
      </c>
      <c r="D15" s="152" t="s">
        <v>222</v>
      </c>
      <c r="E15" s="152"/>
      <c r="F15" s="152"/>
    </row>
    <row r="16" spans="1:6" ht="14.4" x14ac:dyDescent="0.25">
      <c r="A16" s="61"/>
      <c r="B16" s="61"/>
      <c r="C16" s="170"/>
      <c r="D16" s="170"/>
      <c r="E16" s="170"/>
      <c r="F16" s="170"/>
    </row>
    <row r="17" spans="1:6" ht="25.8" customHeight="1" x14ac:dyDescent="0.25">
      <c r="A17" s="156" t="s">
        <v>223</v>
      </c>
      <c r="B17" s="156" t="s">
        <v>22</v>
      </c>
      <c r="C17" s="167" t="s">
        <v>224</v>
      </c>
      <c r="D17" s="167"/>
      <c r="E17" s="167"/>
      <c r="F17" s="167"/>
    </row>
    <row r="18" spans="1:6" ht="14.4" customHeight="1" x14ac:dyDescent="0.25">
      <c r="A18" s="156"/>
      <c r="B18" s="156"/>
      <c r="C18" s="167" t="s">
        <v>312</v>
      </c>
      <c r="D18" s="167"/>
      <c r="E18" s="167"/>
      <c r="F18" s="167"/>
    </row>
    <row r="19" spans="1:6" ht="14.4" customHeight="1" x14ac:dyDescent="0.25">
      <c r="A19" s="156"/>
      <c r="B19" s="156"/>
      <c r="C19" s="167"/>
      <c r="D19" s="167"/>
      <c r="E19" s="167"/>
      <c r="F19" s="167"/>
    </row>
    <row r="20" spans="1:6" ht="14.4" x14ac:dyDescent="0.25">
      <c r="A20" s="61"/>
      <c r="B20" s="61"/>
      <c r="C20" s="167"/>
      <c r="D20" s="167"/>
      <c r="E20" s="167"/>
      <c r="F20" s="167"/>
    </row>
    <row r="21" spans="1:6" ht="25.8" customHeight="1" x14ac:dyDescent="0.25">
      <c r="A21" s="156" t="s">
        <v>311</v>
      </c>
      <c r="B21" s="156" t="s">
        <v>22</v>
      </c>
      <c r="C21" s="167" t="s">
        <v>225</v>
      </c>
      <c r="D21" s="167"/>
      <c r="E21" s="87">
        <f>QUOTE!F74</f>
        <v>3026660</v>
      </c>
      <c r="F21" s="169"/>
    </row>
    <row r="22" spans="1:6" ht="14.4" customHeight="1" x14ac:dyDescent="0.25">
      <c r="A22" s="156"/>
      <c r="B22" s="156"/>
      <c r="C22" s="167" t="s">
        <v>226</v>
      </c>
      <c r="D22" s="167"/>
      <c r="E22" s="87">
        <f>QUOTE!F75</f>
        <v>0</v>
      </c>
      <c r="F22" s="169"/>
    </row>
    <row r="23" spans="1:6" ht="14.4" customHeight="1" x14ac:dyDescent="0.25">
      <c r="A23" s="156"/>
      <c r="B23" s="156"/>
      <c r="C23" s="167"/>
      <c r="D23" s="167"/>
      <c r="E23" s="85"/>
      <c r="F23" s="169"/>
    </row>
    <row r="24" spans="1:6" ht="14.4" x14ac:dyDescent="0.25">
      <c r="A24" s="61"/>
      <c r="B24" s="61"/>
      <c r="C24" s="167"/>
      <c r="D24" s="167"/>
      <c r="E24" s="86"/>
      <c r="F24" s="71"/>
    </row>
    <row r="25" spans="1:6" ht="14.4" x14ac:dyDescent="0.25">
      <c r="A25" s="61" t="s">
        <v>181</v>
      </c>
      <c r="B25" s="61" t="s">
        <v>22</v>
      </c>
      <c r="C25" s="152" t="s">
        <v>227</v>
      </c>
      <c r="D25" s="152"/>
      <c r="E25" s="152"/>
      <c r="F25" s="152"/>
    </row>
    <row r="26" spans="1:6" ht="14.4" x14ac:dyDescent="0.25">
      <c r="A26" s="61"/>
      <c r="B26" s="61"/>
      <c r="C26" s="152"/>
      <c r="D26" s="152"/>
      <c r="E26" s="152"/>
      <c r="F26" s="152"/>
    </row>
    <row r="27" spans="1:6" ht="14.4" x14ac:dyDescent="0.25">
      <c r="A27" s="66" t="s">
        <v>310</v>
      </c>
      <c r="B27" s="156" t="s">
        <v>22</v>
      </c>
      <c r="C27" s="164" t="e">
        <f>QUOTE!#REF!</f>
        <v>#REF!</v>
      </c>
      <c r="D27" s="164"/>
      <c r="E27" s="164"/>
      <c r="F27" s="164"/>
    </row>
    <row r="28" spans="1:6" ht="14.4" x14ac:dyDescent="0.25">
      <c r="A28" s="66" t="s">
        <v>212</v>
      </c>
      <c r="B28" s="156"/>
      <c r="C28" s="164"/>
      <c r="D28" s="164"/>
      <c r="E28" s="164"/>
      <c r="F28" s="164"/>
    </row>
    <row r="29" spans="1:6" ht="14.4" x14ac:dyDescent="0.25">
      <c r="A29" s="66"/>
      <c r="B29" s="61"/>
      <c r="C29" s="156"/>
      <c r="D29" s="156"/>
      <c r="E29" s="156"/>
      <c r="F29" s="156"/>
    </row>
    <row r="30" spans="1:6" ht="14.4" x14ac:dyDescent="0.25">
      <c r="A30" s="66" t="s">
        <v>162</v>
      </c>
      <c r="B30" s="61" t="s">
        <v>22</v>
      </c>
      <c r="C30" s="152" t="s">
        <v>228</v>
      </c>
      <c r="D30" s="152"/>
      <c r="E30" s="152"/>
      <c r="F30" s="152"/>
    </row>
    <row r="31" spans="1:6" ht="14.4" x14ac:dyDescent="0.25">
      <c r="A31" s="66"/>
      <c r="B31" s="61"/>
      <c r="C31" s="152"/>
      <c r="D31" s="152"/>
      <c r="E31" s="152"/>
      <c r="F31" s="152"/>
    </row>
    <row r="32" spans="1:6" ht="14.4" customHeight="1" x14ac:dyDescent="0.25">
      <c r="A32" s="66" t="s">
        <v>164</v>
      </c>
      <c r="B32" s="61" t="s">
        <v>22</v>
      </c>
      <c r="C32" s="152" t="s">
        <v>165</v>
      </c>
      <c r="D32" s="152"/>
      <c r="E32" s="152"/>
      <c r="F32" s="152"/>
    </row>
    <row r="33" spans="1:11" ht="14.4" x14ac:dyDescent="0.25">
      <c r="A33" s="66"/>
      <c r="B33" s="61"/>
      <c r="C33" s="152"/>
      <c r="D33" s="152"/>
      <c r="E33" s="152"/>
      <c r="F33" s="152"/>
    </row>
    <row r="34" spans="1:11" ht="28.8" customHeight="1" x14ac:dyDescent="0.25">
      <c r="A34" s="66" t="s">
        <v>166</v>
      </c>
      <c r="B34" s="61" t="s">
        <v>22</v>
      </c>
      <c r="C34" s="168" t="s">
        <v>167</v>
      </c>
      <c r="D34" s="168"/>
      <c r="E34" s="168"/>
      <c r="F34" s="168"/>
    </row>
    <row r="35" spans="1:11" ht="14.4" x14ac:dyDescent="0.25">
      <c r="A35" s="66"/>
      <c r="B35" s="61"/>
      <c r="C35" s="152"/>
      <c r="D35" s="152"/>
      <c r="E35" s="152"/>
      <c r="F35" s="152"/>
    </row>
    <row r="36" spans="1:11" ht="71.400000000000006" customHeight="1" x14ac:dyDescent="0.25">
      <c r="A36" s="61" t="s">
        <v>159</v>
      </c>
      <c r="B36" s="61" t="s">
        <v>22</v>
      </c>
      <c r="C36" s="152" t="s">
        <v>229</v>
      </c>
      <c r="D36" s="152"/>
      <c r="E36" s="152"/>
      <c r="F36" s="152"/>
    </row>
    <row r="37" spans="1:11" ht="14.4" x14ac:dyDescent="0.25">
      <c r="A37" s="61"/>
      <c r="B37" s="61"/>
      <c r="C37" s="152"/>
      <c r="D37" s="152"/>
      <c r="E37" s="152"/>
      <c r="F37" s="152"/>
    </row>
    <row r="38" spans="1:11" ht="14.4" customHeight="1" x14ac:dyDescent="0.25">
      <c r="A38" s="61" t="s">
        <v>168</v>
      </c>
      <c r="B38" s="61" t="s">
        <v>22</v>
      </c>
      <c r="C38" s="166" t="s">
        <v>287</v>
      </c>
      <c r="D38" s="166"/>
      <c r="E38" s="67"/>
      <c r="F38" s="67"/>
      <c r="G38" s="67"/>
      <c r="H38" s="67"/>
      <c r="I38" s="67"/>
      <c r="J38" s="67"/>
      <c r="K38" s="67"/>
    </row>
    <row r="39" spans="1:11" ht="14.4" x14ac:dyDescent="0.25">
      <c r="A39" s="61"/>
      <c r="B39" s="61"/>
      <c r="C39" s="152"/>
      <c r="D39" s="152"/>
      <c r="E39" s="152"/>
      <c r="F39" s="152"/>
    </row>
    <row r="40" spans="1:11" ht="14.4" x14ac:dyDescent="0.25">
      <c r="A40" s="61" t="s">
        <v>169</v>
      </c>
      <c r="B40" s="61" t="s">
        <v>22</v>
      </c>
      <c r="C40" s="149">
        <f ca="1">TODAY()</f>
        <v>45919</v>
      </c>
      <c r="D40" s="149"/>
      <c r="E40" s="67"/>
      <c r="F40" s="67"/>
      <c r="G40" s="67"/>
      <c r="H40" s="67"/>
      <c r="I40" s="67"/>
      <c r="J40" s="67"/>
      <c r="K40" s="67"/>
    </row>
  </sheetData>
  <mergeCells count="46">
    <mergeCell ref="C7:F7"/>
    <mergeCell ref="A1:F1"/>
    <mergeCell ref="C3:F3"/>
    <mergeCell ref="C4:F4"/>
    <mergeCell ref="C5:F5"/>
    <mergeCell ref="C6:F6"/>
    <mergeCell ref="C8:F8"/>
    <mergeCell ref="C9:F9"/>
    <mergeCell ref="C10:F10"/>
    <mergeCell ref="C11:F11"/>
    <mergeCell ref="A12:A15"/>
    <mergeCell ref="B12:B15"/>
    <mergeCell ref="D12:F12"/>
    <mergeCell ref="D13:F13"/>
    <mergeCell ref="D14:F14"/>
    <mergeCell ref="D15:F15"/>
    <mergeCell ref="C16:F16"/>
    <mergeCell ref="A17:A19"/>
    <mergeCell ref="B17:B19"/>
    <mergeCell ref="C17:F17"/>
    <mergeCell ref="C18:F18"/>
    <mergeCell ref="C19:F19"/>
    <mergeCell ref="C20:F20"/>
    <mergeCell ref="A21:A23"/>
    <mergeCell ref="B21:B23"/>
    <mergeCell ref="C21:D21"/>
    <mergeCell ref="C22:D22"/>
    <mergeCell ref="C23:D23"/>
    <mergeCell ref="F21:F23"/>
    <mergeCell ref="C35:F35"/>
    <mergeCell ref="C24:D24"/>
    <mergeCell ref="C25:F25"/>
    <mergeCell ref="C26:F26"/>
    <mergeCell ref="B27:B28"/>
    <mergeCell ref="C27:F28"/>
    <mergeCell ref="C29:F29"/>
    <mergeCell ref="C30:F30"/>
    <mergeCell ref="C31:F31"/>
    <mergeCell ref="C32:F32"/>
    <mergeCell ref="C33:F33"/>
    <mergeCell ref="C34:F34"/>
    <mergeCell ref="C38:D38"/>
    <mergeCell ref="C40:D40"/>
    <mergeCell ref="C36:F36"/>
    <mergeCell ref="C37:F37"/>
    <mergeCell ref="C39:F39"/>
  </mergeCells>
  <printOptions horizontalCentered="1" verticalCentered="1"/>
  <pageMargins left="0" right="0" top="0" bottom="0" header="0.31496062992125984" footer="0.31496062992125984"/>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K61"/>
  <sheetViews>
    <sheetView topLeftCell="A13" workbookViewId="0">
      <selection activeCell="A110" sqref="A110:C110"/>
    </sheetView>
  </sheetViews>
  <sheetFormatPr defaultRowHeight="13.2" x14ac:dyDescent="0.25"/>
  <cols>
    <col min="1" max="1" width="31.44140625" customWidth="1"/>
    <col min="2" max="2" width="1.5546875" bestFit="1" customWidth="1"/>
    <col min="3" max="3" width="70.44140625" customWidth="1"/>
  </cols>
  <sheetData>
    <row r="1" spans="1:3" ht="14.4" x14ac:dyDescent="0.25">
      <c r="A1" s="157" t="s">
        <v>230</v>
      </c>
      <c r="B1" s="157"/>
      <c r="C1" s="157"/>
    </row>
    <row r="2" spans="1:3" ht="14.4" x14ac:dyDescent="0.25">
      <c r="A2" s="61"/>
      <c r="B2" s="61"/>
      <c r="C2" s="60"/>
    </row>
    <row r="3" spans="1:3" ht="14.4" x14ac:dyDescent="0.25">
      <c r="A3" s="61" t="s">
        <v>23</v>
      </c>
      <c r="B3" s="61" t="s">
        <v>22</v>
      </c>
      <c r="C3" s="60">
        <f>QUOTE!C6</f>
        <v>0</v>
      </c>
    </row>
    <row r="4" spans="1:3" ht="14.4" x14ac:dyDescent="0.25">
      <c r="A4" s="63"/>
      <c r="B4" s="61"/>
      <c r="C4" s="60"/>
    </row>
    <row r="5" spans="1:3" ht="14.4" x14ac:dyDescent="0.25">
      <c r="A5" s="61" t="s">
        <v>128</v>
      </c>
      <c r="B5" s="61" t="s">
        <v>22</v>
      </c>
      <c r="C5" s="60">
        <f>QUOTE!C8</f>
        <v>0</v>
      </c>
    </row>
    <row r="6" spans="1:3" ht="14.4" x14ac:dyDescent="0.25">
      <c r="A6" s="61"/>
      <c r="B6" s="61"/>
      <c r="C6" s="60"/>
    </row>
    <row r="7" spans="1:3" ht="14.4" x14ac:dyDescent="0.25">
      <c r="A7" s="61" t="s">
        <v>129</v>
      </c>
      <c r="B7" s="61" t="s">
        <v>22</v>
      </c>
      <c r="C7" s="59" t="s">
        <v>231</v>
      </c>
    </row>
    <row r="8" spans="1:3" ht="14.4" x14ac:dyDescent="0.25">
      <c r="A8" s="63"/>
      <c r="B8" s="61"/>
      <c r="C8" s="60"/>
    </row>
    <row r="9" spans="1:3" ht="14.4" x14ac:dyDescent="0.25">
      <c r="A9" s="61" t="s">
        <v>31</v>
      </c>
      <c r="B9" s="61" t="s">
        <v>22</v>
      </c>
      <c r="C9" s="60" t="s">
        <v>131</v>
      </c>
    </row>
    <row r="10" spans="1:3" ht="14.4" x14ac:dyDescent="0.25">
      <c r="A10" s="63"/>
      <c r="B10" s="61"/>
      <c r="C10" s="63"/>
    </row>
    <row r="11" spans="1:3" ht="86.4" x14ac:dyDescent="0.25">
      <c r="A11" s="61" t="s">
        <v>172</v>
      </c>
      <c r="B11" s="61" t="s">
        <v>22</v>
      </c>
      <c r="C11" s="63" t="s">
        <v>348</v>
      </c>
    </row>
    <row r="12" spans="1:3" ht="14.4" x14ac:dyDescent="0.25">
      <c r="A12" s="63"/>
      <c r="B12" s="61"/>
      <c r="C12" s="63"/>
    </row>
    <row r="13" spans="1:3" ht="14.4" x14ac:dyDescent="0.25">
      <c r="A13" s="156" t="s">
        <v>232</v>
      </c>
      <c r="B13" s="156" t="s">
        <v>22</v>
      </c>
      <c r="C13" s="63" t="s">
        <v>233</v>
      </c>
    </row>
    <row r="14" spans="1:3" ht="14.4" x14ac:dyDescent="0.25">
      <c r="A14" s="156"/>
      <c r="B14" s="156"/>
      <c r="C14" s="63" t="s">
        <v>234</v>
      </c>
    </row>
    <row r="15" spans="1:3" ht="14.4" x14ac:dyDescent="0.25">
      <c r="A15" s="156"/>
      <c r="B15" s="156"/>
      <c r="C15" s="63" t="s">
        <v>235</v>
      </c>
    </row>
    <row r="16" spans="1:3" ht="14.4" x14ac:dyDescent="0.25">
      <c r="A16" s="61"/>
      <c r="B16" s="61"/>
      <c r="C16" s="63"/>
    </row>
    <row r="17" spans="1:3" ht="28.8" x14ac:dyDescent="0.25">
      <c r="A17" s="61" t="s">
        <v>236</v>
      </c>
      <c r="B17" s="61" t="s">
        <v>22</v>
      </c>
      <c r="C17" s="63" t="s">
        <v>237</v>
      </c>
    </row>
    <row r="18" spans="1:3" ht="14.4" x14ac:dyDescent="0.25">
      <c r="A18" s="61"/>
      <c r="B18" s="61"/>
      <c r="C18" s="63"/>
    </row>
    <row r="19" spans="1:3" ht="14.4" x14ac:dyDescent="0.25">
      <c r="A19" s="156" t="s">
        <v>223</v>
      </c>
      <c r="B19" s="156" t="s">
        <v>22</v>
      </c>
      <c r="C19" s="68" t="s">
        <v>224</v>
      </c>
    </row>
    <row r="20" spans="1:3" ht="14.4" x14ac:dyDescent="0.25">
      <c r="A20" s="156"/>
      <c r="B20" s="156"/>
      <c r="C20" s="68" t="s">
        <v>312</v>
      </c>
    </row>
    <row r="21" spans="1:3" ht="14.4" x14ac:dyDescent="0.25">
      <c r="A21" s="156"/>
      <c r="B21" s="156"/>
      <c r="C21" s="68"/>
    </row>
    <row r="22" spans="1:3" ht="14.4" x14ac:dyDescent="0.25">
      <c r="A22" s="156" t="s">
        <v>238</v>
      </c>
      <c r="B22" s="156" t="s">
        <v>22</v>
      </c>
      <c r="C22" s="63" t="s">
        <v>239</v>
      </c>
    </row>
    <row r="23" spans="1:3" ht="14.4" x14ac:dyDescent="0.25">
      <c r="A23" s="156"/>
      <c r="B23" s="156"/>
      <c r="C23" s="63" t="s">
        <v>240</v>
      </c>
    </row>
    <row r="24" spans="1:3" ht="14.4" x14ac:dyDescent="0.25">
      <c r="A24" s="156"/>
      <c r="B24" s="156"/>
      <c r="C24" s="63" t="s">
        <v>241</v>
      </c>
    </row>
    <row r="25" spans="1:3" ht="14.4" x14ac:dyDescent="0.25">
      <c r="A25" s="156"/>
      <c r="B25" s="156"/>
      <c r="C25" s="63"/>
    </row>
    <row r="26" spans="1:3" ht="28.8" x14ac:dyDescent="0.25">
      <c r="A26" s="156"/>
      <c r="B26" s="156"/>
      <c r="C26" s="63" t="s">
        <v>313</v>
      </c>
    </row>
    <row r="27" spans="1:3" ht="14.4" x14ac:dyDescent="0.25">
      <c r="A27" s="156"/>
      <c r="B27" s="156"/>
      <c r="C27" s="63"/>
    </row>
    <row r="28" spans="1:3" ht="14.4" x14ac:dyDescent="0.25">
      <c r="A28" s="61"/>
      <c r="B28" s="61"/>
      <c r="C28" s="63"/>
    </row>
    <row r="29" spans="1:3" ht="28.8" x14ac:dyDescent="0.25">
      <c r="A29" s="156" t="s">
        <v>242</v>
      </c>
      <c r="B29" s="156" t="s">
        <v>22</v>
      </c>
      <c r="C29" s="60" t="s">
        <v>243</v>
      </c>
    </row>
    <row r="30" spans="1:3" ht="14.4" x14ac:dyDescent="0.25">
      <c r="A30" s="156"/>
      <c r="B30" s="156"/>
      <c r="C30" s="60"/>
    </row>
    <row r="31" spans="1:3" ht="28.8" x14ac:dyDescent="0.25">
      <c r="A31" s="156"/>
      <c r="B31" s="156"/>
      <c r="C31" s="60" t="s">
        <v>244</v>
      </c>
    </row>
    <row r="32" spans="1:3" ht="14.4" x14ac:dyDescent="0.25">
      <c r="A32" s="156"/>
      <c r="B32" s="156"/>
      <c r="C32" s="60"/>
    </row>
    <row r="33" spans="1:3" ht="43.2" x14ac:dyDescent="0.25">
      <c r="A33" s="156"/>
      <c r="B33" s="156"/>
      <c r="C33" s="60" t="s">
        <v>245</v>
      </c>
    </row>
    <row r="34" spans="1:3" ht="14.4" x14ac:dyDescent="0.25">
      <c r="A34" s="156"/>
      <c r="B34" s="156"/>
      <c r="C34" s="60"/>
    </row>
    <row r="35" spans="1:3" ht="28.8" x14ac:dyDescent="0.25">
      <c r="A35" s="156"/>
      <c r="B35" s="156"/>
      <c r="C35" s="60" t="s">
        <v>246</v>
      </c>
    </row>
    <row r="36" spans="1:3" ht="14.4" x14ac:dyDescent="0.25">
      <c r="A36" s="156"/>
      <c r="B36" s="156"/>
      <c r="C36" s="60"/>
    </row>
    <row r="37" spans="1:3" ht="14.4" x14ac:dyDescent="0.25">
      <c r="A37" s="156"/>
      <c r="B37" s="156"/>
      <c r="C37" s="60" t="s">
        <v>247</v>
      </c>
    </row>
    <row r="38" spans="1:3" ht="14.4" x14ac:dyDescent="0.25">
      <c r="A38" s="156"/>
      <c r="B38" s="156"/>
      <c r="C38" s="60"/>
    </row>
    <row r="39" spans="1:3" ht="14.4" x14ac:dyDescent="0.25">
      <c r="A39" s="156"/>
      <c r="B39" s="156"/>
      <c r="C39" s="62" t="s">
        <v>316</v>
      </c>
    </row>
    <row r="40" spans="1:3" ht="14.4" x14ac:dyDescent="0.25">
      <c r="A40" s="156"/>
      <c r="B40" s="156"/>
      <c r="C40" s="68" t="s">
        <v>314</v>
      </c>
    </row>
    <row r="41" spans="1:3" ht="14.4" x14ac:dyDescent="0.25">
      <c r="A41" s="156"/>
      <c r="B41" s="156"/>
      <c r="C41" s="88">
        <f>QUOTE!F88</f>
        <v>3026660</v>
      </c>
    </row>
    <row r="42" spans="1:3" ht="14.4" x14ac:dyDescent="0.25">
      <c r="A42" s="156"/>
      <c r="B42" s="156"/>
      <c r="C42" s="68" t="s">
        <v>315</v>
      </c>
    </row>
    <row r="43" spans="1:3" ht="14.4" x14ac:dyDescent="0.25">
      <c r="A43" s="156"/>
      <c r="B43" s="156"/>
      <c r="C43" s="88">
        <f>QUOTE!F89</f>
        <v>0</v>
      </c>
    </row>
    <row r="44" spans="1:3" ht="14.4" x14ac:dyDescent="0.25">
      <c r="A44" s="156"/>
      <c r="B44" s="156"/>
      <c r="C44" s="73"/>
    </row>
    <row r="45" spans="1:3" ht="43.2" x14ac:dyDescent="0.25">
      <c r="A45" s="156"/>
      <c r="B45" s="156"/>
      <c r="C45" s="62" t="s">
        <v>248</v>
      </c>
    </row>
    <row r="46" spans="1:3" ht="14.4" x14ac:dyDescent="0.25">
      <c r="A46" s="156"/>
      <c r="B46" s="156"/>
      <c r="C46" s="62"/>
    </row>
    <row r="47" spans="1:3" ht="14.4" x14ac:dyDescent="0.25">
      <c r="A47" s="156"/>
      <c r="B47" s="156"/>
      <c r="C47" s="68" t="s">
        <v>249</v>
      </c>
    </row>
    <row r="48" spans="1:3" ht="14.4" x14ac:dyDescent="0.25">
      <c r="A48" s="61"/>
      <c r="B48" s="61"/>
      <c r="C48" s="63"/>
    </row>
    <row r="49" spans="1:11" ht="14.4" x14ac:dyDescent="0.25">
      <c r="A49" s="156" t="s">
        <v>317</v>
      </c>
      <c r="B49" s="156" t="s">
        <v>22</v>
      </c>
      <c r="C49" s="61" t="s">
        <v>250</v>
      </c>
    </row>
    <row r="50" spans="1:11" ht="14.4" x14ac:dyDescent="0.25">
      <c r="A50" s="156"/>
      <c r="B50" s="156"/>
      <c r="C50" s="94" t="e">
        <f>QUOTE!#REF!</f>
        <v>#REF!</v>
      </c>
    </row>
    <row r="51" spans="1:11" ht="14.4" x14ac:dyDescent="0.25">
      <c r="A51" s="61"/>
      <c r="B51" s="61"/>
      <c r="C51" s="63"/>
    </row>
    <row r="52" spans="1:11" ht="28.8" x14ac:dyDescent="0.25">
      <c r="A52" s="61"/>
      <c r="B52" s="61"/>
      <c r="C52" s="61" t="s">
        <v>318</v>
      </c>
    </row>
    <row r="53" spans="1:11" ht="14.4" x14ac:dyDescent="0.25">
      <c r="A53" s="61"/>
      <c r="B53" s="61"/>
      <c r="C53" s="93" t="e">
        <f>QUOTE!#REF!</f>
        <v>#REF!</v>
      </c>
    </row>
    <row r="54" spans="1:11" ht="14.4" x14ac:dyDescent="0.25">
      <c r="A54" s="61"/>
      <c r="B54" s="61"/>
      <c r="C54" s="63"/>
    </row>
    <row r="55" spans="1:11" ht="28.8" x14ac:dyDescent="0.25">
      <c r="A55" s="61" t="s">
        <v>251</v>
      </c>
      <c r="B55" s="61" t="s">
        <v>22</v>
      </c>
      <c r="C55" s="60" t="s">
        <v>252</v>
      </c>
    </row>
    <row r="56" spans="1:11" ht="14.4" x14ac:dyDescent="0.25">
      <c r="A56" s="61"/>
      <c r="B56" s="61"/>
      <c r="C56" s="61"/>
    </row>
    <row r="57" spans="1:11" ht="14.4" x14ac:dyDescent="0.25">
      <c r="A57" s="61" t="s">
        <v>166</v>
      </c>
      <c r="B57" s="61" t="s">
        <v>22</v>
      </c>
      <c r="C57" s="64" t="s">
        <v>167</v>
      </c>
    </row>
    <row r="58" spans="1:11" ht="14.4" x14ac:dyDescent="0.25">
      <c r="A58" s="61"/>
      <c r="B58" s="61"/>
      <c r="C58" s="63"/>
    </row>
    <row r="59" spans="1:11" ht="14.4" x14ac:dyDescent="0.25">
      <c r="A59" s="61" t="s">
        <v>168</v>
      </c>
      <c r="B59" s="61" t="s">
        <v>22</v>
      </c>
      <c r="C59" s="67" t="s">
        <v>287</v>
      </c>
      <c r="D59" s="67"/>
      <c r="E59" s="67"/>
      <c r="F59" s="67"/>
      <c r="G59" s="67"/>
      <c r="H59" s="67"/>
      <c r="I59" s="67"/>
      <c r="J59" s="67"/>
      <c r="K59" s="67"/>
    </row>
    <row r="60" spans="1:11" ht="14.4" x14ac:dyDescent="0.25">
      <c r="A60" s="61"/>
      <c r="B60" s="61"/>
      <c r="C60" s="63"/>
    </row>
    <row r="61" spans="1:11" ht="14.4" x14ac:dyDescent="0.25">
      <c r="A61" s="61" t="s">
        <v>169</v>
      </c>
      <c r="B61" s="61" t="s">
        <v>22</v>
      </c>
      <c r="C61" s="91">
        <f ca="1">TODAY()</f>
        <v>45919</v>
      </c>
      <c r="D61" s="92"/>
      <c r="E61" s="92"/>
      <c r="F61" s="92"/>
      <c r="G61" s="92"/>
      <c r="H61" s="92"/>
      <c r="I61" s="92"/>
      <c r="J61" s="92"/>
      <c r="K61" s="92"/>
    </row>
  </sheetData>
  <mergeCells count="11">
    <mergeCell ref="A29:A47"/>
    <mergeCell ref="B29:B47"/>
    <mergeCell ref="A49:A50"/>
    <mergeCell ref="B49:B50"/>
    <mergeCell ref="A1:C1"/>
    <mergeCell ref="A13:A15"/>
    <mergeCell ref="B13:B15"/>
    <mergeCell ref="A19:A21"/>
    <mergeCell ref="B19:B21"/>
    <mergeCell ref="A22:A27"/>
    <mergeCell ref="B22:B27"/>
  </mergeCells>
  <printOptions horizontalCentered="1" verticalCentered="1"/>
  <pageMargins left="0" right="0" top="0" bottom="0" header="0.31496062992125984" footer="0.31496062992125984"/>
  <pageSetup paperSize="9" scale="7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7"/>
  <sheetViews>
    <sheetView topLeftCell="A37" workbookViewId="0">
      <selection activeCell="A110" sqref="A110:C110"/>
    </sheetView>
  </sheetViews>
  <sheetFormatPr defaultRowHeight="13.2" x14ac:dyDescent="0.25"/>
  <cols>
    <col min="1" max="1" width="43.33203125" bestFit="1" customWidth="1"/>
    <col min="2" max="2" width="1.5546875" bestFit="1" customWidth="1"/>
    <col min="3" max="3" width="56.109375" customWidth="1"/>
  </cols>
  <sheetData>
    <row r="1" spans="1:3" ht="14.4" x14ac:dyDescent="0.25">
      <c r="A1" s="157" t="s">
        <v>253</v>
      </c>
      <c r="B1" s="157"/>
      <c r="C1" s="157"/>
    </row>
    <row r="2" spans="1:3" ht="14.4" x14ac:dyDescent="0.25">
      <c r="A2" s="61"/>
      <c r="B2" s="61"/>
      <c r="C2" s="60"/>
    </row>
    <row r="3" spans="1:3" ht="14.4" x14ac:dyDescent="0.25">
      <c r="A3" s="61" t="s">
        <v>23</v>
      </c>
      <c r="B3" s="61" t="s">
        <v>22</v>
      </c>
      <c r="C3" s="60">
        <f>+QUOTE!C6</f>
        <v>0</v>
      </c>
    </row>
    <row r="4" spans="1:3" ht="14.4" x14ac:dyDescent="0.25">
      <c r="A4" s="63"/>
      <c r="B4" s="61"/>
      <c r="C4" s="60"/>
    </row>
    <row r="5" spans="1:3" ht="14.4" x14ac:dyDescent="0.25">
      <c r="A5" s="61" t="s">
        <v>128</v>
      </c>
      <c r="B5" s="61" t="s">
        <v>22</v>
      </c>
      <c r="C5" s="60">
        <f>+QUOTE!C8</f>
        <v>0</v>
      </c>
    </row>
    <row r="6" spans="1:3" ht="14.4" x14ac:dyDescent="0.25">
      <c r="A6" s="61"/>
      <c r="B6" s="61"/>
      <c r="C6" s="60"/>
    </row>
    <row r="7" spans="1:3" ht="14.4" x14ac:dyDescent="0.25">
      <c r="A7" s="61" t="s">
        <v>129</v>
      </c>
      <c r="B7" s="61" t="s">
        <v>22</v>
      </c>
      <c r="C7" s="59" t="s">
        <v>254</v>
      </c>
    </row>
    <row r="8" spans="1:3" ht="14.4" x14ac:dyDescent="0.25">
      <c r="A8" s="63"/>
      <c r="B8" s="61"/>
      <c r="C8" s="60"/>
    </row>
    <row r="9" spans="1:3" ht="14.4" x14ac:dyDescent="0.25">
      <c r="A9" s="61" t="s">
        <v>31</v>
      </c>
      <c r="B9" s="61" t="s">
        <v>22</v>
      </c>
      <c r="C9" s="60" t="s">
        <v>131</v>
      </c>
    </row>
    <row r="10" spans="1:3" ht="14.4" x14ac:dyDescent="0.25">
      <c r="A10" s="63"/>
      <c r="B10" s="61"/>
      <c r="C10" s="60"/>
    </row>
    <row r="11" spans="1:3" ht="14.4" x14ac:dyDescent="0.25">
      <c r="A11" s="61" t="s">
        <v>172</v>
      </c>
      <c r="B11" s="61" t="s">
        <v>22</v>
      </c>
      <c r="C11" s="59" t="s">
        <v>255</v>
      </c>
    </row>
    <row r="12" spans="1:3" ht="57.6" x14ac:dyDescent="0.25">
      <c r="A12" s="152"/>
      <c r="B12" s="156"/>
      <c r="C12" s="60" t="s">
        <v>256</v>
      </c>
    </row>
    <row r="13" spans="1:3" ht="14.4" x14ac:dyDescent="0.25">
      <c r="A13" s="152"/>
      <c r="B13" s="156"/>
      <c r="C13" s="60"/>
    </row>
    <row r="14" spans="1:3" ht="28.8" x14ac:dyDescent="0.25">
      <c r="A14" s="152"/>
      <c r="B14" s="156"/>
      <c r="C14" s="60" t="s">
        <v>257</v>
      </c>
    </row>
    <row r="15" spans="1:3" ht="14.4" x14ac:dyDescent="0.25">
      <c r="A15" s="152"/>
      <c r="B15" s="156"/>
      <c r="C15" s="60"/>
    </row>
    <row r="16" spans="1:3" ht="14.4" x14ac:dyDescent="0.25">
      <c r="A16" s="156" t="s">
        <v>134</v>
      </c>
      <c r="B16" s="156" t="s">
        <v>22</v>
      </c>
      <c r="C16" s="61" t="s">
        <v>258</v>
      </c>
    </row>
    <row r="17" spans="1:3" ht="14.4" x14ac:dyDescent="0.25">
      <c r="A17" s="156"/>
      <c r="B17" s="156"/>
      <c r="C17" s="68" t="s">
        <v>259</v>
      </c>
    </row>
    <row r="18" spans="1:3" ht="14.4" x14ac:dyDescent="0.25">
      <c r="A18" s="156"/>
      <c r="B18" s="156"/>
      <c r="C18" s="68" t="s">
        <v>260</v>
      </c>
    </row>
    <row r="19" spans="1:3" ht="14.4" x14ac:dyDescent="0.25">
      <c r="A19" s="61"/>
      <c r="B19" s="61"/>
      <c r="C19" s="63"/>
    </row>
    <row r="20" spans="1:3" ht="14.4" x14ac:dyDescent="0.25">
      <c r="A20" s="156" t="s">
        <v>175</v>
      </c>
      <c r="B20" s="156" t="s">
        <v>22</v>
      </c>
      <c r="C20" s="61" t="s">
        <v>320</v>
      </c>
    </row>
    <row r="21" spans="1:3" ht="14.4" x14ac:dyDescent="0.25">
      <c r="A21" s="156"/>
      <c r="B21" s="156"/>
      <c r="C21" s="88">
        <f>QUOTE!F123</f>
        <v>92800</v>
      </c>
    </row>
    <row r="22" spans="1:3" ht="14.4" x14ac:dyDescent="0.25">
      <c r="A22" s="156"/>
      <c r="B22" s="156"/>
      <c r="C22" s="88">
        <f>QUOTE!F124</f>
        <v>349900</v>
      </c>
    </row>
    <row r="23" spans="1:3" ht="14.4" x14ac:dyDescent="0.25">
      <c r="A23" s="61"/>
      <c r="B23" s="61"/>
      <c r="C23" s="63"/>
    </row>
    <row r="24" spans="1:3" ht="14.4" x14ac:dyDescent="0.25">
      <c r="A24" s="156" t="s">
        <v>181</v>
      </c>
      <c r="B24" s="156" t="s">
        <v>22</v>
      </c>
      <c r="C24" s="61" t="s">
        <v>258</v>
      </c>
    </row>
    <row r="25" spans="1:3" ht="28.8" x14ac:dyDescent="0.25">
      <c r="A25" s="156"/>
      <c r="B25" s="156"/>
      <c r="C25" s="63" t="s">
        <v>261</v>
      </c>
    </row>
    <row r="26" spans="1:3" ht="14.4" x14ac:dyDescent="0.25">
      <c r="A26" s="61"/>
      <c r="B26" s="61"/>
      <c r="C26" s="63"/>
    </row>
    <row r="27" spans="1:3" ht="14.4" x14ac:dyDescent="0.25">
      <c r="A27" s="61"/>
      <c r="B27" s="61"/>
      <c r="C27" s="63"/>
    </row>
    <row r="28" spans="1:3" ht="28.8" x14ac:dyDescent="0.25">
      <c r="A28" s="61" t="s">
        <v>262</v>
      </c>
      <c r="B28" s="61" t="s">
        <v>22</v>
      </c>
      <c r="C28" s="60" t="s">
        <v>263</v>
      </c>
    </row>
    <row r="29" spans="1:3" ht="14.4" x14ac:dyDescent="0.25">
      <c r="A29" s="61"/>
      <c r="B29" s="61"/>
      <c r="C29" s="63"/>
    </row>
    <row r="30" spans="1:3" ht="14.4" x14ac:dyDescent="0.25">
      <c r="A30" s="61" t="s">
        <v>264</v>
      </c>
      <c r="B30" s="61" t="s">
        <v>22</v>
      </c>
      <c r="C30" s="63" t="s">
        <v>265</v>
      </c>
    </row>
    <row r="31" spans="1:3" ht="14.4" x14ac:dyDescent="0.25">
      <c r="A31" s="61"/>
      <c r="B31" s="61"/>
      <c r="C31" s="63"/>
    </row>
    <row r="32" spans="1:3" ht="14.4" x14ac:dyDescent="0.25">
      <c r="A32" s="156" t="s">
        <v>155</v>
      </c>
      <c r="B32" s="156" t="s">
        <v>22</v>
      </c>
      <c r="C32" s="68" t="s">
        <v>266</v>
      </c>
    </row>
    <row r="33" spans="1:3" ht="14.4" x14ac:dyDescent="0.25">
      <c r="A33" s="156"/>
      <c r="B33" s="156"/>
      <c r="C33" s="68" t="s">
        <v>267</v>
      </c>
    </row>
    <row r="34" spans="1:3" ht="14.4" x14ac:dyDescent="0.25">
      <c r="A34" s="156"/>
      <c r="B34" s="156"/>
      <c r="C34" s="68" t="s">
        <v>268</v>
      </c>
    </row>
    <row r="35" spans="1:3" ht="14.4" x14ac:dyDescent="0.25">
      <c r="A35" s="156"/>
      <c r="B35" s="156"/>
      <c r="C35" s="68" t="s">
        <v>269</v>
      </c>
    </row>
    <row r="36" spans="1:3" ht="28.8" x14ac:dyDescent="0.25">
      <c r="A36" s="156"/>
      <c r="B36" s="156"/>
      <c r="C36" s="68" t="s">
        <v>270</v>
      </c>
    </row>
    <row r="37" spans="1:3" ht="28.8" x14ac:dyDescent="0.25">
      <c r="A37" s="156"/>
      <c r="B37" s="156"/>
      <c r="C37" s="68" t="s">
        <v>271</v>
      </c>
    </row>
    <row r="38" spans="1:3" ht="28.8" x14ac:dyDescent="0.25">
      <c r="A38" s="156"/>
      <c r="B38" s="156"/>
      <c r="C38" s="68" t="s">
        <v>272</v>
      </c>
    </row>
    <row r="39" spans="1:3" ht="28.8" x14ac:dyDescent="0.25">
      <c r="A39" s="156"/>
      <c r="B39" s="156"/>
      <c r="C39" s="68" t="s">
        <v>273</v>
      </c>
    </row>
    <row r="40" spans="1:3" ht="28.8" x14ac:dyDescent="0.25">
      <c r="A40" s="156"/>
      <c r="B40" s="156"/>
      <c r="C40" s="68" t="s">
        <v>274</v>
      </c>
    </row>
    <row r="41" spans="1:3" ht="28.8" x14ac:dyDescent="0.25">
      <c r="A41" s="156"/>
      <c r="B41" s="156"/>
      <c r="C41" s="68" t="s">
        <v>275</v>
      </c>
    </row>
    <row r="42" spans="1:3" ht="14.4" x14ac:dyDescent="0.25">
      <c r="A42" s="156"/>
      <c r="B42" s="156"/>
      <c r="C42" s="68" t="s">
        <v>276</v>
      </c>
    </row>
    <row r="43" spans="1:3" ht="14.4" x14ac:dyDescent="0.25">
      <c r="A43" s="61"/>
      <c r="B43" s="61"/>
      <c r="C43" s="63"/>
    </row>
    <row r="44" spans="1:3" ht="14.4" x14ac:dyDescent="0.25">
      <c r="A44" s="156" t="s">
        <v>277</v>
      </c>
      <c r="B44" s="156" t="s">
        <v>22</v>
      </c>
      <c r="C44" s="68" t="s">
        <v>278</v>
      </c>
    </row>
    <row r="45" spans="1:3" ht="28.8" x14ac:dyDescent="0.25">
      <c r="A45" s="156"/>
      <c r="B45" s="156"/>
      <c r="C45" s="68" t="s">
        <v>279</v>
      </c>
    </row>
    <row r="46" spans="1:3" ht="14.4" x14ac:dyDescent="0.25">
      <c r="A46" s="61"/>
      <c r="B46" s="61"/>
      <c r="C46" s="63"/>
    </row>
    <row r="47" spans="1:3" ht="28.8" x14ac:dyDescent="0.25">
      <c r="A47" s="61" t="s">
        <v>319</v>
      </c>
      <c r="B47" s="61" t="s">
        <v>22</v>
      </c>
      <c r="C47" s="93" t="e">
        <f>QUOTE!#REF!</f>
        <v>#REF!</v>
      </c>
    </row>
    <row r="48" spans="1:3" ht="14.4" x14ac:dyDescent="0.25">
      <c r="A48" s="61"/>
      <c r="B48" s="61"/>
      <c r="C48" s="61"/>
    </row>
    <row r="49" spans="1:11" ht="28.8" x14ac:dyDescent="0.25">
      <c r="A49" s="61" t="s">
        <v>251</v>
      </c>
      <c r="B49" s="61" t="s">
        <v>22</v>
      </c>
      <c r="C49" s="60" t="s">
        <v>252</v>
      </c>
    </row>
    <row r="50" spans="1:11" ht="14.4" x14ac:dyDescent="0.25">
      <c r="A50" s="61"/>
      <c r="B50" s="61"/>
      <c r="C50" s="63"/>
    </row>
    <row r="51" spans="1:11" ht="14.4" x14ac:dyDescent="0.25">
      <c r="A51" s="61" t="s">
        <v>164</v>
      </c>
      <c r="B51" s="61" t="s">
        <v>22</v>
      </c>
      <c r="C51" s="63" t="s">
        <v>165</v>
      </c>
    </row>
    <row r="52" spans="1:11" ht="14.4" x14ac:dyDescent="0.25">
      <c r="A52" s="61"/>
      <c r="B52" s="61"/>
      <c r="C52" s="63"/>
    </row>
    <row r="53" spans="1:11" ht="28.8" x14ac:dyDescent="0.25">
      <c r="A53" s="61" t="s">
        <v>166</v>
      </c>
      <c r="B53" s="61" t="s">
        <v>22</v>
      </c>
      <c r="C53" s="72" t="s">
        <v>167</v>
      </c>
    </row>
    <row r="54" spans="1:11" ht="14.4" x14ac:dyDescent="0.25">
      <c r="A54" s="61"/>
      <c r="B54" s="61"/>
      <c r="C54" s="65"/>
    </row>
    <row r="55" spans="1:11" ht="14.4" x14ac:dyDescent="0.25">
      <c r="A55" s="61" t="s">
        <v>168</v>
      </c>
      <c r="B55" s="61" t="s">
        <v>22</v>
      </c>
      <c r="C55" s="151" t="s">
        <v>287</v>
      </c>
      <c r="D55" s="151"/>
      <c r="E55" s="151"/>
      <c r="F55" s="151"/>
      <c r="G55" s="151"/>
      <c r="H55" s="151"/>
      <c r="I55" s="151"/>
      <c r="J55" s="151"/>
      <c r="K55" s="151"/>
    </row>
    <row r="56" spans="1:11" ht="14.4" x14ac:dyDescent="0.25">
      <c r="A56" s="61"/>
      <c r="B56" s="61"/>
      <c r="C56" s="65"/>
    </row>
    <row r="57" spans="1:11" ht="14.4" x14ac:dyDescent="0.25">
      <c r="A57" s="61" t="s">
        <v>169</v>
      </c>
      <c r="B57" s="61" t="s">
        <v>22</v>
      </c>
      <c r="C57" s="160">
        <f ca="1">TODAY()</f>
        <v>45919</v>
      </c>
      <c r="D57" s="151"/>
      <c r="E57" s="151"/>
      <c r="F57" s="151"/>
      <c r="G57" s="151"/>
      <c r="H57" s="151"/>
      <c r="I57" s="151"/>
      <c r="J57" s="151"/>
      <c r="K57" s="151"/>
    </row>
  </sheetData>
  <mergeCells count="15">
    <mergeCell ref="A1:C1"/>
    <mergeCell ref="A12:A15"/>
    <mergeCell ref="B12:B15"/>
    <mergeCell ref="A16:A18"/>
    <mergeCell ref="B16:B18"/>
    <mergeCell ref="C55:K55"/>
    <mergeCell ref="C57:K57"/>
    <mergeCell ref="A20:A22"/>
    <mergeCell ref="B20:B22"/>
    <mergeCell ref="A24:A25"/>
    <mergeCell ref="B24:B25"/>
    <mergeCell ref="A32:A42"/>
    <mergeCell ref="B32:B42"/>
    <mergeCell ref="A44:A45"/>
    <mergeCell ref="B44:B45"/>
  </mergeCells>
  <pageMargins left="0.7" right="0.7" top="0.75" bottom="0.75" header="0.3" footer="0.3"/>
  <pageSetup paperSize="9"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46BAD248A034985BAFA3CAA7D8770" ma:contentTypeVersion="15" ma:contentTypeDescription="Create a new document." ma:contentTypeScope="" ma:versionID="5d56aa4aa7f47505ffaa699045859c48">
  <xsd:schema xmlns:xsd="http://www.w3.org/2001/XMLSchema" xmlns:xs="http://www.w3.org/2001/XMLSchema" xmlns:p="http://schemas.microsoft.com/office/2006/metadata/properties" xmlns:ns3="0d812d3b-1164-49e0-8836-9912951f447a" xmlns:ns4="6f49ca8a-2c6d-41b0-8599-ab6cf102bcfe" targetNamespace="http://schemas.microsoft.com/office/2006/metadata/properties" ma:root="true" ma:fieldsID="2d6b28bb9091bf33d9e8e7031ac5e47b" ns3:_="" ns4:_="">
    <xsd:import namespace="0d812d3b-1164-49e0-8836-9912951f447a"/>
    <xsd:import namespace="6f49ca8a-2c6d-41b0-8599-ab6cf102bcf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GenerationTime" minOccurs="0"/>
                <xsd:element ref="ns3:MediaServiceEventHashCode" minOccurs="0"/>
                <xsd:element ref="ns3:MediaServiceAutoTag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DateTaken" minOccurs="0"/>
                <xsd:element ref="ns3:MediaServiceSearchPropertie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812d3b-1164-49e0-8836-9912951f44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f49ca8a-2c6d-41b0-8599-ab6cf102bcf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812d3b-1164-49e0-8836-9912951f447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30251D-D60E-4529-96F8-7376C74A7C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812d3b-1164-49e0-8836-9912951f447a"/>
    <ds:schemaRef ds:uri="6f49ca8a-2c6d-41b0-8599-ab6cf102bc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E8A46C-F2EE-4DD5-AF0B-8167B3D33BF5}">
  <ds:schemaRefs>
    <ds:schemaRef ds:uri="http://purl.org/dc/terms/"/>
    <ds:schemaRef ds:uri="0d812d3b-1164-49e0-8836-9912951f447a"/>
    <ds:schemaRef ds:uri="http://schemas.microsoft.com/office/2006/documentManagement/types"/>
    <ds:schemaRef ds:uri="http://schemas.microsoft.com/office/infopath/2007/PartnerControls"/>
    <ds:schemaRef ds:uri="6f49ca8a-2c6d-41b0-8599-ab6cf102bcfe"/>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B11ADEC-A0DD-4856-9C21-298D292140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8</vt:i4>
      </vt:variant>
    </vt:vector>
  </HeadingPairs>
  <TitlesOfParts>
    <vt:vector size="26" baseType="lpstr">
      <vt:lpstr>QUOTE</vt:lpstr>
      <vt:lpstr>FINAL PREMIUM SUMMARY</vt:lpstr>
      <vt:lpstr>PREMIUM SUMMARY</vt:lpstr>
      <vt:lpstr>Sheet5</vt:lpstr>
      <vt:lpstr>PREMIUMTABLE</vt:lpstr>
      <vt:lpstr>RATING</vt:lpstr>
      <vt:lpstr>FXD GPA RATES</vt:lpstr>
      <vt:lpstr>F&amp;L LIMITS RATES</vt:lpstr>
      <vt:lpstr>LIABILITY LIMITS</vt:lpstr>
      <vt:lpstr>MEDEX</vt:lpstr>
      <vt:lpstr>Sheet1</vt:lpstr>
      <vt:lpstr>Fire &amp; Allied Perils</vt:lpstr>
      <vt:lpstr>Loss of Profit</vt:lpstr>
      <vt:lpstr>Increase Cost Of Working</vt:lpstr>
      <vt:lpstr>Public Liability</vt:lpstr>
      <vt:lpstr>Employer's Liability</vt:lpstr>
      <vt:lpstr>Group Personal Accident</vt:lpstr>
      <vt:lpstr>Electronic Equipment</vt:lpstr>
      <vt:lpstr>'Employer''s Liability'!Print_Area</vt:lpstr>
      <vt:lpstr>'Fire &amp; Allied Perils'!Print_Area</vt:lpstr>
      <vt:lpstr>'Group Personal Accident'!Print_Area</vt:lpstr>
      <vt:lpstr>'Increase Cost Of Working'!Print_Area</vt:lpstr>
      <vt:lpstr>'Loss of Profit'!Print_Area</vt:lpstr>
      <vt:lpstr>'Public Liability'!Print_Area</vt:lpstr>
      <vt:lpstr>QUOTE!Print_Area</vt:lpstr>
      <vt:lpstr>QUOTE!Print_Titles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Tonderai Chipunza</dc:creator>
  <cp:lastModifiedBy>Tonderai Chipunza</cp:lastModifiedBy>
  <cp:lastPrinted>2025-07-23T05:10:46Z</cp:lastPrinted>
  <dcterms:created xsi:type="dcterms:W3CDTF">2016-03-02T09:53:06Z</dcterms:created>
  <dcterms:modified xsi:type="dcterms:W3CDTF">2025-09-19T10:57:58Z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0x01010007846BAD248A034985BAFA3CAA7D8770</vt:lpwstr>
  </property>
</Properties>
</file>